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yer\Downloads\Financials Jan 2026\"/>
    </mc:Choice>
  </mc:AlternateContent>
  <xr:revisionPtr revIDLastSave="0" documentId="8_{86D93D14-2645-485C-86C6-A99AB18F5DF9}" xr6:coauthVersionLast="47" xr6:coauthVersionMax="47" xr10:uidLastSave="{00000000-0000-0000-0000-000000000000}"/>
  <bookViews>
    <workbookView xWindow="-98" yWindow="-98" windowWidth="19396" windowHeight="11475" tabRatio="790" xr2:uid="{12ED52B5-0602-445B-83FC-D30D87AB0188}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4" l="1"/>
  <c r="F61" i="14"/>
  <c r="E61" i="14"/>
  <c r="D61" i="14"/>
  <c r="G55" i="14"/>
  <c r="G54" i="14"/>
  <c r="G52" i="14"/>
  <c r="G51" i="14"/>
  <c r="G50" i="14"/>
  <c r="G48" i="14"/>
  <c r="G47" i="14"/>
  <c r="G46" i="14"/>
  <c r="G44" i="14"/>
  <c r="F39" i="14"/>
  <c r="F63" i="14"/>
  <c r="E39" i="14"/>
  <c r="D39" i="14"/>
  <c r="G34" i="14"/>
  <c r="G30" i="14"/>
  <c r="G29" i="14"/>
  <c r="G26" i="14"/>
  <c r="G24" i="14"/>
  <c r="G19" i="14"/>
  <c r="G15" i="14"/>
  <c r="G61" i="10"/>
  <c r="F61" i="10"/>
  <c r="E61" i="10"/>
  <c r="D61" i="10"/>
  <c r="G55" i="10"/>
  <c r="G54" i="10"/>
  <c r="G53" i="10"/>
  <c r="G52" i="10"/>
  <c r="G50" i="10"/>
  <c r="G49" i="10"/>
  <c r="G48" i="10"/>
  <c r="G47" i="10"/>
  <c r="G46" i="10"/>
  <c r="G45" i="10"/>
  <c r="G44" i="10"/>
  <c r="D39" i="10"/>
  <c r="G34" i="10"/>
  <c r="G33" i="10"/>
  <c r="G29" i="10"/>
  <c r="G28" i="10"/>
  <c r="G26" i="10"/>
  <c r="G25" i="10"/>
  <c r="G24" i="10"/>
  <c r="G20" i="10"/>
  <c r="G19" i="10"/>
  <c r="G16" i="10"/>
  <c r="F15" i="10"/>
  <c r="G15" i="10"/>
  <c r="E15" i="10"/>
  <c r="E39" i="10"/>
  <c r="G10" i="10"/>
  <c r="F61" i="7"/>
  <c r="F63" i="7"/>
  <c r="E61" i="7"/>
  <c r="D61" i="7"/>
  <c r="G54" i="7"/>
  <c r="G50" i="7"/>
  <c r="G48" i="7"/>
  <c r="G47" i="7"/>
  <c r="G46" i="7"/>
  <c r="G44" i="7"/>
  <c r="F73" i="12"/>
  <c r="F75" i="12"/>
  <c r="E73" i="12"/>
  <c r="D73" i="12"/>
  <c r="G67" i="12"/>
  <c r="G66" i="12"/>
  <c r="G62" i="12"/>
  <c r="G60" i="12"/>
  <c r="G59" i="12"/>
  <c r="G58" i="12"/>
  <c r="G56" i="12"/>
  <c r="F51" i="12"/>
  <c r="B13" i="13"/>
  <c r="B14" i="13"/>
  <c r="E51" i="12"/>
  <c r="D51" i="12"/>
  <c r="B11" i="13"/>
  <c r="G45" i="12"/>
  <c r="G39" i="12"/>
  <c r="F39" i="12"/>
  <c r="E39" i="12"/>
  <c r="D39" i="12"/>
  <c r="G30" i="12"/>
  <c r="G21" i="12"/>
  <c r="G12" i="12"/>
  <c r="F61" i="9"/>
  <c r="F63" i="9"/>
  <c r="E61" i="9"/>
  <c r="D61" i="9"/>
  <c r="G55" i="9"/>
  <c r="G54" i="9"/>
  <c r="G52" i="9"/>
  <c r="G51" i="9"/>
  <c r="G50" i="9"/>
  <c r="G48" i="9"/>
  <c r="G47" i="9"/>
  <c r="G46" i="9"/>
  <c r="G45" i="9"/>
  <c r="G44" i="9"/>
  <c r="G39" i="9"/>
  <c r="F39" i="9"/>
  <c r="E39" i="9"/>
  <c r="D39" i="9"/>
  <c r="G34" i="9"/>
  <c r="G32" i="9"/>
  <c r="G31" i="9"/>
  <c r="G29" i="9"/>
  <c r="G25" i="9"/>
  <c r="G24" i="9"/>
  <c r="G23" i="9"/>
  <c r="G20" i="9"/>
  <c r="G18" i="9"/>
  <c r="G17" i="9"/>
  <c r="G16" i="9"/>
  <c r="G14" i="9"/>
  <c r="G13" i="9"/>
  <c r="F62" i="6"/>
  <c r="F64" i="6"/>
  <c r="E62" i="6"/>
  <c r="D62" i="6"/>
  <c r="G55" i="6"/>
  <c r="G54" i="6"/>
  <c r="G53" i="6"/>
  <c r="G52" i="6"/>
  <c r="G51" i="6"/>
  <c r="G50" i="6"/>
  <c r="G48" i="6"/>
  <c r="G47" i="6"/>
  <c r="G46" i="6"/>
  <c r="G45" i="6"/>
  <c r="G44" i="6"/>
  <c r="F39" i="6"/>
  <c r="G39" i="6"/>
  <c r="E39" i="6"/>
  <c r="D39" i="6"/>
  <c r="G34" i="6"/>
  <c r="G33" i="6"/>
  <c r="G32" i="6"/>
  <c r="G31" i="6"/>
  <c r="G30" i="6"/>
  <c r="G29" i="6"/>
  <c r="G28" i="6"/>
  <c r="G25" i="6"/>
  <c r="G22" i="6"/>
  <c r="G20" i="6"/>
  <c r="G19" i="6"/>
  <c r="G18" i="6"/>
  <c r="G16" i="6"/>
  <c r="G15" i="6"/>
  <c r="G14" i="6"/>
  <c r="G13" i="6"/>
  <c r="G11" i="6"/>
  <c r="F62" i="5"/>
  <c r="G62" i="5"/>
  <c r="E62" i="5"/>
  <c r="D62" i="5"/>
  <c r="G56" i="5"/>
  <c r="G54" i="5"/>
  <c r="G50" i="5"/>
  <c r="G48" i="5"/>
  <c r="G46" i="5"/>
  <c r="G44" i="5"/>
  <c r="F39" i="5"/>
  <c r="F64" i="5"/>
  <c r="E39" i="5"/>
  <c r="D39" i="5"/>
  <c r="G25" i="5"/>
  <c r="G23" i="5"/>
  <c r="G18" i="5"/>
  <c r="G14" i="5"/>
  <c r="G12" i="5"/>
  <c r="G10" i="5"/>
  <c r="F64" i="4"/>
  <c r="F62" i="4"/>
  <c r="G62" i="4"/>
  <c r="E62" i="4"/>
  <c r="D62" i="4"/>
  <c r="G56" i="4"/>
  <c r="G54" i="4"/>
  <c r="G53" i="4"/>
  <c r="G52" i="4"/>
  <c r="G50" i="4"/>
  <c r="G49" i="4"/>
  <c r="G48" i="4"/>
  <c r="G46" i="4"/>
  <c r="G45" i="4"/>
  <c r="G44" i="4"/>
  <c r="F39" i="4"/>
  <c r="G39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5" i="4"/>
  <c r="G14" i="4"/>
  <c r="G11" i="4"/>
  <c r="G10" i="4"/>
  <c r="F62" i="3"/>
  <c r="F64" i="3"/>
  <c r="E62" i="3"/>
  <c r="D62" i="3"/>
  <c r="G55" i="3"/>
  <c r="G54" i="3"/>
  <c r="G53" i="3"/>
  <c r="G52" i="3"/>
  <c r="G50" i="3"/>
  <c r="G49" i="3"/>
  <c r="G48" i="3"/>
  <c r="G47" i="3"/>
  <c r="G46" i="3"/>
  <c r="G45" i="3"/>
  <c r="G44" i="3"/>
  <c r="G39" i="3"/>
  <c r="F39" i="3"/>
  <c r="E39" i="3"/>
  <c r="D39" i="3"/>
  <c r="G34" i="3"/>
  <c r="G32" i="3"/>
  <c r="G29" i="3"/>
  <c r="G28" i="3"/>
  <c r="G26" i="3"/>
  <c r="G24" i="3"/>
  <c r="G23" i="3"/>
  <c r="G22" i="3"/>
  <c r="G21" i="3"/>
  <c r="G20" i="3"/>
  <c r="G18" i="3"/>
  <c r="G17" i="3"/>
  <c r="G13" i="3"/>
  <c r="G11" i="3"/>
  <c r="G9" i="3"/>
  <c r="F60" i="2"/>
  <c r="F62" i="2"/>
  <c r="E60" i="2"/>
  <c r="D60" i="2"/>
  <c r="G54" i="2"/>
  <c r="G53" i="2"/>
  <c r="G50" i="2"/>
  <c r="G48" i="2"/>
  <c r="G47" i="2"/>
  <c r="G46" i="2"/>
  <c r="G44" i="2"/>
  <c r="F39" i="2"/>
  <c r="G39" i="2"/>
  <c r="E39" i="2"/>
  <c r="D39" i="2"/>
  <c r="G34" i="2"/>
  <c r="G32" i="2"/>
  <c r="G30" i="2"/>
  <c r="G29" i="2"/>
  <c r="G18" i="2"/>
  <c r="F60" i="11"/>
  <c r="F62" i="11"/>
  <c r="E60" i="11"/>
  <c r="D60" i="11"/>
  <c r="G53" i="11"/>
  <c r="G52" i="11"/>
  <c r="G50" i="11"/>
  <c r="G49" i="11"/>
  <c r="G48" i="11"/>
  <c r="G47" i="11"/>
  <c r="G46" i="11"/>
  <c r="G45" i="11"/>
  <c r="G44" i="11"/>
  <c r="F39" i="11"/>
  <c r="G39" i="11"/>
  <c r="E39" i="11"/>
  <c r="D39" i="11"/>
  <c r="G34" i="11"/>
  <c r="G30" i="11"/>
  <c r="G29" i="11"/>
  <c r="G23" i="11"/>
  <c r="G22" i="11"/>
  <c r="G19" i="11"/>
  <c r="G11" i="11"/>
  <c r="G9" i="11"/>
  <c r="F61" i="8"/>
  <c r="F63" i="8"/>
  <c r="E61" i="8"/>
  <c r="D61" i="8"/>
  <c r="G55" i="8"/>
  <c r="G54" i="8"/>
  <c r="G53" i="8"/>
  <c r="G52" i="8"/>
  <c r="G51" i="8"/>
  <c r="G50" i="8"/>
  <c r="G48" i="8"/>
  <c r="G47" i="8"/>
  <c r="G46" i="8"/>
  <c r="G45" i="8"/>
  <c r="G44" i="8"/>
  <c r="F39" i="8"/>
  <c r="G39" i="8"/>
  <c r="E39" i="8"/>
  <c r="D39" i="8"/>
  <c r="G34" i="8"/>
  <c r="G33" i="8"/>
  <c r="G32" i="8"/>
  <c r="G29" i="8"/>
  <c r="G28" i="8"/>
  <c r="G26" i="8"/>
  <c r="G25" i="8"/>
  <c r="G24" i="8"/>
  <c r="G23" i="8"/>
  <c r="G21" i="8"/>
  <c r="G19" i="8"/>
  <c r="G18" i="8"/>
  <c r="G13" i="8"/>
  <c r="G11" i="8"/>
  <c r="G10" i="8"/>
  <c r="F61" i="1"/>
  <c r="F63" i="1"/>
  <c r="E61" i="1"/>
  <c r="G61" i="1"/>
  <c r="D61" i="1"/>
  <c r="G54" i="1"/>
  <c r="G52" i="1"/>
  <c r="G50" i="1"/>
  <c r="G49" i="1"/>
  <c r="G48" i="1"/>
  <c r="G46" i="1"/>
  <c r="G45" i="1"/>
  <c r="G44" i="1"/>
  <c r="F39" i="1"/>
  <c r="G39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B12" i="13"/>
  <c r="F39" i="7"/>
  <c r="E39" i="7"/>
  <c r="D39" i="7"/>
  <c r="A3" i="4"/>
  <c r="A3" i="14"/>
  <c r="A4" i="13"/>
  <c r="A3" i="12"/>
  <c r="A3" i="11"/>
  <c r="A3" i="10"/>
  <c r="A3" i="9"/>
  <c r="A3" i="8"/>
  <c r="A3" i="7"/>
  <c r="A3" i="6"/>
  <c r="A3" i="5"/>
  <c r="A3" i="3"/>
  <c r="A3" i="2"/>
  <c r="G39" i="14"/>
  <c r="F39" i="10"/>
  <c r="G61" i="7"/>
  <c r="G51" i="12"/>
  <c r="G73" i="12"/>
  <c r="G61" i="9"/>
  <c r="B6" i="13"/>
  <c r="G62" i="6"/>
  <c r="G39" i="5"/>
  <c r="B7" i="13"/>
  <c r="B16" i="13"/>
  <c r="G62" i="3"/>
  <c r="G60" i="2"/>
  <c r="G60" i="11"/>
  <c r="G61" i="8"/>
  <c r="B17" i="13"/>
  <c r="B18" i="13"/>
  <c r="F63" i="10"/>
  <c r="G39" i="10"/>
  <c r="B8" i="13"/>
  <c r="B9" i="13"/>
  <c r="B19" i="13"/>
  <c r="B21" i="13"/>
</calcChain>
</file>

<file path=xl/sharedStrings.xml><?xml version="1.0" encoding="utf-8"?>
<sst xmlns="http://schemas.openxmlformats.org/spreadsheetml/2006/main" count="952" uniqueCount="157">
  <si>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</si>
  <si>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</si>
  <si>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</si>
  <si>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</si>
  <si>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</si>
  <si>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</si>
  <si>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</si>
  <si>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</si>
  <si>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</si>
  <si>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</si>
  <si>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</si>
  <si>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</si>
  <si>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</si>
  <si>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</si>
  <si>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</si>
  <si>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</si>
  <si>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</si>
  <si>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</si>
  <si>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</si>
  <si>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</si>
  <si>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</si>
  <si>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</si>
  <si>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</si>
  <si>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</si>
  <si>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</si>
  <si>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</si>
  <si>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</si>
  <si>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</si>
  <si>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</si>
  <si>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</si>
  <si>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</si>
  <si>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</si>
  <si>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</si>
  <si>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</si>
  <si>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</si>
  <si>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</si>
  <si>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</si>
  <si>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</si>
  <si>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</si>
  <si>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</si>
  <si>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</si>
  <si>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</si>
  <si>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</si>
  <si>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</si>
  <si>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</si>
  <si>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</si>
  <si>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</si>
  <si>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</si>
  <si>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</si>
  <si>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</si>
  <si>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</si>
  <si>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</si>
  <si>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</si>
  <si>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</si>
  <si>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</si>
  <si>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</si>
  <si>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</si>
  <si>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</si>
  <si>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</si>
  <si>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</si>
  <si>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</si>
  <si>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</si>
  <si>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</si>
  <si>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</si>
  <si>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</si>
  <si>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</si>
  <si>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</si>
  <si>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</si>
  <si>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</si>
  <si>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</si>
  <si>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</si>
  <si>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</si>
  <si>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</si>
  <si>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</si>
  <si>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</si>
  <si>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>BOAT:  ISLE OF CAPRI - BOONVILLE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</si>
  <si>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</si>
  <si>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</si>
  <si>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</si>
  <si>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</si>
  <si>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</si>
  <si>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</si>
  <si>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</si>
  <si>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</si>
  <si>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</si>
  <si>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</si>
  <si>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</si>
  <si>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</si>
  <si>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</si>
  <si>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</si>
  <si>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</si>
  <si>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</si>
  <si>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</si>
  <si>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</si>
  <si>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</si>
  <si>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</si>
  <si>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</si>
  <si>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</si>
  <si>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</si>
  <si>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</si>
  <si>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</si>
  <si>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</si>
  <si>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</si>
  <si>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</si>
  <si>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</si>
  <si>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</si>
  <si>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</si>
  <si>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</si>
  <si>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</si>
  <si>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</si>
  <si>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</si>
  <si>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</si>
  <si>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</si>
  <si>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</si>
  <si>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</si>
  <si>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</si>
  <si>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</si>
  <si>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</si>
  <si>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Ultimate Texas Poker</t>
  </si>
  <si>
    <t xml:space="preserve">   5 Treasures Baccarat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</si>
  <si>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</si>
  <si>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</si>
  <si>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</si>
  <si>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</si>
  <si>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</si>
  <si>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</si>
  <si>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</si>
  <si>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</si>
  <si>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</si>
  <si>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</si>
  <si>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</si>
  <si>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</si>
  <si>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</si>
  <si>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</si>
  <si>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</si>
  <si>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</si>
  <si>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</si>
  <si>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</si>
  <si>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</si>
  <si>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</si>
  <si>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</si>
  <si>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</si>
  <si>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</si>
  <si>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</si>
  <si>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</si>
  <si>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 xml:space="preserve">   Rising Phoenix</t>
  </si>
  <si>
    <t>HYBRID TABLES</t>
  </si>
  <si>
    <t>HYBRID</t>
  </si>
  <si>
    <t xml:space="preserve">   Hybrid Tournaments</t>
  </si>
  <si>
    <t xml:space="preserve">     TOTAL HYBRID:</t>
  </si>
  <si>
    <t xml:space="preserve">   Eternal Bacarrat</t>
  </si>
  <si>
    <t xml:space="preserve">   Run Em Twice</t>
  </si>
  <si>
    <t xml:space="preserve">    Trilux</t>
  </si>
  <si>
    <t>BOAT:     ST. JOSEPH</t>
  </si>
  <si>
    <t xml:space="preserve">     Multi Denom</t>
  </si>
  <si>
    <t xml:space="preserve">   Dragon Bonus Mini Baccarat</t>
  </si>
  <si>
    <t>MONTH ENDED: 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</si>
</sst>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0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4" fontId="6" fillId="0" borderId="6" xfId="0" applyNumberFormat="1" applyFont="1" applyBorder="1" applyAlignment="1">
      <alignment horizontal="centerContinuous"/>
    </xf>
    <xf numFmtId="0" fontId="10" fillId="0" borderId="0" xfId="0" applyNumberFormat="1" applyFont="1" applyAlignment="1">
      <alignment horizontal="left"/>
    </xf>
    <xf numFmtId="164" fontId="13" fillId="0" borderId="7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0" fontId="16" fillId="0" borderId="8" xfId="0" applyFont="1" applyBorder="1" applyAlignment="1"/>
    <xf numFmtId="3" fontId="13" fillId="0" borderId="9" xfId="0" applyNumberFormat="1" applyFont="1" applyBorder="1" applyAlignment="1">
      <alignment horizontal="center"/>
    </xf>
    <xf numFmtId="0" fontId="16" fillId="0" borderId="10" xfId="0" applyFont="1" applyBorder="1" applyAlignment="1"/>
    <xf numFmtId="4" fontId="13" fillId="0" borderId="7" xfId="0" applyNumberFormat="1" applyFont="1" applyBorder="1" applyAlignment="1">
      <alignment horizontal="center"/>
    </xf>
    <xf numFmtId="0" fontId="16" fillId="4" borderId="10" xfId="0" applyFont="1" applyFill="1" applyBorder="1" applyAlignment="1"/>
    <xf numFmtId="4" fontId="12" fillId="4" borderId="7" xfId="0" applyNumberFormat="1" applyFont="1" applyFill="1" applyBorder="1" applyAlignment="1">
      <alignment horizontal="center"/>
    </xf>
    <xf numFmtId="164" fontId="13" fillId="4" borderId="7" xfId="0" applyNumberFormat="1" applyFont="1" applyFill="1" applyBorder="1" applyAlignment="1">
      <alignment horizontal="center"/>
    </xf>
    <xf numFmtId="4" fontId="12" fillId="4" borderId="11" xfId="0" applyNumberFormat="1" applyFont="1" applyFill="1" applyBorder="1" applyAlignment="1">
      <alignment horizontal="center"/>
    </xf>
    <xf numFmtId="0" fontId="13" fillId="0" borderId="12" xfId="0" applyFont="1" applyBorder="1" applyAlignment="1"/>
    <xf numFmtId="0" fontId="12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0" fontId="8" fillId="5" borderId="3" xfId="0" applyNumberFormat="1" applyFont="1" applyFill="1" applyBorder="1" applyProtection="1">
      <protection locked="0"/>
    </xf>
    <xf numFmtId="40" fontId="8" fillId="0" borderId="3" xfId="0" applyNumberFormat="1" applyFont="1" applyBorder="1" applyProtection="1">
      <protection locked="0"/>
    </xf>
    <xf numFmtId="164" fontId="8" fillId="0" borderId="13" xfId="0" applyNumberFormat="1" applyFont="1" applyBorder="1" applyProtection="1">
      <protection locked="0"/>
    </xf>
    <xf numFmtId="164" fontId="8" fillId="3" borderId="13" xfId="0" applyNumberFormat="1" applyFont="1" applyFill="1" applyBorder="1" applyProtection="1">
      <protection locked="0"/>
    </xf>
    <xf numFmtId="40" fontId="8" fillId="3" borderId="3" xfId="0" applyNumberFormat="1" applyFont="1" applyFill="1" applyBorder="1" applyProtection="1">
      <protection locked="0"/>
    </xf>
    <xf numFmtId="4" fontId="10" fillId="2" borderId="5" xfId="0" applyNumberFormat="1" applyFont="1" applyFill="1" applyBorder="1"/>
    <xf numFmtId="164" fontId="10" fillId="0" borderId="14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8" fillId="3" borderId="3" xfId="0" applyNumberFormat="1" applyFont="1" applyFill="1" applyBorder="1" applyProtection="1">
      <protection locked="0"/>
    </xf>
    <xf numFmtId="4" fontId="10" fillId="2" borderId="3" xfId="0" applyNumberFormat="1" applyFont="1" applyFill="1" applyBorder="1"/>
    <xf numFmtId="0" fontId="7" fillId="0" borderId="1" xfId="0" applyFont="1" applyBorder="1"/>
    <xf numFmtId="4" fontId="20" fillId="0" borderId="1" xfId="0" applyNumberFormat="1" applyFont="1" applyBorder="1"/>
    <xf numFmtId="0" fontId="0" fillId="0" borderId="1" xfId="0" applyBorder="1"/>
    <xf numFmtId="0" fontId="12" fillId="0" borderId="0" xfId="0" applyFont="1"/>
    <xf numFmtId="164" fontId="10" fillId="0" borderId="13" xfId="0" applyNumberFormat="1" applyFont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164" fontId="8" fillId="3" borderId="3" xfId="0" applyNumberFormat="1" applyFont="1" applyFill="1" applyBorder="1" applyProtection="1">
      <protection locked="0"/>
    </xf>
    <xf numFmtId="4" fontId="8" fillId="2" borderId="3" xfId="0" applyNumberFormat="1" applyFont="1" applyFill="1" applyBorder="1" applyProtection="1">
      <protection locked="0"/>
    </xf>
    <xf numFmtId="4" fontId="8" fillId="0" borderId="3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0" fontId="7" fillId="0" borderId="1" xfId="0" applyFont="1" applyBorder="1" applyAlignment="1">
      <alignment horizontal="center"/>
    </xf>
    <xf numFmtId="4" fontId="10" fillId="2" borderId="1" xfId="0" applyNumberFormat="1" applyFont="1" applyFill="1" applyBorder="1"/>
    <xf numFmtId="164" fontId="10" fillId="0" borderId="1" xfId="0" applyNumberFormat="1" applyFont="1" applyBorder="1" applyProtection="1">
      <protection locked="0"/>
    </xf>
    <xf numFmtId="10" fontId="8" fillId="0" borderId="3" xfId="0" applyNumberFormat="1" applyFont="1" applyBorder="1" applyProtection="1">
      <protection locked="0"/>
    </xf>
    <xf numFmtId="164" fontId="8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 applyProtection="1">
      <protection locked="0"/>
    </xf>
    <xf numFmtId="3" fontId="10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164" fontId="10" fillId="0" borderId="0" xfId="0" applyNumberFormat="1" applyFont="1" applyProtection="1">
      <protection locked="0"/>
    </xf>
    <xf numFmtId="164" fontId="10" fillId="0" borderId="0" xfId="0" applyNumberFormat="1" applyFont="1"/>
    <xf numFmtId="0" fontId="0" fillId="0" borderId="0" xfId="0"/>
    <xf numFmtId="0" fontId="8" fillId="0" borderId="0" xfId="0" applyFont="1"/>
    <xf numFmtId="0" fontId="0" fillId="0" borderId="0" xfId="0" applyProtection="1">
      <protection locked="0"/>
    </xf>
    <xf numFmtId="0" fontId="6" fillId="0" borderId="3" xfId="0" applyFont="1" applyBorder="1"/>
    <xf numFmtId="0" fontId="7" fillId="0" borderId="1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DC2E2-8744-4D95-B32F-3CB3AD7BEE2E}">
  <sheetPr>
    <pageSetUpPr autoPageBreaks="0"/>
  </sheetPr>
  <dimension ref="A1:H83"/>
  <sheetViews>
    <sheetView tabSelected="1" showOutlineSymbols="0" zoomScale="87" workbookViewId="0">
      <selection activeCell="D9" sqref="D9"/>
    </sheetView>
  </sheetViews>
  <sheetFormatPr defaultRowHeight="15" x14ac:dyDescent="0.4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2.5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2.5" x14ac:dyDescent="0.6">
      <c r="A2" s="1" t="s">
        <v>1</v>
      </c>
      <c r="B2" s="2"/>
      <c r="C2" s="2"/>
      <c r="D2" s="2"/>
      <c r="E2" s="2"/>
      <c r="F2" s="2"/>
      <c r="G2" s="2"/>
      <c r="H2" s="2"/>
    </row>
    <row r="3" spans="1:8" ht="22.5" x14ac:dyDescent="0.6">
      <c r="A3" s="1" t="s">
        <v>156</v>
      </c>
      <c r="B3" s="2"/>
      <c r="C3" s="2"/>
      <c r="D3" s="2"/>
      <c r="E3" s="2"/>
      <c r="F3" s="2"/>
      <c r="G3" s="2"/>
      <c r="H3" s="2"/>
    </row>
    <row r="4" spans="1:8" x14ac:dyDescent="0.4">
      <c r="A4" s="4"/>
      <c r="B4" s="4"/>
      <c r="C4" s="4"/>
      <c r="D4" s="4"/>
      <c r="E4" s="4"/>
      <c r="F4" s="5"/>
      <c r="G4" s="5"/>
      <c r="H4" s="2"/>
    </row>
    <row r="5" spans="1:8" ht="22.5" x14ac:dyDescent="0.6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4">
      <c r="A6" s="9" t="s">
        <v>3</v>
      </c>
      <c r="B6" s="4"/>
      <c r="C6" s="4"/>
      <c r="D6" s="4"/>
      <c r="E6" s="4"/>
      <c r="F6" s="5"/>
      <c r="G6" s="5"/>
      <c r="H6" s="2"/>
    </row>
    <row r="7" spans="1:8" x14ac:dyDescent="0.4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x14ac:dyDescent="0.4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x14ac:dyDescent="0.4">
      <c r="A9" s="136" t="s">
        <v>136</v>
      </c>
      <c r="B9" s="137"/>
      <c r="C9" s="14"/>
      <c r="D9" s="71">
        <v>8</v>
      </c>
      <c r="E9" s="100">
        <v>1485936</v>
      </c>
      <c r="F9" s="101">
        <v>367957</v>
      </c>
      <c r="G9" s="102">
        <f>F9/E9</f>
        <v>0.24762641190468498</v>
      </c>
      <c r="H9" s="15"/>
    </row>
    <row r="10" spans="1:8" x14ac:dyDescent="0.4">
      <c r="A10" s="136" t="s">
        <v>11</v>
      </c>
      <c r="B10" s="137"/>
      <c r="C10" s="14"/>
      <c r="D10" s="71">
        <v>5</v>
      </c>
      <c r="E10" s="100">
        <v>1731102</v>
      </c>
      <c r="F10" s="101">
        <v>324632</v>
      </c>
      <c r="G10" s="102">
        <f>F10/E10</f>
        <v>0.18752909996060313</v>
      </c>
      <c r="H10" s="15"/>
    </row>
    <row r="11" spans="1:8" x14ac:dyDescent="0.4">
      <c r="A11" s="136" t="s">
        <v>69</v>
      </c>
      <c r="B11" s="137"/>
      <c r="C11" s="14"/>
      <c r="D11" s="71"/>
      <c r="E11" s="100"/>
      <c r="F11" s="101"/>
      <c r="G11" s="102"/>
      <c r="H11" s="15"/>
    </row>
    <row r="12" spans="1:8" x14ac:dyDescent="0.4">
      <c r="A12" s="136" t="s">
        <v>25</v>
      </c>
      <c r="B12" s="137"/>
      <c r="C12" s="14"/>
      <c r="D12" s="71"/>
      <c r="E12" s="100"/>
      <c r="F12" s="101"/>
      <c r="G12" s="102"/>
      <c r="H12" s="15"/>
    </row>
    <row r="13" spans="1:8" x14ac:dyDescent="0.4">
      <c r="A13" s="136" t="s">
        <v>70</v>
      </c>
      <c r="B13" s="137"/>
      <c r="C13" s="14"/>
      <c r="D13" s="71">
        <v>1</v>
      </c>
      <c r="E13" s="100">
        <v>264382</v>
      </c>
      <c r="F13" s="101">
        <v>18207.5</v>
      </c>
      <c r="G13" s="102">
        <f t="shared" ref="G13:G22" si="0">F13/E13</f>
        <v>6.8868152899970503E-2</v>
      </c>
      <c r="H13" s="15"/>
    </row>
    <row r="14" spans="1:8" x14ac:dyDescent="0.4">
      <c r="A14" s="136" t="s">
        <v>112</v>
      </c>
      <c r="B14" s="137"/>
      <c r="C14" s="14"/>
      <c r="D14" s="71"/>
      <c r="E14" s="100"/>
      <c r="F14" s="101"/>
      <c r="G14" s="102"/>
      <c r="H14" s="15"/>
    </row>
    <row r="15" spans="1:8" x14ac:dyDescent="0.4">
      <c r="A15" s="136" t="s">
        <v>104</v>
      </c>
      <c r="B15" s="137"/>
      <c r="C15" s="14"/>
      <c r="D15" s="71">
        <v>1</v>
      </c>
      <c r="E15" s="100">
        <v>135031</v>
      </c>
      <c r="F15" s="101">
        <v>46958</v>
      </c>
      <c r="G15" s="102">
        <f t="shared" si="0"/>
        <v>0.34775718168420583</v>
      </c>
      <c r="H15" s="15"/>
    </row>
    <row r="16" spans="1:8" x14ac:dyDescent="0.4">
      <c r="A16" s="136" t="s">
        <v>113</v>
      </c>
      <c r="B16" s="137"/>
      <c r="C16" s="14"/>
      <c r="D16" s="71">
        <v>2</v>
      </c>
      <c r="E16" s="100">
        <v>2971936</v>
      </c>
      <c r="F16" s="101">
        <v>448092</v>
      </c>
      <c r="G16" s="102">
        <f t="shared" si="0"/>
        <v>0.15077444467175605</v>
      </c>
      <c r="H16" s="15"/>
    </row>
    <row r="17" spans="1:8" x14ac:dyDescent="0.4">
      <c r="A17" s="136" t="s">
        <v>137</v>
      </c>
      <c r="B17" s="137"/>
      <c r="C17" s="14"/>
      <c r="D17" s="71">
        <v>4</v>
      </c>
      <c r="E17" s="100">
        <v>4961449</v>
      </c>
      <c r="F17" s="101">
        <v>483839.5</v>
      </c>
      <c r="G17" s="102">
        <f t="shared" si="0"/>
        <v>9.7519797139908118E-2</v>
      </c>
      <c r="H17" s="15"/>
    </row>
    <row r="18" spans="1:8" x14ac:dyDescent="0.4">
      <c r="A18" s="136" t="s">
        <v>14</v>
      </c>
      <c r="B18" s="137"/>
      <c r="C18" s="14"/>
      <c r="D18" s="71">
        <v>1</v>
      </c>
      <c r="E18" s="100">
        <v>306083</v>
      </c>
      <c r="F18" s="101">
        <v>94602.5</v>
      </c>
      <c r="G18" s="102">
        <f t="shared" si="0"/>
        <v>0.30907466275487366</v>
      </c>
      <c r="H18" s="15"/>
    </row>
    <row r="19" spans="1:8" x14ac:dyDescent="0.4">
      <c r="A19" s="136" t="s">
        <v>15</v>
      </c>
      <c r="B19" s="137"/>
      <c r="C19" s="14"/>
      <c r="D19" s="71"/>
      <c r="E19" s="100"/>
      <c r="F19" s="101"/>
      <c r="G19" s="102"/>
      <c r="H19" s="15"/>
    </row>
    <row r="20" spans="1:8" x14ac:dyDescent="0.4">
      <c r="A20" s="139" t="s">
        <v>16</v>
      </c>
      <c r="B20" s="137"/>
      <c r="C20" s="14"/>
      <c r="D20" s="71">
        <v>1</v>
      </c>
      <c r="E20" s="100">
        <v>934808</v>
      </c>
      <c r="F20" s="101">
        <v>292071.5</v>
      </c>
      <c r="G20" s="102">
        <f t="shared" si="0"/>
        <v>0.3124400946504523</v>
      </c>
      <c r="H20" s="15"/>
    </row>
    <row r="21" spans="1:8" x14ac:dyDescent="0.4">
      <c r="A21" s="136" t="s">
        <v>71</v>
      </c>
      <c r="B21" s="137"/>
      <c r="C21" s="14"/>
      <c r="D21" s="71"/>
      <c r="E21" s="100"/>
      <c r="F21" s="101"/>
      <c r="G21" s="102"/>
      <c r="H21" s="15"/>
    </row>
    <row r="22" spans="1:8" x14ac:dyDescent="0.4">
      <c r="A22" s="136" t="s">
        <v>91</v>
      </c>
      <c r="B22" s="137"/>
      <c r="C22" s="14"/>
      <c r="D22" s="71">
        <v>1</v>
      </c>
      <c r="E22" s="100">
        <v>59709</v>
      </c>
      <c r="F22" s="101">
        <v>5690</v>
      </c>
      <c r="G22" s="102">
        <f t="shared" si="0"/>
        <v>9.5295516588788959E-2</v>
      </c>
      <c r="H22" s="15"/>
    </row>
    <row r="23" spans="1:8" x14ac:dyDescent="0.4">
      <c r="A23" s="136" t="s">
        <v>139</v>
      </c>
      <c r="B23" s="137"/>
      <c r="C23" s="14"/>
      <c r="D23" s="71"/>
      <c r="E23" s="100"/>
      <c r="F23" s="101"/>
      <c r="G23" s="102"/>
      <c r="H23" s="15"/>
    </row>
    <row r="24" spans="1:8" x14ac:dyDescent="0.4">
      <c r="A24" s="136" t="s">
        <v>133</v>
      </c>
      <c r="B24" s="137"/>
      <c r="C24" s="14"/>
      <c r="D24" s="71"/>
      <c r="E24" s="100"/>
      <c r="F24" s="101"/>
      <c r="G24" s="102"/>
      <c r="H24" s="15"/>
    </row>
    <row r="25" spans="1:8" x14ac:dyDescent="0.4">
      <c r="A25" s="138" t="s">
        <v>20</v>
      </c>
      <c r="B25" s="137"/>
      <c r="C25" s="14"/>
      <c r="D25" s="71">
        <v>3</v>
      </c>
      <c r="E25" s="100">
        <v>597803</v>
      </c>
      <c r="F25" s="101">
        <v>138931.5</v>
      </c>
      <c r="G25" s="102">
        <f>F25/E25</f>
        <v>0.23240348409091288</v>
      </c>
      <c r="H25" s="15"/>
    </row>
    <row r="26" spans="1:8" x14ac:dyDescent="0.4">
      <c r="A26" s="138" t="s">
        <v>21</v>
      </c>
      <c r="B26" s="137"/>
      <c r="C26" s="14"/>
      <c r="D26" s="71"/>
      <c r="E26" s="100"/>
      <c r="F26" s="101"/>
      <c r="G26" s="102"/>
      <c r="H26" s="15"/>
    </row>
    <row r="27" spans="1:8" x14ac:dyDescent="0.4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x14ac:dyDescent="0.4">
      <c r="A28" s="139" t="s">
        <v>23</v>
      </c>
      <c r="B28" s="137"/>
      <c r="C28" s="14"/>
      <c r="D28" s="71"/>
      <c r="E28" s="101"/>
      <c r="F28" s="101"/>
      <c r="G28" s="102"/>
      <c r="H28" s="15"/>
    </row>
    <row r="29" spans="1:8" x14ac:dyDescent="0.4">
      <c r="A29" s="139" t="s">
        <v>141</v>
      </c>
      <c r="B29" s="137"/>
      <c r="C29" s="14"/>
      <c r="D29" s="71"/>
      <c r="E29" s="101"/>
      <c r="F29" s="101"/>
      <c r="G29" s="102"/>
      <c r="H29" s="15"/>
    </row>
    <row r="30" spans="1:8" x14ac:dyDescent="0.4">
      <c r="A30" s="139" t="s">
        <v>107</v>
      </c>
      <c r="B30" s="137"/>
      <c r="C30" s="14"/>
      <c r="D30" s="71">
        <v>2</v>
      </c>
      <c r="E30" s="101">
        <v>419441</v>
      </c>
      <c r="F30" s="101">
        <v>78735.5</v>
      </c>
      <c r="G30" s="102">
        <f>F30/E30</f>
        <v>0.18771531633769709</v>
      </c>
      <c r="H30" s="15"/>
    </row>
    <row r="31" spans="1:8" x14ac:dyDescent="0.4">
      <c r="A31" s="139" t="s">
        <v>19</v>
      </c>
      <c r="B31" s="137"/>
      <c r="C31" s="14"/>
      <c r="D31" s="71">
        <v>2</v>
      </c>
      <c r="E31" s="101">
        <v>204749</v>
      </c>
      <c r="F31" s="101">
        <v>51759</v>
      </c>
      <c r="G31" s="102">
        <f>F31/E31</f>
        <v>0.25279244343073715</v>
      </c>
      <c r="H31" s="15"/>
    </row>
    <row r="32" spans="1:8" x14ac:dyDescent="0.4">
      <c r="A32" s="139" t="s">
        <v>132</v>
      </c>
      <c r="B32" s="137"/>
      <c r="C32" s="14"/>
      <c r="D32" s="71"/>
      <c r="E32" s="101"/>
      <c r="F32" s="101"/>
      <c r="G32" s="102"/>
      <c r="H32" s="15"/>
    </row>
    <row r="33" spans="1:8" x14ac:dyDescent="0.4">
      <c r="A33" s="139" t="s">
        <v>142</v>
      </c>
      <c r="B33" s="137"/>
      <c r="C33" s="14"/>
      <c r="D33" s="71"/>
      <c r="E33" s="101"/>
      <c r="F33" s="101"/>
      <c r="G33" s="102"/>
      <c r="H33" s="15"/>
    </row>
    <row r="34" spans="1:8" x14ac:dyDescent="0.4">
      <c r="A34" s="139" t="s">
        <v>72</v>
      </c>
      <c r="B34" s="137"/>
      <c r="C34" s="14"/>
      <c r="D34" s="71"/>
      <c r="E34" s="101"/>
      <c r="F34" s="101"/>
      <c r="G34" s="102"/>
      <c r="H34" s="15"/>
    </row>
    <row r="35" spans="1:8" x14ac:dyDescent="0.4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4">
      <c r="A36" s="16" t="s">
        <v>29</v>
      </c>
      <c r="B36" s="13"/>
      <c r="C36" s="14"/>
      <c r="D36" s="72"/>
      <c r="E36" s="100"/>
      <c r="F36" s="101"/>
      <c r="G36" s="103"/>
      <c r="H36" s="15"/>
    </row>
    <row r="37" spans="1:8" x14ac:dyDescent="0.4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4">
      <c r="A38" s="17"/>
      <c r="B38" s="18"/>
      <c r="C38" s="14"/>
      <c r="D38" s="72"/>
      <c r="E38" s="104"/>
      <c r="F38" s="104"/>
      <c r="G38" s="103"/>
      <c r="H38" s="15"/>
    </row>
    <row r="39" spans="1:8" x14ac:dyDescent="0.4">
      <c r="A39" s="19" t="s">
        <v>31</v>
      </c>
      <c r="B39" s="20"/>
      <c r="C39" s="21"/>
      <c r="D39" s="99">
        <f>SUM(D9:D38)</f>
        <v>31</v>
      </c>
      <c r="E39" s="105">
        <f>SUM(E9:E38)</f>
        <v>14072429</v>
      </c>
      <c r="F39" s="105">
        <f>SUM(F9:F38)</f>
        <v>2351476</v>
      </c>
      <c r="G39" s="106">
        <f>F39/E39</f>
        <v>0.16709808946273597</v>
      </c>
      <c r="H39" s="15"/>
    </row>
    <row r="40" spans="1:8" x14ac:dyDescent="0.4">
      <c r="A40" s="22"/>
      <c r="B40" s="22"/>
      <c r="C40" s="22"/>
      <c r="D40" s="107"/>
      <c r="E40" s="108"/>
      <c r="F40" s="74"/>
      <c r="G40" s="74"/>
      <c r="H40" s="2"/>
    </row>
    <row r="41" spans="1:8" ht="17.649999999999999" x14ac:dyDescent="0.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x14ac:dyDescent="0.4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x14ac:dyDescent="0.4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x14ac:dyDescent="0.4">
      <c r="A44" s="27" t="s">
        <v>33</v>
      </c>
      <c r="B44" s="28"/>
      <c r="C44" s="14"/>
      <c r="D44" s="71">
        <v>92</v>
      </c>
      <c r="E44" s="101">
        <v>13268885.85</v>
      </c>
      <c r="F44" s="101">
        <v>771702.37</v>
      </c>
      <c r="G44" s="102">
        <f>1-(+F44/E44)</f>
        <v>0.94184120816745143</v>
      </c>
      <c r="H44" s="15"/>
    </row>
    <row r="45" spans="1:8" x14ac:dyDescent="0.4">
      <c r="A45" s="27" t="s">
        <v>34</v>
      </c>
      <c r="B45" s="28"/>
      <c r="C45" s="14"/>
      <c r="D45" s="71">
        <v>15</v>
      </c>
      <c r="E45" s="101">
        <v>8306583.5599999996</v>
      </c>
      <c r="F45" s="101">
        <v>678915.51</v>
      </c>
      <c r="G45" s="102">
        <f t="shared" ref="G45:G52" si="1">1-(+F45/E45)</f>
        <v>0.91826778059883862</v>
      </c>
      <c r="H45" s="15"/>
    </row>
    <row r="46" spans="1:8" x14ac:dyDescent="0.4">
      <c r="A46" s="27" t="s">
        <v>35</v>
      </c>
      <c r="B46" s="28"/>
      <c r="C46" s="14"/>
      <c r="D46" s="71">
        <v>41</v>
      </c>
      <c r="E46" s="101">
        <v>2243827.25</v>
      </c>
      <c r="F46" s="101">
        <v>189186.19</v>
      </c>
      <c r="G46" s="102">
        <f t="shared" si="1"/>
        <v>0.91568593794375208</v>
      </c>
      <c r="H46" s="15"/>
    </row>
    <row r="47" spans="1:8" x14ac:dyDescent="0.4">
      <c r="A47" s="27" t="s">
        <v>36</v>
      </c>
      <c r="B47" s="28"/>
      <c r="C47" s="14"/>
      <c r="D47" s="71"/>
      <c r="E47" s="101"/>
      <c r="F47" s="101"/>
      <c r="G47" s="102"/>
      <c r="H47" s="15"/>
    </row>
    <row r="48" spans="1:8" x14ac:dyDescent="0.4">
      <c r="A48" s="27" t="s">
        <v>37</v>
      </c>
      <c r="B48" s="28"/>
      <c r="C48" s="14"/>
      <c r="D48" s="71">
        <v>120</v>
      </c>
      <c r="E48" s="101">
        <v>12345105.130000001</v>
      </c>
      <c r="F48" s="101">
        <v>840004.72</v>
      </c>
      <c r="G48" s="102">
        <f t="shared" si="1"/>
        <v>0.93195645471186039</v>
      </c>
      <c r="H48" s="15"/>
    </row>
    <row r="49" spans="1:8" x14ac:dyDescent="0.4">
      <c r="A49" s="27" t="s">
        <v>38</v>
      </c>
      <c r="B49" s="28"/>
      <c r="C49" s="14"/>
      <c r="D49" s="71">
        <v>8</v>
      </c>
      <c r="E49" s="101">
        <v>929016</v>
      </c>
      <c r="F49" s="101">
        <v>64239</v>
      </c>
      <c r="G49" s="102">
        <f t="shared" si="1"/>
        <v>0.93085264408793822</v>
      </c>
      <c r="H49" s="15"/>
    </row>
    <row r="50" spans="1:8" x14ac:dyDescent="0.4">
      <c r="A50" s="27" t="s">
        <v>39</v>
      </c>
      <c r="B50" s="28"/>
      <c r="C50" s="14"/>
      <c r="D50" s="71">
        <v>13</v>
      </c>
      <c r="E50" s="101">
        <v>774165.35</v>
      </c>
      <c r="F50" s="101">
        <v>56910.35</v>
      </c>
      <c r="G50" s="102">
        <f t="shared" si="1"/>
        <v>0.92648812039960193</v>
      </c>
      <c r="H50" s="15"/>
    </row>
    <row r="51" spans="1:8" x14ac:dyDescent="0.4">
      <c r="A51" s="27" t="s">
        <v>40</v>
      </c>
      <c r="B51" s="28"/>
      <c r="C51" s="14"/>
      <c r="D51" s="71"/>
      <c r="E51" s="101"/>
      <c r="F51" s="101"/>
      <c r="G51" s="102"/>
      <c r="H51" s="15"/>
    </row>
    <row r="52" spans="1:8" x14ac:dyDescent="0.4">
      <c r="A52" s="53" t="s">
        <v>41</v>
      </c>
      <c r="B52" s="28"/>
      <c r="C52" s="14"/>
      <c r="D52" s="71">
        <v>2</v>
      </c>
      <c r="E52" s="101">
        <v>117650</v>
      </c>
      <c r="F52" s="101">
        <v>12350</v>
      </c>
      <c r="G52" s="102">
        <f t="shared" si="1"/>
        <v>0.89502762430939231</v>
      </c>
      <c r="H52" s="15"/>
    </row>
    <row r="53" spans="1:8" x14ac:dyDescent="0.4">
      <c r="A53" s="54" t="s">
        <v>59</v>
      </c>
      <c r="B53" s="28"/>
      <c r="C53" s="14"/>
      <c r="D53" s="71"/>
      <c r="E53" s="101"/>
      <c r="F53" s="101"/>
      <c r="G53" s="102"/>
      <c r="H53" s="15"/>
    </row>
    <row r="54" spans="1:8" x14ac:dyDescent="0.4">
      <c r="A54" s="27" t="s">
        <v>92</v>
      </c>
      <c r="B54" s="28"/>
      <c r="C54" s="14"/>
      <c r="D54" s="71">
        <v>750</v>
      </c>
      <c r="E54" s="101">
        <v>75237924.939999998</v>
      </c>
      <c r="F54" s="101">
        <v>8277376.9199999999</v>
      </c>
      <c r="G54" s="102">
        <f>1-(+F54/E54)</f>
        <v>0.88998398179374349</v>
      </c>
      <c r="H54" s="15"/>
    </row>
    <row r="55" spans="1:8" x14ac:dyDescent="0.4">
      <c r="A55" s="69" t="s">
        <v>93</v>
      </c>
      <c r="B55" s="30"/>
      <c r="C55" s="14"/>
      <c r="D55" s="71"/>
      <c r="E55" s="101"/>
      <c r="F55" s="101"/>
      <c r="G55" s="102"/>
      <c r="H55" s="15"/>
    </row>
    <row r="56" spans="1:8" x14ac:dyDescent="0.4">
      <c r="A56" s="16" t="s">
        <v>43</v>
      </c>
      <c r="B56" s="28"/>
      <c r="C56" s="14"/>
      <c r="D56" s="72"/>
      <c r="E56" s="104"/>
      <c r="F56" s="101"/>
      <c r="G56" s="103"/>
      <c r="H56" s="15"/>
    </row>
    <row r="57" spans="1:8" x14ac:dyDescent="0.4">
      <c r="A57" s="16" t="s">
        <v>44</v>
      </c>
      <c r="B57" s="28"/>
      <c r="C57" s="14"/>
      <c r="D57" s="72"/>
      <c r="E57" s="104"/>
      <c r="F57" s="101"/>
      <c r="G57" s="103"/>
      <c r="H57" s="15"/>
    </row>
    <row r="58" spans="1:8" x14ac:dyDescent="0.4">
      <c r="A58" s="16" t="s">
        <v>30</v>
      </c>
      <c r="B58" s="28"/>
      <c r="C58" s="14"/>
      <c r="D58" s="72"/>
      <c r="E58" s="100"/>
      <c r="F58" s="101"/>
      <c r="G58" s="103"/>
      <c r="H58" s="15"/>
    </row>
    <row r="59" spans="1:8" x14ac:dyDescent="0.4">
      <c r="A59" s="32"/>
      <c r="B59" s="18"/>
      <c r="C59" s="14"/>
      <c r="D59" s="72"/>
      <c r="E59" s="100"/>
      <c r="F59" s="101"/>
      <c r="G59" s="103"/>
      <c r="H59" s="15"/>
    </row>
    <row r="60" spans="1:8" x14ac:dyDescent="0.4">
      <c r="A60" s="20" t="s">
        <v>45</v>
      </c>
      <c r="B60" s="20"/>
      <c r="C60" s="21"/>
      <c r="D60" s="72"/>
      <c r="E60" s="111"/>
      <c r="F60" s="111"/>
      <c r="G60" s="103"/>
      <c r="H60" s="15"/>
    </row>
    <row r="61" spans="1:8" x14ac:dyDescent="0.4">
      <c r="A61" s="33"/>
      <c r="B61" s="33"/>
      <c r="C61" s="33"/>
      <c r="D61" s="73">
        <f>SUM(D44:D57)</f>
        <v>1041</v>
      </c>
      <c r="E61" s="112">
        <f>SUM(E44:E60)</f>
        <v>113223158.08</v>
      </c>
      <c r="F61" s="112">
        <f>SUM(F44:F60)</f>
        <v>10890685.060000001</v>
      </c>
      <c r="G61" s="106">
        <f>1-(+F61/E61)</f>
        <v>0.90381221258371036</v>
      </c>
      <c r="H61" s="2"/>
    </row>
    <row r="62" spans="1:8" ht="17.25" x14ac:dyDescent="0.45">
      <c r="A62" s="34" t="s">
        <v>46</v>
      </c>
      <c r="B62" s="35"/>
      <c r="C62" s="35"/>
      <c r="D62" s="113"/>
      <c r="E62" s="114"/>
      <c r="F62" s="115"/>
      <c r="G62" s="115"/>
      <c r="H62" s="2"/>
    </row>
    <row r="63" spans="1:8" ht="17.25" x14ac:dyDescent="0.45">
      <c r="A63" s="37"/>
      <c r="B63" s="38"/>
      <c r="C63" s="38"/>
      <c r="D63" s="116"/>
      <c r="E63" s="116"/>
      <c r="F63" s="36">
        <f>F61+F39</f>
        <v>13242161.060000001</v>
      </c>
      <c r="G63" s="116"/>
      <c r="H63" s="2"/>
    </row>
    <row r="64" spans="1:8" ht="17.25" x14ac:dyDescent="0.45">
      <c r="A64" s="37"/>
      <c r="B64" s="38"/>
      <c r="C64" s="38"/>
      <c r="D64" s="35"/>
      <c r="E64" s="35"/>
      <c r="F64" s="36"/>
      <c r="G64" s="35"/>
      <c r="H64" s="2"/>
    </row>
    <row r="65" spans="1:8" x14ac:dyDescent="0.4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x14ac:dyDescent="0.4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x14ac:dyDescent="0.4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x14ac:dyDescent="0.4">
      <c r="A68" s="4"/>
      <c r="B68" s="39"/>
      <c r="C68" s="39"/>
      <c r="D68" s="39"/>
      <c r="E68" s="39"/>
      <c r="F68" s="40"/>
      <c r="G68" s="39"/>
      <c r="H68" s="2"/>
    </row>
    <row r="69" spans="1:8" ht="17.25" x14ac:dyDescent="0.4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7.649999999999999" x14ac:dyDescent="0.5">
      <c r="A70" s="42"/>
      <c r="B70" s="38"/>
      <c r="C70" s="38"/>
      <c r="D70" s="38"/>
      <c r="E70" s="36"/>
      <c r="F70" s="2"/>
      <c r="G70" s="2"/>
      <c r="H70" s="2"/>
    </row>
    <row r="71" spans="1:8" ht="17.25" x14ac:dyDescent="0.45">
      <c r="A71" s="81"/>
      <c r="B71" s="82"/>
      <c r="C71" s="82"/>
      <c r="D71" s="82"/>
      <c r="E71" s="36"/>
      <c r="F71" s="2"/>
      <c r="G71" s="2"/>
      <c r="H71" s="2"/>
    </row>
    <row r="72" spans="1:8" ht="17.649999999999999" x14ac:dyDescent="0.5">
      <c r="A72" s="42"/>
      <c r="B72" s="38"/>
      <c r="C72" s="38"/>
      <c r="D72" s="38"/>
      <c r="E72" s="43"/>
      <c r="F72" s="2"/>
      <c r="G72" s="2"/>
      <c r="H72" s="2"/>
    </row>
    <row r="73" spans="1:8" ht="17.649999999999999" x14ac:dyDescent="0.5">
      <c r="A73" s="42"/>
      <c r="B73" s="38"/>
      <c r="C73" s="38"/>
      <c r="D73" s="38"/>
      <c r="E73" s="44"/>
      <c r="F73" s="2"/>
      <c r="G73" s="2"/>
      <c r="H73" s="2"/>
    </row>
    <row r="74" spans="1:8" ht="17.649999999999999" x14ac:dyDescent="0.5">
      <c r="A74" s="42"/>
      <c r="B74" s="38"/>
      <c r="C74" s="38"/>
      <c r="D74" s="38"/>
      <c r="E74" s="45"/>
      <c r="F74" s="2"/>
      <c r="G74" s="2"/>
      <c r="H74" s="2"/>
    </row>
    <row r="75" spans="1:8" ht="17.649999999999999" x14ac:dyDescent="0.5">
      <c r="A75" s="42"/>
      <c r="B75" s="38"/>
      <c r="C75" s="38"/>
      <c r="D75" s="38"/>
      <c r="E75" s="36"/>
      <c r="F75" s="2"/>
      <c r="G75" s="2"/>
      <c r="H75" s="2"/>
    </row>
    <row r="76" spans="1:8" ht="17.649999999999999" x14ac:dyDescent="0.5">
      <c r="A76" s="42"/>
      <c r="B76" s="38"/>
      <c r="C76" s="38"/>
      <c r="D76" s="38"/>
      <c r="E76" s="36"/>
      <c r="F76" s="2"/>
      <c r="G76" s="2"/>
      <c r="H76" s="2"/>
    </row>
    <row r="77" spans="1:8" ht="17.649999999999999" x14ac:dyDescent="0.5">
      <c r="A77" s="42"/>
      <c r="B77" s="38"/>
      <c r="C77" s="38"/>
      <c r="D77" s="38"/>
      <c r="E77" s="43"/>
      <c r="F77" s="2"/>
      <c r="G77" s="2"/>
      <c r="H77" s="2"/>
    </row>
    <row r="78" spans="1:8" ht="17.649999999999999" x14ac:dyDescent="0.5">
      <c r="A78" s="42"/>
      <c r="B78" s="38"/>
      <c r="C78" s="38"/>
      <c r="D78" s="38"/>
      <c r="E78" s="44"/>
      <c r="F78" s="2"/>
      <c r="G78" s="2"/>
      <c r="H78" s="2"/>
    </row>
    <row r="79" spans="1:8" ht="17.649999999999999" x14ac:dyDescent="0.5">
      <c r="A79" s="42"/>
      <c r="B79" s="38"/>
      <c r="C79" s="38"/>
      <c r="D79" s="38"/>
      <c r="E79" s="44"/>
      <c r="F79" s="2"/>
      <c r="G79" s="2"/>
      <c r="H79" s="2"/>
    </row>
    <row r="80" spans="1:8" ht="17.649999999999999" x14ac:dyDescent="0.5">
      <c r="A80" s="42"/>
      <c r="B80" s="38"/>
      <c r="C80" s="38"/>
      <c r="D80" s="38"/>
      <c r="E80" s="44"/>
      <c r="F80" s="2"/>
      <c r="G80" s="2"/>
      <c r="H80" s="2"/>
    </row>
    <row r="81" spans="1:8" ht="17.649999999999999" x14ac:dyDescent="0.5">
      <c r="A81" s="42"/>
      <c r="B81" s="38"/>
      <c r="C81" s="38"/>
      <c r="D81" s="38"/>
      <c r="E81" s="46"/>
      <c r="F81" s="2"/>
      <c r="G81" s="2"/>
      <c r="H81" s="2"/>
    </row>
    <row r="82" spans="1:8" ht="17.649999999999999" x14ac:dyDescent="0.5">
      <c r="A82" s="42"/>
      <c r="B82" s="38"/>
      <c r="C82" s="38"/>
      <c r="D82" s="38"/>
      <c r="E82" s="38"/>
      <c r="F82" s="2"/>
      <c r="G82" s="2"/>
      <c r="H82" s="2"/>
    </row>
    <row r="83" spans="1:8" x14ac:dyDescent="0.4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95BC1-B66C-442C-89A2-56278B6ED12B}">
  <dimension ref="A1:H75"/>
  <sheetViews>
    <sheetView zoomScale="87" workbookViewId="0">
      <selection activeCell="D9" sqref="D9"/>
    </sheetView>
  </sheetViews>
  <sheetFormatPr defaultRowHeight="15" x14ac:dyDescent="0.4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2.5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2.5" x14ac:dyDescent="0.6">
      <c r="A2" s="1" t="s">
        <v>1</v>
      </c>
      <c r="B2" s="2"/>
      <c r="C2" s="2"/>
      <c r="D2" s="2"/>
      <c r="E2" s="2"/>
      <c r="F2" s="2"/>
      <c r="G2" s="2"/>
      <c r="H2" s="2"/>
    </row>
    <row r="3" spans="1:8" ht="22.5" x14ac:dyDescent="0.6">
      <c r="A3" s="1" t="str">
        <f>ARG!$A$3</f>
        <v>MONTH ENDED:  NOVEMBER 2025</v>
      </c>
      <c r="B3" s="2"/>
      <c r="C3" s="2"/>
      <c r="D3" s="2"/>
      <c r="E3" s="2"/>
      <c r="F3" s="2"/>
      <c r="G3" s="2"/>
      <c r="H3" s="2"/>
    </row>
    <row r="4" spans="1:8" x14ac:dyDescent="0.4">
      <c r="A4" s="4"/>
      <c r="B4" s="4"/>
      <c r="C4" s="4"/>
      <c r="D4" s="4"/>
      <c r="E4" s="4"/>
      <c r="F4" s="5"/>
      <c r="G4" s="5"/>
      <c r="H4" s="2"/>
    </row>
    <row r="5" spans="1:8" ht="22.5" x14ac:dyDescent="0.6">
      <c r="A5" s="21"/>
      <c r="B5" s="83"/>
      <c r="C5" s="4"/>
      <c r="D5" s="6" t="s">
        <v>140</v>
      </c>
      <c r="E5" s="7"/>
      <c r="F5" s="8"/>
      <c r="G5" s="5"/>
      <c r="H5" s="2"/>
    </row>
    <row r="6" spans="1:8" ht="17.649999999999999" x14ac:dyDescent="0.5">
      <c r="A6" s="23" t="s">
        <v>3</v>
      </c>
      <c r="B6" s="83"/>
      <c r="C6" s="4"/>
      <c r="D6" s="4"/>
      <c r="E6" s="4"/>
      <c r="F6" s="5"/>
      <c r="G6" s="5"/>
      <c r="H6" s="2"/>
    </row>
    <row r="7" spans="1:8" x14ac:dyDescent="0.4">
      <c r="A7" s="63"/>
      <c r="B7" s="63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x14ac:dyDescent="0.4">
      <c r="A8" s="63"/>
      <c r="B8" s="63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x14ac:dyDescent="0.4">
      <c r="A9" s="136" t="s">
        <v>10</v>
      </c>
      <c r="B9" s="137"/>
      <c r="C9" s="14"/>
      <c r="D9" s="71"/>
      <c r="E9" s="101"/>
      <c r="F9" s="101"/>
      <c r="G9" s="102"/>
      <c r="H9" s="15"/>
    </row>
    <row r="10" spans="1:8" x14ac:dyDescent="0.4">
      <c r="A10" s="136" t="s">
        <v>11</v>
      </c>
      <c r="B10" s="137"/>
      <c r="C10" s="14"/>
      <c r="D10" s="71">
        <v>3</v>
      </c>
      <c r="E10" s="101">
        <v>950809</v>
      </c>
      <c r="F10" s="101">
        <v>147244.5</v>
      </c>
      <c r="G10" s="102">
        <f>F10/E10</f>
        <v>0.15486233302377239</v>
      </c>
      <c r="H10" s="15"/>
    </row>
    <row r="11" spans="1:8" x14ac:dyDescent="0.4">
      <c r="A11" s="136" t="s">
        <v>111</v>
      </c>
      <c r="B11" s="137"/>
      <c r="C11" s="14"/>
      <c r="D11" s="71"/>
      <c r="E11" s="101"/>
      <c r="F11" s="101"/>
      <c r="G11" s="102"/>
      <c r="H11" s="15"/>
    </row>
    <row r="12" spans="1:8" x14ac:dyDescent="0.4">
      <c r="A12" s="136" t="s">
        <v>25</v>
      </c>
      <c r="B12" s="137"/>
      <c r="C12" s="14"/>
      <c r="D12" s="71"/>
      <c r="E12" s="101"/>
      <c r="F12" s="101"/>
      <c r="G12" s="102"/>
      <c r="H12" s="15"/>
    </row>
    <row r="13" spans="1:8" x14ac:dyDescent="0.4">
      <c r="A13" s="136" t="s">
        <v>70</v>
      </c>
      <c r="B13" s="137"/>
      <c r="C13" s="14"/>
      <c r="D13" s="71"/>
      <c r="E13" s="101"/>
      <c r="F13" s="101"/>
      <c r="G13" s="102"/>
      <c r="H13" s="15"/>
    </row>
    <row r="14" spans="1:8" x14ac:dyDescent="0.4">
      <c r="A14" s="136" t="s">
        <v>99</v>
      </c>
      <c r="B14" s="137"/>
      <c r="C14" s="14"/>
      <c r="D14" s="71"/>
      <c r="E14" s="101"/>
      <c r="F14" s="101"/>
      <c r="G14" s="102"/>
      <c r="H14" s="15"/>
    </row>
    <row r="15" spans="1:8" x14ac:dyDescent="0.4">
      <c r="A15" s="136" t="s">
        <v>101</v>
      </c>
      <c r="B15" s="137"/>
      <c r="C15" s="14"/>
      <c r="D15" s="71">
        <v>6</v>
      </c>
      <c r="E15" s="101">
        <f>1676498+140</f>
        <v>1676638</v>
      </c>
      <c r="F15" s="101">
        <f>399157+100345</f>
        <v>499502</v>
      </c>
      <c r="G15" s="102">
        <f>F15/E15</f>
        <v>0.29791881133554171</v>
      </c>
      <c r="H15" s="15"/>
    </row>
    <row r="16" spans="1:8" x14ac:dyDescent="0.4">
      <c r="A16" s="136" t="s">
        <v>96</v>
      </c>
      <c r="B16" s="137"/>
      <c r="C16" s="14"/>
      <c r="D16" s="71">
        <v>6</v>
      </c>
      <c r="E16" s="101">
        <v>758742</v>
      </c>
      <c r="F16" s="101">
        <v>263476</v>
      </c>
      <c r="G16" s="102">
        <f>F16/E16</f>
        <v>0.3472537436968034</v>
      </c>
      <c r="H16" s="15"/>
    </row>
    <row r="17" spans="1:8" x14ac:dyDescent="0.4">
      <c r="A17" s="136" t="s">
        <v>74</v>
      </c>
      <c r="B17" s="137"/>
      <c r="C17" s="14"/>
      <c r="D17" s="71"/>
      <c r="E17" s="101"/>
      <c r="F17" s="101"/>
      <c r="G17" s="102"/>
      <c r="H17" s="15"/>
    </row>
    <row r="18" spans="1:8" x14ac:dyDescent="0.4">
      <c r="A18" s="139" t="s">
        <v>105</v>
      </c>
      <c r="B18" s="137"/>
      <c r="C18" s="14"/>
      <c r="D18" s="71"/>
      <c r="E18" s="101"/>
      <c r="F18" s="101"/>
      <c r="G18" s="102"/>
      <c r="H18" s="15"/>
    </row>
    <row r="19" spans="1:8" x14ac:dyDescent="0.4">
      <c r="A19" s="139" t="s">
        <v>14</v>
      </c>
      <c r="B19" s="137"/>
      <c r="C19" s="14"/>
      <c r="D19" s="71">
        <v>1</v>
      </c>
      <c r="E19" s="101">
        <v>108647</v>
      </c>
      <c r="F19" s="101">
        <v>30911</v>
      </c>
      <c r="G19" s="102">
        <f>F19/E19</f>
        <v>0.28450854602520087</v>
      </c>
      <c r="H19" s="15"/>
    </row>
    <row r="20" spans="1:8" x14ac:dyDescent="0.4">
      <c r="A20" s="136" t="s">
        <v>15</v>
      </c>
      <c r="B20" s="137"/>
      <c r="C20" s="14"/>
      <c r="D20" s="71">
        <v>1</v>
      </c>
      <c r="E20" s="101">
        <v>1053708</v>
      </c>
      <c r="F20" s="101">
        <v>322532</v>
      </c>
      <c r="G20" s="102">
        <f>F20/E20</f>
        <v>0.30609238992206572</v>
      </c>
      <c r="H20" s="15"/>
    </row>
    <row r="21" spans="1:8" x14ac:dyDescent="0.4">
      <c r="A21" s="136" t="s">
        <v>58</v>
      </c>
      <c r="B21" s="137"/>
      <c r="C21" s="14"/>
      <c r="D21" s="71"/>
      <c r="E21" s="101"/>
      <c r="F21" s="101"/>
      <c r="G21" s="102"/>
      <c r="H21" s="15"/>
    </row>
    <row r="22" spans="1:8" x14ac:dyDescent="0.4">
      <c r="A22" s="136" t="s">
        <v>91</v>
      </c>
      <c r="B22" s="137"/>
      <c r="C22" s="14"/>
      <c r="D22" s="71"/>
      <c r="E22" s="101"/>
      <c r="F22" s="101"/>
      <c r="G22" s="102"/>
      <c r="H22" s="15"/>
    </row>
    <row r="23" spans="1:8" x14ac:dyDescent="0.4">
      <c r="A23" s="136" t="s">
        <v>106</v>
      </c>
      <c r="B23" s="137"/>
      <c r="C23" s="14"/>
      <c r="D23" s="71"/>
      <c r="E23" s="101"/>
      <c r="F23" s="101"/>
      <c r="G23" s="102"/>
      <c r="H23" s="15"/>
    </row>
    <row r="24" spans="1:8" x14ac:dyDescent="0.4">
      <c r="A24" s="136" t="s">
        <v>18</v>
      </c>
      <c r="B24" s="137"/>
      <c r="C24" s="14"/>
      <c r="D24" s="71">
        <v>1</v>
      </c>
      <c r="E24" s="101">
        <v>43401</v>
      </c>
      <c r="F24" s="101">
        <v>33749</v>
      </c>
      <c r="G24" s="102">
        <f>F24/E24</f>
        <v>0.77760881085689271</v>
      </c>
      <c r="H24" s="15"/>
    </row>
    <row r="25" spans="1:8" x14ac:dyDescent="0.4">
      <c r="A25" s="138" t="s">
        <v>20</v>
      </c>
      <c r="B25" s="137"/>
      <c r="C25" s="14"/>
      <c r="D25" s="71">
        <v>3</v>
      </c>
      <c r="E25" s="101">
        <v>911269</v>
      </c>
      <c r="F25" s="101">
        <v>17147</v>
      </c>
      <c r="G25" s="102">
        <f>F25/E25</f>
        <v>1.8816617266690736E-2</v>
      </c>
      <c r="H25" s="15"/>
    </row>
    <row r="26" spans="1:8" x14ac:dyDescent="0.4">
      <c r="A26" s="138" t="s">
        <v>21</v>
      </c>
      <c r="B26" s="137"/>
      <c r="C26" s="14"/>
      <c r="D26" s="71">
        <v>8</v>
      </c>
      <c r="E26" s="101">
        <v>100371</v>
      </c>
      <c r="F26" s="101">
        <v>100371</v>
      </c>
      <c r="G26" s="102">
        <f>F26/E26</f>
        <v>1</v>
      </c>
      <c r="H26" s="15"/>
    </row>
    <row r="27" spans="1:8" x14ac:dyDescent="0.4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x14ac:dyDescent="0.4">
      <c r="A28" s="139" t="s">
        <v>23</v>
      </c>
      <c r="B28" s="137"/>
      <c r="C28" s="14"/>
      <c r="D28" s="71"/>
      <c r="E28" s="101">
        <v>14856</v>
      </c>
      <c r="F28" s="101">
        <v>1756</v>
      </c>
      <c r="G28" s="102">
        <f>F28/E28</f>
        <v>0.1182014001077006</v>
      </c>
      <c r="H28" s="15"/>
    </row>
    <row r="29" spans="1:8" x14ac:dyDescent="0.4">
      <c r="A29" s="139" t="s">
        <v>24</v>
      </c>
      <c r="B29" s="137"/>
      <c r="C29" s="14"/>
      <c r="D29" s="71">
        <v>1</v>
      </c>
      <c r="E29" s="101">
        <v>43596</v>
      </c>
      <c r="F29" s="101">
        <v>3574</v>
      </c>
      <c r="G29" s="102">
        <f t="shared" ref="G29:G34" si="0">F29/E29</f>
        <v>8.1979998164969259E-2</v>
      </c>
      <c r="H29" s="15"/>
    </row>
    <row r="30" spans="1:8" x14ac:dyDescent="0.4">
      <c r="A30" s="139" t="s">
        <v>66</v>
      </c>
      <c r="B30" s="137"/>
      <c r="C30" s="14"/>
      <c r="D30" s="71"/>
      <c r="E30" s="101"/>
      <c r="F30" s="101"/>
      <c r="G30" s="102"/>
      <c r="H30" s="15"/>
    </row>
    <row r="31" spans="1:8" x14ac:dyDescent="0.4">
      <c r="A31" s="139" t="s">
        <v>145</v>
      </c>
      <c r="B31" s="137"/>
      <c r="C31" s="14"/>
      <c r="D31" s="71"/>
      <c r="E31" s="101"/>
      <c r="F31" s="101"/>
      <c r="G31" s="102"/>
      <c r="H31" s="15"/>
    </row>
    <row r="32" spans="1:8" x14ac:dyDescent="0.4">
      <c r="A32" s="139" t="s">
        <v>102</v>
      </c>
      <c r="B32" s="137"/>
      <c r="C32" s="14"/>
      <c r="D32" s="71"/>
      <c r="E32" s="101"/>
      <c r="F32" s="101"/>
      <c r="G32" s="102"/>
      <c r="H32" s="15"/>
    </row>
    <row r="33" spans="1:8" x14ac:dyDescent="0.4">
      <c r="A33" s="139" t="s">
        <v>27</v>
      </c>
      <c r="B33" s="137"/>
      <c r="C33" s="14"/>
      <c r="D33" s="71">
        <v>1</v>
      </c>
      <c r="E33" s="101">
        <v>307203</v>
      </c>
      <c r="F33" s="101">
        <v>108947.37</v>
      </c>
      <c r="G33" s="102">
        <f t="shared" si="0"/>
        <v>0.35464292340895109</v>
      </c>
      <c r="H33" s="15"/>
    </row>
    <row r="34" spans="1:8" x14ac:dyDescent="0.4">
      <c r="A34" s="139" t="s">
        <v>72</v>
      </c>
      <c r="B34" s="137"/>
      <c r="C34" s="14"/>
      <c r="D34" s="71">
        <v>3</v>
      </c>
      <c r="E34" s="101">
        <v>2388440</v>
      </c>
      <c r="F34" s="101">
        <v>313481</v>
      </c>
      <c r="G34" s="102">
        <f t="shared" si="0"/>
        <v>0.13124926730418182</v>
      </c>
      <c r="H34" s="15"/>
    </row>
    <row r="35" spans="1:8" x14ac:dyDescent="0.4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4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4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4">
      <c r="A38" s="17"/>
      <c r="B38" s="18"/>
      <c r="C38" s="14"/>
      <c r="D38" s="72"/>
      <c r="E38" s="104"/>
      <c r="F38" s="104"/>
      <c r="G38" s="103"/>
      <c r="H38" s="15"/>
    </row>
    <row r="39" spans="1:8" x14ac:dyDescent="0.4">
      <c r="A39" s="19" t="s">
        <v>31</v>
      </c>
      <c r="B39" s="20"/>
      <c r="C39" s="21"/>
      <c r="D39" s="73">
        <f>SUM(D9:D38)</f>
        <v>34</v>
      </c>
      <c r="E39" s="112">
        <f>SUM(E9:E38)</f>
        <v>8357680</v>
      </c>
      <c r="F39" s="112">
        <f>SUM(F9:F38)</f>
        <v>1842690.87</v>
      </c>
      <c r="G39" s="117">
        <f>F39/E39</f>
        <v>0.22047875367326819</v>
      </c>
      <c r="H39" s="15"/>
    </row>
    <row r="40" spans="1:8" x14ac:dyDescent="0.4">
      <c r="A40" s="85"/>
      <c r="B40" s="86"/>
      <c r="C40" s="22"/>
      <c r="D40" s="107"/>
      <c r="E40" s="108"/>
      <c r="F40" s="74"/>
      <c r="G40" s="74"/>
      <c r="H40" s="2"/>
    </row>
    <row r="41" spans="1:8" ht="17.649999999999999" x14ac:dyDescent="0.5">
      <c r="A41" s="23" t="s">
        <v>32</v>
      </c>
      <c r="B41" s="24"/>
      <c r="C41" s="14"/>
      <c r="D41" s="11"/>
      <c r="E41" s="109"/>
      <c r="F41" s="75"/>
      <c r="G41" s="75"/>
      <c r="H41" s="15"/>
    </row>
    <row r="42" spans="1:8" x14ac:dyDescent="0.4">
      <c r="A42" s="26"/>
      <c r="B42" s="26"/>
      <c r="C42" s="14"/>
      <c r="D42" s="110"/>
      <c r="E42" s="11" t="s">
        <v>122</v>
      </c>
      <c r="F42" s="11" t="s">
        <v>122</v>
      </c>
      <c r="G42" s="11" t="s">
        <v>5</v>
      </c>
      <c r="H42" s="15"/>
    </row>
    <row r="43" spans="1:8" x14ac:dyDescent="0.4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x14ac:dyDescent="0.4">
      <c r="A44" s="27" t="s">
        <v>33</v>
      </c>
      <c r="B44" s="28"/>
      <c r="C44" s="14"/>
      <c r="D44" s="71">
        <v>73</v>
      </c>
      <c r="E44" s="101">
        <v>14745131.109999999</v>
      </c>
      <c r="F44" s="101">
        <v>1442258.48</v>
      </c>
      <c r="G44" s="102">
        <f>1-(+F44/E44)</f>
        <v>0.90218747671752642</v>
      </c>
      <c r="H44" s="15"/>
    </row>
    <row r="45" spans="1:8" x14ac:dyDescent="0.4">
      <c r="A45" s="27" t="s">
        <v>34</v>
      </c>
      <c r="B45" s="28"/>
      <c r="C45" s="14"/>
      <c r="D45" s="71">
        <v>6</v>
      </c>
      <c r="E45" s="101">
        <v>530763.76</v>
      </c>
      <c r="F45" s="101">
        <v>73628.58</v>
      </c>
      <c r="G45" s="102">
        <f>1-(+F45/E45)</f>
        <v>0.86127805711527849</v>
      </c>
      <c r="H45" s="15"/>
    </row>
    <row r="46" spans="1:8" x14ac:dyDescent="0.4">
      <c r="A46" s="27" t="s">
        <v>35</v>
      </c>
      <c r="B46" s="28"/>
      <c r="C46" s="14"/>
      <c r="D46" s="71">
        <v>50</v>
      </c>
      <c r="E46" s="101">
        <v>4278201.5</v>
      </c>
      <c r="F46" s="101">
        <v>273212.59000000003</v>
      </c>
      <c r="G46" s="102">
        <f>1-(+F46/E46)</f>
        <v>0.93613844742936958</v>
      </c>
      <c r="H46" s="15"/>
    </row>
    <row r="47" spans="1:8" x14ac:dyDescent="0.4">
      <c r="A47" s="27" t="s">
        <v>36</v>
      </c>
      <c r="B47" s="28"/>
      <c r="C47" s="14"/>
      <c r="D47" s="71">
        <v>3</v>
      </c>
      <c r="E47" s="101">
        <v>140450.75</v>
      </c>
      <c r="F47" s="101">
        <v>9192.75</v>
      </c>
      <c r="G47" s="102">
        <f>1-(+F47/E47)</f>
        <v>0.93454823131951947</v>
      </c>
      <c r="H47" s="15"/>
    </row>
    <row r="48" spans="1:8" x14ac:dyDescent="0.4">
      <c r="A48" s="27" t="s">
        <v>37</v>
      </c>
      <c r="B48" s="28"/>
      <c r="C48" s="14"/>
      <c r="D48" s="71">
        <v>37</v>
      </c>
      <c r="E48" s="101">
        <v>14631773.060000001</v>
      </c>
      <c r="F48" s="101">
        <v>762136.4</v>
      </c>
      <c r="G48" s="102">
        <f t="shared" ref="G48:G55" si="1">1-(+F48/E48)</f>
        <v>0.94791223203949826</v>
      </c>
      <c r="H48" s="15"/>
    </row>
    <row r="49" spans="1:8" x14ac:dyDescent="0.4">
      <c r="A49" s="27" t="s">
        <v>38</v>
      </c>
      <c r="B49" s="28"/>
      <c r="C49" s="14"/>
      <c r="D49" s="71">
        <v>2</v>
      </c>
      <c r="E49" s="101">
        <v>455340</v>
      </c>
      <c r="F49" s="101">
        <v>-23747</v>
      </c>
      <c r="G49" s="102">
        <f t="shared" si="1"/>
        <v>1.0521522378881716</v>
      </c>
      <c r="H49" s="2"/>
    </row>
    <row r="50" spans="1:8" x14ac:dyDescent="0.4">
      <c r="A50" s="27" t="s">
        <v>39</v>
      </c>
      <c r="B50" s="28"/>
      <c r="C50" s="21"/>
      <c r="D50" s="71">
        <v>1</v>
      </c>
      <c r="E50" s="101">
        <v>90260</v>
      </c>
      <c r="F50" s="101">
        <v>20226.68</v>
      </c>
      <c r="G50" s="102">
        <f t="shared" si="1"/>
        <v>0.77590649235541764</v>
      </c>
      <c r="H50" s="2"/>
    </row>
    <row r="51" spans="1:8" x14ac:dyDescent="0.4">
      <c r="A51" s="27" t="s">
        <v>40</v>
      </c>
      <c r="B51" s="28"/>
      <c r="C51" s="33"/>
      <c r="D51" s="71"/>
      <c r="E51" s="101"/>
      <c r="F51" s="101"/>
      <c r="G51" s="102"/>
      <c r="H51" s="2"/>
    </row>
    <row r="52" spans="1:8" ht="17.25" x14ac:dyDescent="0.45">
      <c r="A52" s="53" t="s">
        <v>41</v>
      </c>
      <c r="B52" s="28"/>
      <c r="C52" s="35"/>
      <c r="D52" s="71">
        <v>2</v>
      </c>
      <c r="E52" s="101">
        <v>55125</v>
      </c>
      <c r="F52" s="101">
        <v>11225</v>
      </c>
      <c r="G52" s="102">
        <f t="shared" si="1"/>
        <v>0.79637188208616783</v>
      </c>
      <c r="H52" s="2"/>
    </row>
    <row r="53" spans="1:8" ht="17.25" x14ac:dyDescent="0.45">
      <c r="A53" s="54" t="s">
        <v>59</v>
      </c>
      <c r="B53" s="28"/>
      <c r="C53" s="35"/>
      <c r="D53" s="71">
        <v>1</v>
      </c>
      <c r="E53" s="101">
        <v>63000</v>
      </c>
      <c r="F53" s="101">
        <v>18600</v>
      </c>
      <c r="G53" s="102">
        <f t="shared" si="1"/>
        <v>0.7047619047619047</v>
      </c>
      <c r="H53" s="2"/>
    </row>
    <row r="54" spans="1:8" x14ac:dyDescent="0.4">
      <c r="A54" s="27" t="s">
        <v>92</v>
      </c>
      <c r="B54" s="28"/>
      <c r="C54" s="39"/>
      <c r="D54" s="71">
        <v>720</v>
      </c>
      <c r="E54" s="101">
        <v>74710414.319999993</v>
      </c>
      <c r="F54" s="101">
        <v>8327497.6200000001</v>
      </c>
      <c r="G54" s="102">
        <f t="shared" si="1"/>
        <v>0.88853632126397231</v>
      </c>
      <c r="H54" s="2"/>
    </row>
    <row r="55" spans="1:8" x14ac:dyDescent="0.4">
      <c r="A55" s="69" t="s">
        <v>93</v>
      </c>
      <c r="B55" s="30"/>
      <c r="C55" s="39"/>
      <c r="D55" s="71">
        <v>12</v>
      </c>
      <c r="E55" s="101">
        <v>459017.5</v>
      </c>
      <c r="F55" s="101">
        <v>18047.55</v>
      </c>
      <c r="G55" s="102">
        <f t="shared" si="1"/>
        <v>0.96068221799822451</v>
      </c>
      <c r="H55" s="2"/>
    </row>
    <row r="56" spans="1:8" x14ac:dyDescent="0.4">
      <c r="A56" s="16" t="s">
        <v>42</v>
      </c>
      <c r="B56" s="30"/>
      <c r="C56" s="39"/>
      <c r="D56" s="72"/>
      <c r="E56" s="104"/>
      <c r="F56" s="101"/>
      <c r="G56" s="103"/>
      <c r="H56" s="2"/>
    </row>
    <row r="57" spans="1:8" ht="17.25" x14ac:dyDescent="0.45">
      <c r="A57" s="16" t="s">
        <v>43</v>
      </c>
      <c r="B57" s="28"/>
      <c r="C57" s="38"/>
      <c r="D57" s="72"/>
      <c r="E57" s="104"/>
      <c r="F57" s="101"/>
      <c r="G57" s="103"/>
      <c r="H57" s="2"/>
    </row>
    <row r="58" spans="1:8" ht="17.25" x14ac:dyDescent="0.45">
      <c r="A58" s="16" t="s">
        <v>44</v>
      </c>
      <c r="B58" s="28"/>
      <c r="C58" s="38"/>
      <c r="D58" s="72"/>
      <c r="E58" s="100"/>
      <c r="F58" s="101"/>
      <c r="G58" s="103"/>
      <c r="H58" s="2"/>
    </row>
    <row r="59" spans="1:8" ht="17.25" x14ac:dyDescent="0.45">
      <c r="A59" s="16" t="s">
        <v>30</v>
      </c>
      <c r="B59" s="28"/>
      <c r="C59" s="82"/>
      <c r="D59" s="72"/>
      <c r="E59" s="100"/>
      <c r="F59" s="101"/>
      <c r="G59" s="103"/>
      <c r="H59" s="2"/>
    </row>
    <row r="60" spans="1:8" ht="17.25" x14ac:dyDescent="0.45">
      <c r="A60" s="32"/>
      <c r="B60" s="18"/>
      <c r="C60" s="38"/>
      <c r="D60" s="72"/>
      <c r="E60" s="111"/>
      <c r="F60" s="111"/>
      <c r="G60" s="103"/>
      <c r="H60" s="2"/>
    </row>
    <row r="61" spans="1:8" ht="17.25" x14ac:dyDescent="0.45">
      <c r="A61" s="20" t="s">
        <v>45</v>
      </c>
      <c r="B61" s="20"/>
      <c r="C61" s="38"/>
      <c r="D61" s="73">
        <f>SUM(D43:D57)</f>
        <v>907</v>
      </c>
      <c r="E61" s="112">
        <f>SUM(E43:E60)</f>
        <v>110159477</v>
      </c>
      <c r="F61" s="112">
        <f>SUM(F43:F60)</f>
        <v>10932278.650000002</v>
      </c>
      <c r="G61" s="106">
        <f>1-(+F61/E61)</f>
        <v>0.90075952657255265</v>
      </c>
      <c r="H61" s="2"/>
    </row>
    <row r="62" spans="1:8" ht="17.25" x14ac:dyDescent="0.45">
      <c r="A62" s="33"/>
      <c r="B62" s="33"/>
      <c r="C62" s="38"/>
      <c r="D62" s="113"/>
      <c r="E62" s="114"/>
      <c r="F62" s="115"/>
      <c r="G62" s="115"/>
      <c r="H62" s="2"/>
    </row>
    <row r="63" spans="1:8" ht="17.25" x14ac:dyDescent="0.45">
      <c r="A63" s="34" t="s">
        <v>46</v>
      </c>
      <c r="B63" s="35"/>
      <c r="C63" s="38"/>
      <c r="D63" s="116"/>
      <c r="E63" s="116"/>
      <c r="F63" s="36">
        <f>+F61+F39</f>
        <v>12774969.520000003</v>
      </c>
      <c r="G63" s="116"/>
      <c r="H63" s="2"/>
    </row>
    <row r="64" spans="1:8" ht="17.649999999999999" x14ac:dyDescent="0.5">
      <c r="A64" s="42"/>
      <c r="B64" s="38"/>
      <c r="C64" s="38"/>
      <c r="D64" s="116"/>
      <c r="E64" s="132"/>
      <c r="F64" s="133"/>
      <c r="G64" s="133"/>
      <c r="H64" s="2"/>
    </row>
    <row r="65" spans="1:8" x14ac:dyDescent="0.4">
      <c r="A65" s="4" t="s">
        <v>47</v>
      </c>
      <c r="B65" s="39"/>
      <c r="C65" s="39"/>
      <c r="D65" s="134"/>
      <c r="E65" s="134"/>
      <c r="F65" s="40"/>
      <c r="G65" s="134"/>
      <c r="H65" s="2"/>
    </row>
    <row r="66" spans="1:8" x14ac:dyDescent="0.4">
      <c r="A66" s="4" t="s">
        <v>48</v>
      </c>
      <c r="B66" s="39"/>
      <c r="C66" s="39"/>
      <c r="D66" s="134"/>
      <c r="E66" s="134"/>
      <c r="F66" s="40"/>
      <c r="G66" s="134"/>
      <c r="H66" s="2"/>
    </row>
    <row r="67" spans="1:8" x14ac:dyDescent="0.4">
      <c r="A67" s="4" t="s">
        <v>49</v>
      </c>
      <c r="B67" s="39"/>
      <c r="C67" s="39"/>
      <c r="D67" s="134"/>
      <c r="E67" s="134"/>
      <c r="F67" s="40"/>
      <c r="G67" s="134"/>
      <c r="H67" s="2"/>
    </row>
    <row r="68" spans="1:8" x14ac:dyDescent="0.4">
      <c r="A68" s="4"/>
      <c r="B68" s="39"/>
      <c r="C68" s="39"/>
      <c r="D68" s="134"/>
      <c r="E68" s="134"/>
      <c r="F68" s="40"/>
      <c r="G68" s="134"/>
      <c r="H68" s="2"/>
    </row>
    <row r="69" spans="1:8" ht="17.25" x14ac:dyDescent="0.45">
      <c r="A69" s="41" t="s">
        <v>50</v>
      </c>
      <c r="B69" s="38"/>
      <c r="C69" s="38"/>
      <c r="D69" s="116"/>
      <c r="E69" s="116"/>
      <c r="F69" s="36"/>
      <c r="G69" s="116"/>
      <c r="H69" s="2"/>
    </row>
    <row r="70" spans="1:8" ht="17.649999999999999" x14ac:dyDescent="0.5">
      <c r="A70" s="42"/>
      <c r="B70" s="38"/>
      <c r="C70" s="38"/>
      <c r="D70" s="116"/>
      <c r="E70" s="116"/>
      <c r="F70" s="133"/>
      <c r="G70" s="133"/>
      <c r="H70" s="2"/>
    </row>
    <row r="71" spans="1:8" x14ac:dyDescent="0.4">
      <c r="A71" s="47"/>
      <c r="B71" s="2"/>
      <c r="C71" s="2"/>
      <c r="D71" s="133"/>
      <c r="E71" s="133"/>
      <c r="F71" s="133"/>
      <c r="G71" s="133"/>
      <c r="H71" s="2"/>
    </row>
    <row r="72" spans="1:8" x14ac:dyDescent="0.4">
      <c r="D72" s="135"/>
      <c r="E72" s="135"/>
      <c r="F72" s="135"/>
      <c r="G72" s="135"/>
    </row>
    <row r="73" spans="1:8" x14ac:dyDescent="0.4">
      <c r="D73" s="73"/>
      <c r="E73" s="112"/>
      <c r="F73" s="112"/>
      <c r="G73" s="106"/>
    </row>
    <row r="74" spans="1:8" x14ac:dyDescent="0.4">
      <c r="D74" s="113"/>
      <c r="E74" s="114"/>
      <c r="F74" s="115"/>
      <c r="G74" s="115"/>
    </row>
    <row r="75" spans="1:8" ht="17.25" x14ac:dyDescent="0.45">
      <c r="D75" s="116"/>
      <c r="E75" s="116"/>
      <c r="F75" s="36"/>
      <c r="G75" s="116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417CA-399F-4D05-B70E-9AB48A652974}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4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2.5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2.5" x14ac:dyDescent="0.6">
      <c r="A2" s="1" t="s">
        <v>1</v>
      </c>
      <c r="B2" s="2"/>
      <c r="C2" s="2"/>
      <c r="D2" s="2"/>
      <c r="E2" s="2"/>
      <c r="F2" s="2"/>
      <c r="G2" s="2"/>
      <c r="H2" s="2"/>
    </row>
    <row r="3" spans="1:8" ht="22.5" x14ac:dyDescent="0.6">
      <c r="A3" s="1" t="str">
        <f>ARG!$A$3</f>
        <v>MONTH ENDED:  NOVEMBER 2025</v>
      </c>
      <c r="B3" s="2"/>
      <c r="C3" s="2"/>
      <c r="D3" s="2"/>
      <c r="E3" s="2"/>
      <c r="F3" s="2"/>
      <c r="G3" s="2"/>
      <c r="H3" s="2"/>
    </row>
    <row r="4" spans="1:8" x14ac:dyDescent="0.4">
      <c r="A4" s="4"/>
      <c r="B4" s="4"/>
      <c r="C4" s="4"/>
      <c r="D4" s="4"/>
      <c r="E4" s="4"/>
      <c r="F4" s="5"/>
      <c r="G4" s="5"/>
      <c r="H4" s="2"/>
    </row>
    <row r="5" spans="1:8" ht="22.5" x14ac:dyDescent="0.6">
      <c r="A5" s="2"/>
      <c r="B5" s="4"/>
      <c r="C5" s="4"/>
      <c r="D5" s="6" t="s">
        <v>75</v>
      </c>
      <c r="E5" s="7"/>
      <c r="F5" s="8"/>
      <c r="G5" s="5"/>
      <c r="H5" s="2"/>
    </row>
    <row r="6" spans="1:8" x14ac:dyDescent="0.4">
      <c r="A6" s="9" t="s">
        <v>3</v>
      </c>
      <c r="B6" s="4"/>
      <c r="C6" s="4"/>
      <c r="D6" s="4"/>
      <c r="E6" s="4"/>
      <c r="F6" s="5"/>
      <c r="G6" s="5"/>
      <c r="H6" s="2"/>
    </row>
    <row r="7" spans="1:8" x14ac:dyDescent="0.4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x14ac:dyDescent="0.4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x14ac:dyDescent="0.4">
      <c r="A9" s="136" t="s">
        <v>10</v>
      </c>
      <c r="B9" s="137"/>
      <c r="C9" s="14"/>
      <c r="D9" s="71">
        <v>7</v>
      </c>
      <c r="E9" s="100">
        <v>896677</v>
      </c>
      <c r="F9" s="101">
        <v>268420.5</v>
      </c>
      <c r="G9" s="102">
        <f>+F9/E9</f>
        <v>0.29935026771066953</v>
      </c>
      <c r="H9" s="15"/>
    </row>
    <row r="10" spans="1:8" x14ac:dyDescent="0.4">
      <c r="A10" s="136" t="s">
        <v>131</v>
      </c>
      <c r="B10" s="137"/>
      <c r="C10" s="14"/>
      <c r="D10" s="71"/>
      <c r="E10" s="100"/>
      <c r="F10" s="101"/>
      <c r="G10" s="102"/>
      <c r="H10" s="15"/>
    </row>
    <row r="11" spans="1:8" x14ac:dyDescent="0.4">
      <c r="A11" s="136" t="s">
        <v>11</v>
      </c>
      <c r="B11" s="137"/>
      <c r="C11" s="14"/>
      <c r="D11" s="71">
        <v>2</v>
      </c>
      <c r="E11" s="100">
        <v>328414</v>
      </c>
      <c r="F11" s="101">
        <v>71364</v>
      </c>
      <c r="G11" s="102">
        <f>F11/E11</f>
        <v>0.21729889712375233</v>
      </c>
      <c r="H11" s="15"/>
    </row>
    <row r="12" spans="1:8" x14ac:dyDescent="0.4">
      <c r="A12" s="136" t="s">
        <v>12</v>
      </c>
      <c r="B12" s="137"/>
      <c r="C12" s="14"/>
      <c r="D12" s="71"/>
      <c r="E12" s="100"/>
      <c r="F12" s="101"/>
      <c r="G12" s="102"/>
      <c r="H12" s="15"/>
    </row>
    <row r="13" spans="1:8" x14ac:dyDescent="0.4">
      <c r="A13" s="136" t="s">
        <v>105</v>
      </c>
      <c r="B13" s="137"/>
      <c r="C13" s="14"/>
      <c r="D13" s="71"/>
      <c r="E13" s="100"/>
      <c r="F13" s="101"/>
      <c r="G13" s="102"/>
      <c r="H13" s="15"/>
    </row>
    <row r="14" spans="1:8" x14ac:dyDescent="0.4">
      <c r="A14" s="136" t="s">
        <v>53</v>
      </c>
      <c r="B14" s="137"/>
      <c r="C14" s="14"/>
      <c r="D14" s="71"/>
      <c r="E14" s="100"/>
      <c r="F14" s="101"/>
      <c r="G14" s="102"/>
      <c r="H14" s="15"/>
    </row>
    <row r="15" spans="1:8" x14ac:dyDescent="0.4">
      <c r="A15" s="136" t="s">
        <v>98</v>
      </c>
      <c r="B15" s="137"/>
      <c r="C15" s="14"/>
      <c r="D15" s="71"/>
      <c r="E15" s="100"/>
      <c r="F15" s="101"/>
      <c r="G15" s="102"/>
      <c r="H15" s="15"/>
    </row>
    <row r="16" spans="1:8" x14ac:dyDescent="0.4">
      <c r="A16" s="136" t="s">
        <v>113</v>
      </c>
      <c r="B16" s="137"/>
      <c r="C16" s="14"/>
      <c r="D16" s="71"/>
      <c r="E16" s="100"/>
      <c r="F16" s="101"/>
      <c r="G16" s="102"/>
      <c r="H16" s="15"/>
    </row>
    <row r="17" spans="1:8" x14ac:dyDescent="0.4">
      <c r="A17" s="136" t="s">
        <v>13</v>
      </c>
      <c r="B17" s="137"/>
      <c r="C17" s="14"/>
      <c r="D17" s="71"/>
      <c r="E17" s="100"/>
      <c r="F17" s="101"/>
      <c r="G17" s="102"/>
      <c r="H17" s="15"/>
    </row>
    <row r="18" spans="1:8" x14ac:dyDescent="0.4">
      <c r="A18" s="136" t="s">
        <v>14</v>
      </c>
      <c r="B18" s="137"/>
      <c r="C18" s="14"/>
      <c r="D18" s="71"/>
      <c r="E18" s="100"/>
      <c r="F18" s="101"/>
      <c r="G18" s="102"/>
      <c r="H18" s="15"/>
    </row>
    <row r="19" spans="1:8" x14ac:dyDescent="0.4">
      <c r="A19" s="136" t="s">
        <v>15</v>
      </c>
      <c r="B19" s="137"/>
      <c r="C19" s="14"/>
      <c r="D19" s="71">
        <v>1</v>
      </c>
      <c r="E19" s="100">
        <v>491216</v>
      </c>
      <c r="F19" s="101">
        <v>129964</v>
      </c>
      <c r="G19" s="102">
        <f>F19/E19</f>
        <v>0.26457607244063713</v>
      </c>
      <c r="H19" s="15"/>
    </row>
    <row r="20" spans="1:8" x14ac:dyDescent="0.4">
      <c r="A20" s="136" t="s">
        <v>16</v>
      </c>
      <c r="B20" s="137"/>
      <c r="C20" s="14"/>
      <c r="D20" s="71"/>
      <c r="E20" s="100"/>
      <c r="F20" s="101"/>
      <c r="G20" s="102"/>
      <c r="H20" s="15"/>
    </row>
    <row r="21" spans="1:8" x14ac:dyDescent="0.4">
      <c r="A21" s="136" t="s">
        <v>102</v>
      </c>
      <c r="B21" s="137"/>
      <c r="C21" s="14"/>
      <c r="D21" s="71"/>
      <c r="E21" s="100"/>
      <c r="F21" s="101"/>
      <c r="G21" s="102"/>
      <c r="H21" s="15"/>
    </row>
    <row r="22" spans="1:8" x14ac:dyDescent="0.4">
      <c r="A22" s="136" t="s">
        <v>56</v>
      </c>
      <c r="B22" s="137"/>
      <c r="C22" s="14"/>
      <c r="D22" s="71">
        <v>1</v>
      </c>
      <c r="E22" s="100">
        <v>602857</v>
      </c>
      <c r="F22" s="101">
        <v>100832</v>
      </c>
      <c r="G22" s="102">
        <f>F22/E22</f>
        <v>0.16725691167225396</v>
      </c>
      <c r="H22" s="15"/>
    </row>
    <row r="23" spans="1:8" x14ac:dyDescent="0.4">
      <c r="A23" s="136" t="s">
        <v>151</v>
      </c>
      <c r="B23" s="137"/>
      <c r="C23" s="14"/>
      <c r="D23" s="71">
        <v>1</v>
      </c>
      <c r="E23" s="100">
        <v>203055</v>
      </c>
      <c r="F23" s="101">
        <v>60884</v>
      </c>
      <c r="G23" s="102">
        <f>F23/E23</f>
        <v>0.29983994484253035</v>
      </c>
      <c r="H23" s="15"/>
    </row>
    <row r="24" spans="1:8" x14ac:dyDescent="0.4">
      <c r="A24" s="136" t="s">
        <v>19</v>
      </c>
      <c r="B24" s="137"/>
      <c r="C24" s="14"/>
      <c r="D24" s="71"/>
      <c r="E24" s="100"/>
      <c r="F24" s="101"/>
      <c r="G24" s="102"/>
      <c r="H24" s="15"/>
    </row>
    <row r="25" spans="1:8" x14ac:dyDescent="0.4">
      <c r="A25" s="138" t="s">
        <v>20</v>
      </c>
      <c r="B25" s="137"/>
      <c r="C25" s="14"/>
      <c r="D25" s="71"/>
      <c r="E25" s="100"/>
      <c r="F25" s="101"/>
      <c r="G25" s="102"/>
      <c r="H25" s="15"/>
    </row>
    <row r="26" spans="1:8" x14ac:dyDescent="0.4">
      <c r="A26" s="138" t="s">
        <v>21</v>
      </c>
      <c r="B26" s="137"/>
      <c r="C26" s="14"/>
      <c r="D26" s="71"/>
      <c r="E26" s="100"/>
      <c r="F26" s="101"/>
      <c r="G26" s="102"/>
      <c r="H26" s="15"/>
    </row>
    <row r="27" spans="1:8" x14ac:dyDescent="0.4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x14ac:dyDescent="0.4">
      <c r="A28" s="139" t="s">
        <v>23</v>
      </c>
      <c r="B28" s="137"/>
      <c r="C28" s="14"/>
      <c r="D28" s="71"/>
      <c r="E28" s="101"/>
      <c r="F28" s="101"/>
      <c r="G28" s="102"/>
      <c r="H28" s="15"/>
    </row>
    <row r="29" spans="1:8" x14ac:dyDescent="0.4">
      <c r="A29" s="139" t="s">
        <v>24</v>
      </c>
      <c r="B29" s="137"/>
      <c r="C29" s="14"/>
      <c r="D29" s="71">
        <v>1</v>
      </c>
      <c r="E29" s="101">
        <v>38990</v>
      </c>
      <c r="F29" s="101">
        <v>15644</v>
      </c>
      <c r="G29" s="102">
        <f>F29/E29</f>
        <v>0.40123108489356246</v>
      </c>
      <c r="H29" s="15"/>
    </row>
    <row r="30" spans="1:8" x14ac:dyDescent="0.4">
      <c r="A30" s="139" t="s">
        <v>25</v>
      </c>
      <c r="B30" s="137"/>
      <c r="C30" s="14"/>
      <c r="D30" s="71">
        <v>1</v>
      </c>
      <c r="E30" s="101">
        <v>183169</v>
      </c>
      <c r="F30" s="101">
        <v>84359.2</v>
      </c>
      <c r="G30" s="102">
        <f>F30/E30</f>
        <v>0.46055391469080464</v>
      </c>
      <c r="H30" s="15"/>
    </row>
    <row r="31" spans="1:8" x14ac:dyDescent="0.4">
      <c r="A31" s="139" t="s">
        <v>26</v>
      </c>
      <c r="B31" s="137"/>
      <c r="C31" s="14"/>
      <c r="D31" s="71"/>
      <c r="E31" s="101"/>
      <c r="F31" s="101"/>
      <c r="G31" s="102"/>
      <c r="H31" s="15"/>
    </row>
    <row r="32" spans="1:8" x14ac:dyDescent="0.4">
      <c r="A32" s="139" t="s">
        <v>109</v>
      </c>
      <c r="B32" s="137"/>
      <c r="C32" s="14"/>
      <c r="D32" s="71"/>
      <c r="E32" s="101"/>
      <c r="F32" s="101"/>
      <c r="G32" s="102"/>
      <c r="H32" s="15"/>
    </row>
    <row r="33" spans="1:8" x14ac:dyDescent="0.4">
      <c r="A33" s="139" t="s">
        <v>139</v>
      </c>
      <c r="B33" s="137"/>
      <c r="C33" s="14"/>
      <c r="D33" s="71"/>
      <c r="E33" s="101"/>
      <c r="F33" s="101"/>
      <c r="G33" s="102"/>
      <c r="H33" s="15"/>
    </row>
    <row r="34" spans="1:8" x14ac:dyDescent="0.4">
      <c r="A34" s="139" t="s">
        <v>27</v>
      </c>
      <c r="B34" s="137"/>
      <c r="C34" s="14"/>
      <c r="D34" s="71">
        <v>1</v>
      </c>
      <c r="E34" s="101">
        <v>139680</v>
      </c>
      <c r="F34" s="101">
        <v>58350.15</v>
      </c>
      <c r="G34" s="102">
        <f>+F34/E34</f>
        <v>0.41774162371134022</v>
      </c>
      <c r="H34" s="15"/>
    </row>
    <row r="35" spans="1:8" x14ac:dyDescent="0.4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4">
      <c r="A36" s="16" t="s">
        <v>44</v>
      </c>
      <c r="B36" s="13"/>
      <c r="C36" s="14"/>
      <c r="D36" s="72"/>
      <c r="E36" s="100">
        <v>800</v>
      </c>
      <c r="F36" s="101">
        <v>800</v>
      </c>
      <c r="G36" s="103"/>
      <c r="H36" s="15"/>
    </row>
    <row r="37" spans="1:8" x14ac:dyDescent="0.4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4">
      <c r="A38" s="17"/>
      <c r="B38" s="18"/>
      <c r="C38" s="14"/>
      <c r="D38" s="72"/>
      <c r="E38" s="104"/>
      <c r="F38" s="104"/>
      <c r="G38" s="103"/>
      <c r="H38" s="15"/>
    </row>
    <row r="39" spans="1:8" x14ac:dyDescent="0.4">
      <c r="A39" s="19" t="s">
        <v>31</v>
      </c>
      <c r="B39" s="20"/>
      <c r="C39" s="21"/>
      <c r="D39" s="73">
        <f>SUM(D9:D38)</f>
        <v>15</v>
      </c>
      <c r="E39" s="112">
        <f>SUM(E9:E38)</f>
        <v>2884858</v>
      </c>
      <c r="F39" s="112">
        <f>SUM(F9:F38)</f>
        <v>790617.85</v>
      </c>
      <c r="G39" s="117">
        <f>F39/E39</f>
        <v>0.27405780457824958</v>
      </c>
      <c r="H39" s="15"/>
    </row>
    <row r="40" spans="1:8" x14ac:dyDescent="0.4">
      <c r="A40" s="22"/>
      <c r="B40" s="22"/>
      <c r="C40" s="22"/>
      <c r="D40" s="107"/>
      <c r="E40" s="108"/>
      <c r="F40" s="74"/>
      <c r="G40" s="74"/>
      <c r="H40" s="2"/>
    </row>
    <row r="41" spans="1:8" ht="17.649999999999999" x14ac:dyDescent="0.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x14ac:dyDescent="0.4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x14ac:dyDescent="0.4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x14ac:dyDescent="0.4">
      <c r="A44" s="27" t="s">
        <v>33</v>
      </c>
      <c r="B44" s="28"/>
      <c r="C44" s="14"/>
      <c r="D44" s="71">
        <v>19</v>
      </c>
      <c r="E44" s="101">
        <v>6388755.96</v>
      </c>
      <c r="F44" s="101">
        <v>587365.73</v>
      </c>
      <c r="G44" s="118">
        <f t="shared" ref="G44:G50" si="0">1-(+F44/E44)</f>
        <v>0.90806258156087094</v>
      </c>
      <c r="H44" s="15"/>
    </row>
    <row r="45" spans="1:8" x14ac:dyDescent="0.4">
      <c r="A45" s="27" t="s">
        <v>34</v>
      </c>
      <c r="B45" s="28"/>
      <c r="C45" s="14"/>
      <c r="D45" s="71">
        <v>3</v>
      </c>
      <c r="E45" s="101">
        <v>991404.57</v>
      </c>
      <c r="F45" s="101">
        <v>110945.7</v>
      </c>
      <c r="G45" s="118">
        <f t="shared" si="0"/>
        <v>0.8880924061102522</v>
      </c>
      <c r="H45" s="15"/>
    </row>
    <row r="46" spans="1:8" x14ac:dyDescent="0.4">
      <c r="A46" s="27" t="s">
        <v>35</v>
      </c>
      <c r="B46" s="28"/>
      <c r="C46" s="14"/>
      <c r="D46" s="71">
        <v>75</v>
      </c>
      <c r="E46" s="101">
        <v>5444004.75</v>
      </c>
      <c r="F46" s="101">
        <v>409963.22</v>
      </c>
      <c r="G46" s="118">
        <f t="shared" si="0"/>
        <v>0.9246945513778253</v>
      </c>
      <c r="H46" s="15"/>
    </row>
    <row r="47" spans="1:8" x14ac:dyDescent="0.4">
      <c r="A47" s="27" t="s">
        <v>36</v>
      </c>
      <c r="B47" s="28"/>
      <c r="C47" s="14"/>
      <c r="D47" s="71">
        <v>20</v>
      </c>
      <c r="E47" s="101">
        <v>3901259.64</v>
      </c>
      <c r="F47" s="101">
        <v>198041</v>
      </c>
      <c r="G47" s="118">
        <f t="shared" si="0"/>
        <v>0.94923665219062425</v>
      </c>
      <c r="H47" s="15"/>
    </row>
    <row r="48" spans="1:8" x14ac:dyDescent="0.4">
      <c r="A48" s="27" t="s">
        <v>37</v>
      </c>
      <c r="B48" s="28"/>
      <c r="C48" s="14"/>
      <c r="D48" s="71">
        <v>59</v>
      </c>
      <c r="E48" s="101">
        <v>4365003</v>
      </c>
      <c r="F48" s="101">
        <v>474537.88</v>
      </c>
      <c r="G48" s="118">
        <f t="shared" si="0"/>
        <v>0.8912857837669298</v>
      </c>
      <c r="H48" s="15"/>
    </row>
    <row r="49" spans="1:8" x14ac:dyDescent="0.4">
      <c r="A49" s="27" t="s">
        <v>38</v>
      </c>
      <c r="B49" s="28"/>
      <c r="C49" s="14"/>
      <c r="D49" s="71">
        <v>4</v>
      </c>
      <c r="E49" s="101">
        <v>1404937</v>
      </c>
      <c r="F49" s="101">
        <v>-92389</v>
      </c>
      <c r="G49" s="118">
        <f t="shared" si="0"/>
        <v>1.065760244053648</v>
      </c>
      <c r="H49" s="15"/>
    </row>
    <row r="50" spans="1:8" x14ac:dyDescent="0.4">
      <c r="A50" s="27" t="s">
        <v>39</v>
      </c>
      <c r="B50" s="28"/>
      <c r="C50" s="14"/>
      <c r="D50" s="71">
        <v>10</v>
      </c>
      <c r="E50" s="101">
        <v>658465</v>
      </c>
      <c r="F50" s="101">
        <v>14340.27</v>
      </c>
      <c r="G50" s="118">
        <f t="shared" si="0"/>
        <v>0.97822166705899327</v>
      </c>
      <c r="H50" s="15"/>
    </row>
    <row r="51" spans="1:8" x14ac:dyDescent="0.4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x14ac:dyDescent="0.4">
      <c r="A52" s="27" t="s">
        <v>41</v>
      </c>
      <c r="B52" s="28"/>
      <c r="C52" s="14"/>
      <c r="D52" s="71">
        <v>1</v>
      </c>
      <c r="E52" s="101">
        <v>42950</v>
      </c>
      <c r="F52" s="101">
        <v>-10000</v>
      </c>
      <c r="G52" s="118">
        <f>1-(+F52/E52)</f>
        <v>1.2328288707799766</v>
      </c>
      <c r="H52" s="15"/>
    </row>
    <row r="53" spans="1:8" x14ac:dyDescent="0.4">
      <c r="A53" s="29" t="s">
        <v>60</v>
      </c>
      <c r="B53" s="30"/>
      <c r="C53" s="14"/>
      <c r="D53" s="71">
        <v>455</v>
      </c>
      <c r="E53" s="101">
        <v>47986434.43</v>
      </c>
      <c r="F53" s="101">
        <v>5100551.2699999996</v>
      </c>
      <c r="G53" s="118">
        <f>1-(+F53/E53)</f>
        <v>0.8937084755184217</v>
      </c>
      <c r="H53" s="15"/>
    </row>
    <row r="54" spans="1:8" x14ac:dyDescent="0.4">
      <c r="A54" s="29" t="s">
        <v>61</v>
      </c>
      <c r="B54" s="30"/>
      <c r="C54" s="14"/>
      <c r="D54" s="71"/>
      <c r="E54" s="101"/>
      <c r="F54" s="101"/>
      <c r="G54" s="118"/>
      <c r="H54" s="15"/>
    </row>
    <row r="55" spans="1:8" x14ac:dyDescent="0.4">
      <c r="A55" s="31" t="s">
        <v>42</v>
      </c>
      <c r="B55" s="30"/>
      <c r="C55" s="14"/>
      <c r="D55" s="72"/>
      <c r="E55" s="111"/>
      <c r="F55" s="101"/>
      <c r="G55" s="119"/>
      <c r="H55" s="15"/>
    </row>
    <row r="56" spans="1:8" x14ac:dyDescent="0.4">
      <c r="A56" s="16" t="s">
        <v>43</v>
      </c>
      <c r="B56" s="28"/>
      <c r="C56" s="14"/>
      <c r="D56" s="72"/>
      <c r="E56" s="111"/>
      <c r="F56" s="101"/>
      <c r="G56" s="119"/>
      <c r="H56" s="15"/>
    </row>
    <row r="57" spans="1:8" x14ac:dyDescent="0.4">
      <c r="A57" s="16" t="s">
        <v>44</v>
      </c>
      <c r="B57" s="28"/>
      <c r="C57" s="14"/>
      <c r="D57" s="72"/>
      <c r="E57" s="120"/>
      <c r="F57" s="121">
        <v>3000</v>
      </c>
      <c r="G57" s="119"/>
      <c r="H57" s="15"/>
    </row>
    <row r="58" spans="1:8" x14ac:dyDescent="0.4">
      <c r="A58" s="16" t="s">
        <v>30</v>
      </c>
      <c r="B58" s="28"/>
      <c r="C58" s="21"/>
      <c r="D58" s="72"/>
      <c r="E58" s="120"/>
      <c r="F58" s="101"/>
      <c r="G58" s="119"/>
      <c r="H58" s="15"/>
    </row>
    <row r="59" spans="1:8" x14ac:dyDescent="0.4">
      <c r="A59" s="32"/>
      <c r="B59" s="18"/>
      <c r="C59" s="33"/>
      <c r="D59" s="72"/>
      <c r="E59" s="111"/>
      <c r="F59" s="111"/>
      <c r="G59" s="119"/>
      <c r="H59" s="2"/>
    </row>
    <row r="60" spans="1:8" ht="17.25" x14ac:dyDescent="0.45">
      <c r="A60" s="20" t="s">
        <v>45</v>
      </c>
      <c r="B60" s="20"/>
      <c r="C60" s="35"/>
      <c r="D60" s="73">
        <f>SUM(D44:D56)</f>
        <v>646</v>
      </c>
      <c r="E60" s="112">
        <f>SUM(E44:E59)</f>
        <v>71183214.349999994</v>
      </c>
      <c r="F60" s="112">
        <f>SUM(F44:F59)</f>
        <v>6796356.0699999994</v>
      </c>
      <c r="G60" s="122">
        <f>1-(+F60/E60)</f>
        <v>0.90452305178882386</v>
      </c>
      <c r="H60" s="2"/>
    </row>
    <row r="61" spans="1:8" ht="17.25" x14ac:dyDescent="0.45">
      <c r="A61" s="33"/>
      <c r="B61" s="38"/>
      <c r="C61" s="38"/>
      <c r="D61" s="113"/>
      <c r="E61" s="114"/>
      <c r="F61" s="115"/>
      <c r="G61" s="115"/>
      <c r="H61" s="2"/>
    </row>
    <row r="62" spans="1:8" ht="17.25" x14ac:dyDescent="0.45">
      <c r="A62" s="34" t="s">
        <v>46</v>
      </c>
      <c r="B62" s="39"/>
      <c r="C62" s="39"/>
      <c r="D62" s="116"/>
      <c r="E62" s="116"/>
      <c r="F62" s="36">
        <f>F60+F39</f>
        <v>7586973.919999999</v>
      </c>
      <c r="G62" s="116"/>
      <c r="H62" s="2"/>
    </row>
    <row r="63" spans="1:8" ht="17.25" x14ac:dyDescent="0.45">
      <c r="A63" s="34"/>
      <c r="B63" s="39"/>
      <c r="C63" s="39"/>
      <c r="D63" s="35"/>
      <c r="E63" s="35"/>
      <c r="F63" s="40"/>
      <c r="G63" s="39"/>
      <c r="H63" s="2"/>
    </row>
    <row r="64" spans="1:8" x14ac:dyDescent="0.4">
      <c r="A64" s="4" t="s">
        <v>48</v>
      </c>
      <c r="B64" s="39"/>
      <c r="C64" s="39"/>
      <c r="D64" s="39"/>
      <c r="E64" s="39"/>
      <c r="F64" s="40"/>
      <c r="G64" s="39"/>
      <c r="H64" s="2"/>
    </row>
    <row r="65" spans="1:8" x14ac:dyDescent="0.4">
      <c r="A65" s="4" t="s">
        <v>49</v>
      </c>
      <c r="B65" s="39"/>
      <c r="C65" s="39"/>
      <c r="D65" s="39"/>
      <c r="E65" s="39"/>
      <c r="F65" s="40"/>
      <c r="G65" s="39"/>
      <c r="H65" s="2"/>
    </row>
    <row r="66" spans="1:8" ht="17.25" x14ac:dyDescent="0.45">
      <c r="A66" s="4"/>
      <c r="B66" s="38"/>
      <c r="C66" s="38"/>
      <c r="D66" s="38"/>
      <c r="E66" s="38"/>
      <c r="F66" s="36"/>
      <c r="G66" s="38"/>
      <c r="H66" s="2"/>
    </row>
    <row r="67" spans="1:8" x14ac:dyDescent="0.4">
      <c r="A67" s="41" t="s">
        <v>50</v>
      </c>
    </row>
    <row r="69" spans="1:8" ht="17.25" x14ac:dyDescent="0.45">
      <c r="A69" s="81"/>
      <c r="B69" s="82"/>
      <c r="C69" s="82"/>
      <c r="D69" s="8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A4AC-7A1C-438A-997D-B1A3EFC40B3A}">
  <sheetPr>
    <pageSetUpPr autoPageBreaks="0"/>
  </sheetPr>
  <dimension ref="A1:H75"/>
  <sheetViews>
    <sheetView showOutlineSymbols="0" zoomScale="87" zoomScaleNormal="87" workbookViewId="0">
      <selection activeCell="D9" sqref="D9"/>
    </sheetView>
  </sheetViews>
  <sheetFormatPr defaultRowHeight="15" x14ac:dyDescent="0.4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2.5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2.5" x14ac:dyDescent="0.6">
      <c r="A2" s="1" t="s">
        <v>1</v>
      </c>
      <c r="B2" s="2"/>
      <c r="C2" s="2"/>
      <c r="D2" s="2"/>
      <c r="E2" s="2"/>
      <c r="F2" s="2"/>
      <c r="G2" s="2"/>
      <c r="H2" s="2"/>
    </row>
    <row r="3" spans="1:8" ht="22.5" x14ac:dyDescent="0.6">
      <c r="A3" s="1" t="str">
        <f>ARG!$A$3</f>
        <v>MONTH ENDED:  NOVEMBER 2025</v>
      </c>
      <c r="B3" s="2"/>
      <c r="C3" s="2"/>
      <c r="D3" s="2"/>
      <c r="E3" s="2"/>
      <c r="F3" s="2"/>
      <c r="G3" s="2"/>
      <c r="H3" s="2"/>
    </row>
    <row r="4" spans="1:8" x14ac:dyDescent="0.4">
      <c r="A4" s="4"/>
      <c r="B4" s="4"/>
      <c r="C4" s="4"/>
      <c r="D4" s="4"/>
      <c r="E4" s="4"/>
      <c r="F4" s="5"/>
      <c r="G4" s="5"/>
      <c r="H4" s="2"/>
    </row>
    <row r="5" spans="1:8" ht="22.5" x14ac:dyDescent="0.6">
      <c r="A5" s="21"/>
      <c r="B5" s="83"/>
      <c r="C5" s="83"/>
      <c r="D5" s="60" t="s">
        <v>153</v>
      </c>
      <c r="E5" s="61"/>
      <c r="F5" s="8"/>
      <c r="G5" s="84"/>
      <c r="H5" s="2"/>
    </row>
    <row r="6" spans="1:8" ht="17.649999999999999" x14ac:dyDescent="0.5">
      <c r="A6" s="23" t="s">
        <v>3</v>
      </c>
      <c r="B6" s="83"/>
      <c r="C6" s="83"/>
      <c r="D6" s="83"/>
      <c r="E6" s="83"/>
      <c r="F6" s="84"/>
      <c r="G6" s="84"/>
      <c r="H6" s="2"/>
    </row>
    <row r="7" spans="1:8" x14ac:dyDescent="0.4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x14ac:dyDescent="0.4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x14ac:dyDescent="0.4">
      <c r="A9" s="136" t="s">
        <v>10</v>
      </c>
      <c r="B9" s="137"/>
      <c r="C9" s="14"/>
      <c r="D9" s="71"/>
      <c r="E9" s="101"/>
      <c r="F9" s="101"/>
      <c r="G9" s="102"/>
      <c r="H9" s="15"/>
    </row>
    <row r="10" spans="1:8" x14ac:dyDescent="0.4">
      <c r="A10" s="136" t="s">
        <v>11</v>
      </c>
      <c r="B10" s="137"/>
      <c r="C10" s="14"/>
      <c r="D10" s="71"/>
      <c r="E10" s="101"/>
      <c r="F10" s="101"/>
      <c r="G10" s="102"/>
      <c r="H10" s="15"/>
    </row>
    <row r="11" spans="1:8" x14ac:dyDescent="0.4">
      <c r="A11" s="136" t="s">
        <v>111</v>
      </c>
      <c r="B11" s="137"/>
      <c r="C11" s="14"/>
      <c r="D11" s="71"/>
      <c r="E11" s="101"/>
      <c r="F11" s="101"/>
      <c r="G11" s="102"/>
      <c r="H11" s="15"/>
    </row>
    <row r="12" spans="1:8" x14ac:dyDescent="0.4">
      <c r="A12" s="136" t="s">
        <v>25</v>
      </c>
      <c r="B12" s="137"/>
      <c r="C12" s="14"/>
      <c r="D12" s="71">
        <v>1</v>
      </c>
      <c r="E12" s="101">
        <v>109372</v>
      </c>
      <c r="F12" s="101">
        <v>18657</v>
      </c>
      <c r="G12" s="102">
        <f>F12/E12</f>
        <v>0.17058296456131369</v>
      </c>
      <c r="H12" s="15"/>
    </row>
    <row r="13" spans="1:8" x14ac:dyDescent="0.4">
      <c r="A13" s="136" t="s">
        <v>70</v>
      </c>
      <c r="B13" s="137"/>
      <c r="C13" s="14"/>
      <c r="D13" s="71"/>
      <c r="E13" s="101"/>
      <c r="F13" s="101"/>
      <c r="G13" s="102"/>
      <c r="H13" s="15"/>
    </row>
    <row r="14" spans="1:8" x14ac:dyDescent="0.4">
      <c r="A14" s="136" t="s">
        <v>99</v>
      </c>
      <c r="B14" s="137"/>
      <c r="C14" s="14"/>
      <c r="D14" s="71"/>
      <c r="E14" s="101"/>
      <c r="F14" s="101"/>
      <c r="G14" s="102"/>
      <c r="H14" s="15"/>
    </row>
    <row r="15" spans="1:8" x14ac:dyDescent="0.4">
      <c r="A15" s="136" t="s">
        <v>101</v>
      </c>
      <c r="B15" s="137"/>
      <c r="C15" s="14"/>
      <c r="D15" s="71"/>
      <c r="E15" s="101"/>
      <c r="F15" s="101"/>
      <c r="G15" s="102"/>
      <c r="H15" s="15"/>
    </row>
    <row r="16" spans="1:8" x14ac:dyDescent="0.4">
      <c r="A16" s="136" t="s">
        <v>96</v>
      </c>
      <c r="B16" s="137"/>
      <c r="C16" s="14"/>
      <c r="D16" s="71"/>
      <c r="E16" s="101"/>
      <c r="F16" s="101"/>
      <c r="G16" s="102"/>
      <c r="H16" s="15"/>
    </row>
    <row r="17" spans="1:8" x14ac:dyDescent="0.4">
      <c r="A17" s="136" t="s">
        <v>74</v>
      </c>
      <c r="B17" s="137"/>
      <c r="C17" s="14"/>
      <c r="D17" s="71"/>
      <c r="E17" s="101"/>
      <c r="F17" s="101"/>
      <c r="G17" s="102"/>
      <c r="H17" s="15"/>
    </row>
    <row r="18" spans="1:8" x14ac:dyDescent="0.4">
      <c r="A18" s="139" t="s">
        <v>105</v>
      </c>
      <c r="B18" s="137"/>
      <c r="C18" s="14"/>
      <c r="D18" s="71"/>
      <c r="E18" s="101"/>
      <c r="F18" s="101"/>
      <c r="G18" s="102"/>
      <c r="H18" s="15"/>
    </row>
    <row r="19" spans="1:8" x14ac:dyDescent="0.4">
      <c r="A19" s="139" t="s">
        <v>14</v>
      </c>
      <c r="B19" s="137"/>
      <c r="C19" s="14"/>
      <c r="D19" s="71"/>
      <c r="E19" s="101"/>
      <c r="F19" s="101"/>
      <c r="G19" s="102"/>
      <c r="H19" s="15"/>
    </row>
    <row r="20" spans="1:8" x14ac:dyDescent="0.4">
      <c r="A20" s="136" t="s">
        <v>15</v>
      </c>
      <c r="B20" s="137"/>
      <c r="C20" s="14"/>
      <c r="D20" s="71"/>
      <c r="E20" s="101"/>
      <c r="F20" s="101"/>
      <c r="G20" s="102"/>
      <c r="H20" s="15"/>
    </row>
    <row r="21" spans="1:8" x14ac:dyDescent="0.4">
      <c r="A21" s="136" t="s">
        <v>135</v>
      </c>
      <c r="B21" s="137"/>
      <c r="C21" s="14"/>
      <c r="D21" s="71">
        <v>1</v>
      </c>
      <c r="E21" s="101">
        <v>14983</v>
      </c>
      <c r="F21" s="101">
        <v>6678</v>
      </c>
      <c r="G21" s="102">
        <f>F21/E21</f>
        <v>0.44570513248348126</v>
      </c>
      <c r="H21" s="15"/>
    </row>
    <row r="22" spans="1:8" x14ac:dyDescent="0.4">
      <c r="A22" s="136" t="s">
        <v>91</v>
      </c>
      <c r="B22" s="137"/>
      <c r="C22" s="14"/>
      <c r="D22" s="71"/>
      <c r="E22" s="101"/>
      <c r="F22" s="101"/>
      <c r="G22" s="102"/>
      <c r="H22" s="15"/>
    </row>
    <row r="23" spans="1:8" x14ac:dyDescent="0.4">
      <c r="A23" s="136" t="s">
        <v>106</v>
      </c>
      <c r="B23" s="137"/>
      <c r="C23" s="14"/>
      <c r="D23" s="71"/>
      <c r="E23" s="101"/>
      <c r="F23" s="101"/>
      <c r="G23" s="102"/>
      <c r="H23" s="15"/>
    </row>
    <row r="24" spans="1:8" x14ac:dyDescent="0.4">
      <c r="A24" s="136" t="s">
        <v>18</v>
      </c>
      <c r="B24" s="137"/>
      <c r="C24" s="14"/>
      <c r="D24" s="71"/>
      <c r="E24" s="101"/>
      <c r="F24" s="101"/>
      <c r="G24" s="102"/>
      <c r="H24" s="15"/>
    </row>
    <row r="25" spans="1:8" x14ac:dyDescent="0.4">
      <c r="A25" s="138" t="s">
        <v>20</v>
      </c>
      <c r="B25" s="137"/>
      <c r="C25" s="14"/>
      <c r="D25" s="71"/>
      <c r="E25" s="101"/>
      <c r="F25" s="101"/>
      <c r="G25" s="102"/>
      <c r="H25" s="15"/>
    </row>
    <row r="26" spans="1:8" x14ac:dyDescent="0.4">
      <c r="A26" s="138" t="s">
        <v>21</v>
      </c>
      <c r="B26" s="137"/>
      <c r="C26" s="14"/>
      <c r="D26" s="71"/>
      <c r="E26" s="101"/>
      <c r="F26" s="101"/>
      <c r="G26" s="102"/>
      <c r="H26" s="15"/>
    </row>
    <row r="27" spans="1:8" x14ac:dyDescent="0.4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x14ac:dyDescent="0.4">
      <c r="A28" s="139" t="s">
        <v>23</v>
      </c>
      <c r="B28" s="137"/>
      <c r="C28" s="14"/>
      <c r="D28" s="71"/>
      <c r="E28" s="101"/>
      <c r="F28" s="101"/>
      <c r="G28" s="102"/>
      <c r="H28" s="15"/>
    </row>
    <row r="29" spans="1:8" x14ac:dyDescent="0.4">
      <c r="A29" s="139" t="s">
        <v>24</v>
      </c>
      <c r="B29" s="137"/>
      <c r="C29" s="14"/>
      <c r="D29" s="71"/>
      <c r="E29" s="101"/>
      <c r="F29" s="101"/>
      <c r="G29" s="102"/>
      <c r="H29" s="15"/>
    </row>
    <row r="30" spans="1:8" x14ac:dyDescent="0.4">
      <c r="A30" s="139" t="s">
        <v>152</v>
      </c>
      <c r="B30" s="137"/>
      <c r="C30" s="14"/>
      <c r="D30" s="71">
        <v>3</v>
      </c>
      <c r="E30" s="101">
        <v>301281</v>
      </c>
      <c r="F30" s="101">
        <v>107718</v>
      </c>
      <c r="G30" s="102">
        <f>F30/E30</f>
        <v>0.35753333266950121</v>
      </c>
      <c r="H30" s="15"/>
    </row>
    <row r="31" spans="1:8" x14ac:dyDescent="0.4">
      <c r="A31" s="139" t="s">
        <v>145</v>
      </c>
      <c r="B31" s="137"/>
      <c r="C31" s="14"/>
      <c r="D31" s="71"/>
      <c r="E31" s="101"/>
      <c r="F31" s="101"/>
      <c r="G31" s="102"/>
      <c r="H31" s="15"/>
    </row>
    <row r="32" spans="1:8" x14ac:dyDescent="0.4">
      <c r="A32" s="139" t="s">
        <v>102</v>
      </c>
      <c r="B32" s="137"/>
      <c r="C32" s="14"/>
      <c r="D32" s="71"/>
      <c r="E32" s="101"/>
      <c r="F32" s="101"/>
      <c r="G32" s="102"/>
      <c r="H32" s="15"/>
    </row>
    <row r="33" spans="1:8" x14ac:dyDescent="0.4">
      <c r="A33" s="139" t="s">
        <v>27</v>
      </c>
      <c r="B33" s="137"/>
      <c r="C33" s="14"/>
      <c r="D33" s="71"/>
      <c r="E33" s="101"/>
      <c r="F33" s="101"/>
      <c r="G33" s="102"/>
      <c r="H33" s="15"/>
    </row>
    <row r="34" spans="1:8" x14ac:dyDescent="0.4">
      <c r="A34" s="139" t="s">
        <v>72</v>
      </c>
      <c r="B34" s="137"/>
      <c r="C34" s="14"/>
      <c r="D34" s="71"/>
      <c r="E34" s="101"/>
      <c r="F34" s="101"/>
      <c r="G34" s="102"/>
      <c r="H34" s="15"/>
    </row>
    <row r="35" spans="1:8" x14ac:dyDescent="0.4">
      <c r="A35" s="16" t="s">
        <v>28</v>
      </c>
      <c r="B35" s="13"/>
      <c r="C35" s="14"/>
      <c r="D35" s="72"/>
      <c r="E35" s="100">
        <v>1500</v>
      </c>
      <c r="F35" s="101">
        <v>-3500</v>
      </c>
      <c r="G35" s="103"/>
      <c r="H35" s="15"/>
    </row>
    <row r="36" spans="1:8" x14ac:dyDescent="0.4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4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4">
      <c r="A38" s="17"/>
      <c r="B38" s="18"/>
      <c r="C38" s="14"/>
      <c r="D38" s="72"/>
      <c r="E38" s="104"/>
      <c r="F38" s="104"/>
      <c r="G38" s="103"/>
      <c r="H38" s="15"/>
    </row>
    <row r="39" spans="1:8" x14ac:dyDescent="0.4">
      <c r="A39" s="19" t="s">
        <v>31</v>
      </c>
      <c r="B39" s="20"/>
      <c r="C39" s="21"/>
      <c r="D39" s="73">
        <f>SUM(D9:D38)</f>
        <v>5</v>
      </c>
      <c r="E39" s="112">
        <f>SUM(E9:E38)</f>
        <v>427136</v>
      </c>
      <c r="F39" s="112">
        <f>SUM(F9:F38)</f>
        <v>129553</v>
      </c>
      <c r="G39" s="117">
        <f>F39/E39</f>
        <v>0.30330620692238536</v>
      </c>
      <c r="H39" s="15"/>
    </row>
    <row r="40" spans="1:8" x14ac:dyDescent="0.4">
      <c r="A40" s="85"/>
      <c r="B40" s="86"/>
      <c r="C40" s="21"/>
      <c r="D40" s="87"/>
      <c r="E40" s="124"/>
      <c r="F40" s="124"/>
      <c r="G40" s="125"/>
      <c r="H40" s="2"/>
    </row>
    <row r="41" spans="1:8" ht="17.649999999999999" x14ac:dyDescent="0.5">
      <c r="A41" s="23" t="s">
        <v>146</v>
      </c>
      <c r="B41" s="24"/>
      <c r="C41" s="24"/>
      <c r="D41" s="11"/>
      <c r="E41" s="109"/>
      <c r="F41" s="75"/>
      <c r="G41" s="75"/>
      <c r="H41" s="2"/>
    </row>
    <row r="42" spans="1:8" x14ac:dyDescent="0.4">
      <c r="A42" s="26"/>
      <c r="B42" s="26"/>
      <c r="C42" s="26"/>
      <c r="D42" s="110"/>
      <c r="E42" s="11" t="s">
        <v>147</v>
      </c>
      <c r="F42" s="11" t="s">
        <v>147</v>
      </c>
      <c r="G42" s="11" t="s">
        <v>5</v>
      </c>
      <c r="H42" s="2"/>
    </row>
    <row r="43" spans="1:8" x14ac:dyDescent="0.4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x14ac:dyDescent="0.4">
      <c r="A44" s="27" t="s">
        <v>10</v>
      </c>
      <c r="B44" s="28"/>
      <c r="C44" s="14"/>
      <c r="D44" s="71"/>
      <c r="E44" s="101"/>
      <c r="F44" s="101"/>
      <c r="G44" s="102"/>
      <c r="H44" s="15"/>
    </row>
    <row r="45" spans="1:8" x14ac:dyDescent="0.4">
      <c r="A45" s="27" t="s">
        <v>14</v>
      </c>
      <c r="B45" s="28"/>
      <c r="C45" s="14"/>
      <c r="D45" s="71">
        <v>6</v>
      </c>
      <c r="E45" s="101">
        <v>362276</v>
      </c>
      <c r="F45" s="101">
        <v>6051.92</v>
      </c>
      <c r="G45" s="102">
        <f>1-(+F45/E45)</f>
        <v>0.98329472556835118</v>
      </c>
      <c r="H45" s="15"/>
    </row>
    <row r="46" spans="1:8" x14ac:dyDescent="0.4">
      <c r="A46" s="27" t="s">
        <v>20</v>
      </c>
      <c r="B46" s="28"/>
      <c r="C46" s="14"/>
      <c r="D46" s="71"/>
      <c r="E46" s="101"/>
      <c r="F46" s="101"/>
      <c r="G46" s="102"/>
      <c r="H46" s="15"/>
    </row>
    <row r="47" spans="1:8" x14ac:dyDescent="0.4">
      <c r="A47" s="16" t="s">
        <v>148</v>
      </c>
      <c r="B47" s="30"/>
      <c r="C47" s="14"/>
      <c r="D47" s="72"/>
      <c r="E47" s="104"/>
      <c r="F47" s="101"/>
      <c r="G47" s="103"/>
      <c r="H47" s="15"/>
    </row>
    <row r="48" spans="1:8" x14ac:dyDescent="0.4">
      <c r="A48" s="16" t="s">
        <v>44</v>
      </c>
      <c r="B48" s="28"/>
      <c r="C48" s="14"/>
      <c r="D48" s="72"/>
      <c r="E48" s="100"/>
      <c r="F48" s="101"/>
      <c r="G48" s="103"/>
      <c r="H48" s="15"/>
    </row>
    <row r="49" spans="1:8" x14ac:dyDescent="0.4">
      <c r="A49" s="16" t="s">
        <v>30</v>
      </c>
      <c r="B49" s="28"/>
      <c r="C49" s="14"/>
      <c r="D49" s="72"/>
      <c r="E49" s="100"/>
      <c r="F49" s="101"/>
      <c r="G49" s="103"/>
      <c r="H49" s="15"/>
    </row>
    <row r="50" spans="1:8" x14ac:dyDescent="0.4">
      <c r="A50" s="32"/>
      <c r="B50" s="18"/>
      <c r="C50" s="14"/>
      <c r="D50" s="72"/>
      <c r="E50" s="111"/>
      <c r="F50" s="111"/>
      <c r="G50" s="103"/>
      <c r="H50" s="15"/>
    </row>
    <row r="51" spans="1:8" x14ac:dyDescent="0.4">
      <c r="A51" s="20" t="s">
        <v>149</v>
      </c>
      <c r="B51" s="20"/>
      <c r="C51" s="21"/>
      <c r="D51" s="99">
        <f>SUM(D44:D47)</f>
        <v>6</v>
      </c>
      <c r="E51" s="105">
        <f>SUM(E44:E50)</f>
        <v>362276</v>
      </c>
      <c r="F51" s="105">
        <f>SUM(F44:F50)</f>
        <v>6051.92</v>
      </c>
      <c r="G51" s="106">
        <f>1-(+F51/E51)</f>
        <v>0.98329472556835118</v>
      </c>
      <c r="H51" s="15"/>
    </row>
    <row r="52" spans="1:8" x14ac:dyDescent="0.4">
      <c r="A52" s="85"/>
      <c r="B52" s="86"/>
      <c r="C52" s="21"/>
      <c r="D52" s="129"/>
      <c r="E52" s="130"/>
      <c r="F52" s="130"/>
      <c r="G52" s="131"/>
      <c r="H52" s="15"/>
    </row>
    <row r="53" spans="1:8" ht="17.649999999999999" x14ac:dyDescent="0.5">
      <c r="A53" s="23" t="s">
        <v>32</v>
      </c>
      <c r="B53" s="24"/>
      <c r="C53" s="24"/>
      <c r="D53" s="11"/>
      <c r="E53" s="109"/>
      <c r="F53" s="75"/>
      <c r="G53" s="75"/>
      <c r="H53" s="15"/>
    </row>
    <row r="54" spans="1:8" x14ac:dyDescent="0.4">
      <c r="A54" s="26"/>
      <c r="B54" s="26"/>
      <c r="C54" s="26"/>
      <c r="D54" s="110"/>
      <c r="E54" s="11" t="s">
        <v>122</v>
      </c>
      <c r="F54" s="11" t="s">
        <v>122</v>
      </c>
      <c r="G54" s="11" t="s">
        <v>5</v>
      </c>
      <c r="H54" s="15"/>
    </row>
    <row r="55" spans="1:8" x14ac:dyDescent="0.4">
      <c r="A55" s="26"/>
      <c r="B55" s="26"/>
      <c r="C55" s="26"/>
      <c r="D55" s="110" t="s">
        <v>6</v>
      </c>
      <c r="E55" s="76" t="s">
        <v>123</v>
      </c>
      <c r="F55" s="75" t="s">
        <v>8</v>
      </c>
      <c r="G55" s="78" t="s">
        <v>124</v>
      </c>
      <c r="H55" s="15"/>
    </row>
    <row r="56" spans="1:8" x14ac:dyDescent="0.4">
      <c r="A56" s="27" t="s">
        <v>33</v>
      </c>
      <c r="B56" s="28"/>
      <c r="C56" s="14"/>
      <c r="D56" s="71">
        <v>17</v>
      </c>
      <c r="E56" s="101">
        <v>1273379.67</v>
      </c>
      <c r="F56" s="101">
        <v>90755.07</v>
      </c>
      <c r="G56" s="102">
        <f>1-(+F56/E56)</f>
        <v>0.92872897837296242</v>
      </c>
      <c r="H56" s="15"/>
    </row>
    <row r="57" spans="1:8" x14ac:dyDescent="0.4">
      <c r="A57" s="27" t="s">
        <v>34</v>
      </c>
      <c r="B57" s="28"/>
      <c r="C57" s="14"/>
      <c r="D57" s="71"/>
      <c r="E57" s="101"/>
      <c r="F57" s="101"/>
      <c r="G57" s="102"/>
      <c r="H57" s="15"/>
    </row>
    <row r="58" spans="1:8" x14ac:dyDescent="0.4">
      <c r="A58" s="27" t="s">
        <v>35</v>
      </c>
      <c r="B58" s="28"/>
      <c r="C58" s="14"/>
      <c r="D58" s="71">
        <v>28</v>
      </c>
      <c r="E58" s="101">
        <v>831267.75</v>
      </c>
      <c r="F58" s="101">
        <v>107773.93</v>
      </c>
      <c r="G58" s="102">
        <f>1-(+F58/E58)</f>
        <v>0.87034992034756553</v>
      </c>
      <c r="H58" s="15"/>
    </row>
    <row r="59" spans="1:8" x14ac:dyDescent="0.4">
      <c r="A59" s="27" t="s">
        <v>36</v>
      </c>
      <c r="B59" s="28"/>
      <c r="C59" s="14"/>
      <c r="D59" s="71">
        <v>4</v>
      </c>
      <c r="E59" s="101">
        <v>692405</v>
      </c>
      <c r="F59" s="101">
        <v>30241.5</v>
      </c>
      <c r="G59" s="102">
        <f>1-(+F59/E59)</f>
        <v>0.95632397224167942</v>
      </c>
      <c r="H59" s="15"/>
    </row>
    <row r="60" spans="1:8" x14ac:dyDescent="0.4">
      <c r="A60" s="27" t="s">
        <v>37</v>
      </c>
      <c r="B60" s="28"/>
      <c r="C60" s="14"/>
      <c r="D60" s="71">
        <v>28</v>
      </c>
      <c r="E60" s="101">
        <v>2298718.5099999998</v>
      </c>
      <c r="F60" s="101">
        <v>132050.5</v>
      </c>
      <c r="G60" s="102">
        <f t="shared" ref="G60:G67" si="0">1-(+F60/E60)</f>
        <v>0.94255473237564869</v>
      </c>
      <c r="H60" s="15"/>
    </row>
    <row r="61" spans="1:8" x14ac:dyDescent="0.4">
      <c r="A61" s="27" t="s">
        <v>38</v>
      </c>
      <c r="B61" s="28"/>
      <c r="C61" s="14"/>
      <c r="D61" s="71"/>
      <c r="E61" s="101"/>
      <c r="F61" s="101"/>
      <c r="G61" s="102"/>
      <c r="H61" s="2"/>
    </row>
    <row r="62" spans="1:8" x14ac:dyDescent="0.4">
      <c r="A62" s="27" t="s">
        <v>39</v>
      </c>
      <c r="B62" s="28"/>
      <c r="C62" s="14"/>
      <c r="D62" s="71">
        <v>3</v>
      </c>
      <c r="E62" s="101">
        <v>214410</v>
      </c>
      <c r="F62" s="101">
        <v>9115</v>
      </c>
      <c r="G62" s="102">
        <f t="shared" si="0"/>
        <v>0.95748799029895992</v>
      </c>
      <c r="H62" s="2"/>
    </row>
    <row r="63" spans="1:8" x14ac:dyDescent="0.4">
      <c r="A63" s="27" t="s">
        <v>40</v>
      </c>
      <c r="B63" s="28"/>
      <c r="C63" s="14"/>
      <c r="D63" s="71"/>
      <c r="E63" s="101"/>
      <c r="F63" s="101"/>
      <c r="G63" s="102"/>
      <c r="H63" s="2"/>
    </row>
    <row r="64" spans="1:8" x14ac:dyDescent="0.4">
      <c r="A64" s="53" t="s">
        <v>41</v>
      </c>
      <c r="B64" s="28"/>
      <c r="C64" s="14"/>
      <c r="D64" s="71"/>
      <c r="E64" s="101"/>
      <c r="F64" s="101"/>
      <c r="G64" s="102"/>
      <c r="H64" s="2"/>
    </row>
    <row r="65" spans="1:8" x14ac:dyDescent="0.4">
      <c r="A65" s="54" t="s">
        <v>59</v>
      </c>
      <c r="B65" s="28"/>
      <c r="C65" s="14"/>
      <c r="D65" s="71"/>
      <c r="E65" s="101"/>
      <c r="F65" s="101"/>
      <c r="G65" s="102"/>
      <c r="H65" s="2"/>
    </row>
    <row r="66" spans="1:8" x14ac:dyDescent="0.4">
      <c r="A66" s="27" t="s">
        <v>92</v>
      </c>
      <c r="B66" s="28"/>
      <c r="C66" s="14"/>
      <c r="D66" s="71">
        <v>366</v>
      </c>
      <c r="E66" s="101">
        <v>30695865.43</v>
      </c>
      <c r="F66" s="101">
        <v>3342306.6</v>
      </c>
      <c r="G66" s="102">
        <f t="shared" si="0"/>
        <v>0.89111541397580329</v>
      </c>
      <c r="H66" s="2"/>
    </row>
    <row r="67" spans="1:8" x14ac:dyDescent="0.4">
      <c r="A67" s="69" t="s">
        <v>93</v>
      </c>
      <c r="B67" s="30"/>
      <c r="C67" s="14"/>
      <c r="D67" s="71"/>
      <c r="E67" s="101">
        <v>282435.99</v>
      </c>
      <c r="F67" s="101">
        <v>32968.69</v>
      </c>
      <c r="G67" s="102">
        <f t="shared" si="0"/>
        <v>0.88327022345841977</v>
      </c>
      <c r="H67" s="2"/>
    </row>
    <row r="68" spans="1:8" x14ac:dyDescent="0.4">
      <c r="A68" s="16" t="s">
        <v>42</v>
      </c>
      <c r="B68" s="30"/>
      <c r="C68" s="14"/>
      <c r="D68" s="72"/>
      <c r="E68" s="104"/>
      <c r="F68" s="101"/>
      <c r="G68" s="103"/>
      <c r="H68" s="2"/>
    </row>
    <row r="69" spans="1:8" x14ac:dyDescent="0.4">
      <c r="A69" s="16" t="s">
        <v>43</v>
      </c>
      <c r="B69" s="28"/>
      <c r="C69" s="14"/>
      <c r="D69" s="72"/>
      <c r="E69" s="104"/>
      <c r="F69" s="101"/>
      <c r="G69" s="103"/>
    </row>
    <row r="70" spans="1:8" x14ac:dyDescent="0.4">
      <c r="A70" s="16" t="s">
        <v>44</v>
      </c>
      <c r="B70" s="28"/>
      <c r="C70" s="14"/>
      <c r="D70" s="72"/>
      <c r="E70" s="100"/>
      <c r="F70" s="101"/>
      <c r="G70" s="103"/>
    </row>
    <row r="71" spans="1:8" x14ac:dyDescent="0.4">
      <c r="A71" s="16" t="s">
        <v>30</v>
      </c>
      <c r="B71" s="28"/>
      <c r="C71" s="14"/>
      <c r="D71" s="72"/>
      <c r="E71" s="100"/>
      <c r="F71" s="101"/>
      <c r="G71" s="103"/>
    </row>
    <row r="72" spans="1:8" x14ac:dyDescent="0.4">
      <c r="A72" s="32"/>
      <c r="B72" s="18"/>
      <c r="C72" s="14"/>
      <c r="D72" s="72"/>
      <c r="E72" s="111"/>
      <c r="F72" s="111"/>
      <c r="G72" s="103"/>
    </row>
    <row r="73" spans="1:8" x14ac:dyDescent="0.4">
      <c r="A73" s="20" t="s">
        <v>45</v>
      </c>
      <c r="B73" s="20"/>
      <c r="C73" s="21"/>
      <c r="D73" s="73">
        <f>SUM(D56:D69)</f>
        <v>446</v>
      </c>
      <c r="E73" s="112">
        <f>SUM(E56:E72)</f>
        <v>36288482.350000001</v>
      </c>
      <c r="F73" s="112">
        <f>SUM(F56:F72)</f>
        <v>3745211.29</v>
      </c>
      <c r="G73" s="106">
        <f>1-(+F73/E73)</f>
        <v>0.89679338877063841</v>
      </c>
    </row>
    <row r="74" spans="1:8" x14ac:dyDescent="0.4">
      <c r="A74" s="33"/>
      <c r="B74" s="33"/>
      <c r="C74" s="33"/>
      <c r="D74" s="113"/>
      <c r="E74" s="114"/>
      <c r="F74" s="115"/>
      <c r="G74" s="115"/>
    </row>
    <row r="75" spans="1:8" ht="17.25" x14ac:dyDescent="0.45">
      <c r="A75" s="34" t="s">
        <v>46</v>
      </c>
      <c r="B75" s="35"/>
      <c r="C75" s="35"/>
      <c r="D75" s="116"/>
      <c r="E75" s="116"/>
      <c r="F75" s="36">
        <f>+F73+F51+F39</f>
        <v>3880816.21</v>
      </c>
      <c r="G75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D6353-CE37-4D7E-AC2A-33C6EBDB888B}">
  <dimension ref="A1:H71"/>
  <sheetViews>
    <sheetView zoomScale="87" zoomScaleNormal="87" workbookViewId="0">
      <selection activeCell="D9" sqref="D9"/>
    </sheetView>
  </sheetViews>
  <sheetFormatPr defaultRowHeight="15" x14ac:dyDescent="0.4"/>
  <cols>
    <col min="1" max="1" width="9.6640625" style="56" customWidth="1"/>
    <col min="2" max="2" width="15.6640625" style="56" customWidth="1"/>
    <col min="3" max="3" width="3.6640625" style="56" customWidth="1"/>
    <col min="4" max="4" width="6.6640625" style="56" customWidth="1"/>
    <col min="5" max="6" width="14.6640625" style="56" customWidth="1"/>
    <col min="7" max="7" width="11.6640625" style="56" customWidth="1"/>
    <col min="8" max="8" width="3.6640625" style="56" customWidth="1"/>
    <col min="9" max="16384" width="8.88671875" style="56"/>
  </cols>
  <sheetData>
    <row r="1" spans="1:8" ht="22.5" x14ac:dyDescent="0.6">
      <c r="A1" s="55" t="s">
        <v>0</v>
      </c>
      <c r="B1" s="21"/>
      <c r="C1" s="21"/>
      <c r="D1" s="21"/>
      <c r="E1" s="21"/>
      <c r="F1" s="21"/>
      <c r="G1" s="21"/>
      <c r="H1" s="21"/>
    </row>
    <row r="2" spans="1:8" ht="22.5" x14ac:dyDescent="0.6">
      <c r="A2" s="55" t="s">
        <v>1</v>
      </c>
      <c r="B2" s="21"/>
      <c r="C2" s="21"/>
      <c r="D2" s="21"/>
      <c r="E2" s="21"/>
      <c r="F2" s="21"/>
      <c r="G2" s="21"/>
      <c r="H2" s="21"/>
    </row>
    <row r="3" spans="1:8" ht="22.5" x14ac:dyDescent="0.6">
      <c r="A3" s="1" t="str">
        <f>ARG!$A$3</f>
        <v>MONTH ENDED:  NOVEMBER 2025</v>
      </c>
      <c r="B3" s="21"/>
      <c r="C3" s="21"/>
      <c r="D3" s="21"/>
      <c r="E3" s="21"/>
      <c r="F3" s="21"/>
      <c r="G3" s="21"/>
      <c r="H3" s="21"/>
    </row>
    <row r="4" spans="1:8" x14ac:dyDescent="0.4">
      <c r="A4" s="59"/>
      <c r="B4" s="59"/>
      <c r="C4" s="59"/>
      <c r="D4" s="59"/>
      <c r="E4" s="59"/>
      <c r="F4" s="5"/>
      <c r="G4" s="5"/>
      <c r="H4" s="21"/>
    </row>
    <row r="5" spans="1:8" ht="22.5" x14ac:dyDescent="0.6">
      <c r="A5" s="21"/>
      <c r="B5" s="59"/>
      <c r="C5" s="59"/>
      <c r="D5" s="60" t="s">
        <v>130</v>
      </c>
      <c r="E5" s="61"/>
      <c r="F5" s="8"/>
      <c r="G5" s="5"/>
      <c r="H5" s="62"/>
    </row>
    <row r="6" spans="1:8" ht="17.649999999999999" x14ac:dyDescent="0.5">
      <c r="A6" s="23" t="s">
        <v>3</v>
      </c>
      <c r="B6" s="59"/>
      <c r="C6" s="59"/>
      <c r="D6" s="59"/>
      <c r="E6" s="59"/>
      <c r="F6" s="5"/>
      <c r="G6" s="5"/>
      <c r="H6" s="62"/>
    </row>
    <row r="7" spans="1:8" x14ac:dyDescent="0.4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4"/>
    </row>
    <row r="8" spans="1:8" x14ac:dyDescent="0.4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x14ac:dyDescent="0.4">
      <c r="A9" s="136" t="s">
        <v>10</v>
      </c>
      <c r="B9" s="137"/>
      <c r="C9" s="14"/>
      <c r="D9" s="71"/>
      <c r="E9" s="101"/>
      <c r="F9" s="101"/>
      <c r="G9" s="118"/>
      <c r="H9" s="65"/>
    </row>
    <row r="10" spans="1:8" x14ac:dyDescent="0.4">
      <c r="A10" s="136" t="s">
        <v>11</v>
      </c>
      <c r="B10" s="137"/>
      <c r="C10" s="14"/>
      <c r="D10" s="71"/>
      <c r="E10" s="101"/>
      <c r="F10" s="101"/>
      <c r="G10" s="118"/>
      <c r="H10" s="65"/>
    </row>
    <row r="11" spans="1:8" x14ac:dyDescent="0.4">
      <c r="A11" s="136" t="s">
        <v>52</v>
      </c>
      <c r="B11" s="137"/>
      <c r="C11" s="14"/>
      <c r="D11" s="71"/>
      <c r="E11" s="101"/>
      <c r="F11" s="101"/>
      <c r="G11" s="118"/>
      <c r="H11" s="65"/>
    </row>
    <row r="12" spans="1:8" x14ac:dyDescent="0.4">
      <c r="A12" s="136" t="s">
        <v>62</v>
      </c>
      <c r="B12" s="137"/>
      <c r="C12" s="14"/>
      <c r="D12" s="71"/>
      <c r="E12" s="101"/>
      <c r="F12" s="101"/>
      <c r="G12" s="118"/>
      <c r="H12" s="65"/>
    </row>
    <row r="13" spans="1:8" x14ac:dyDescent="0.4">
      <c r="A13" s="136" t="s">
        <v>13</v>
      </c>
      <c r="B13" s="137"/>
      <c r="C13" s="14"/>
      <c r="D13" s="71"/>
      <c r="E13" s="101"/>
      <c r="F13" s="101"/>
      <c r="G13" s="118"/>
      <c r="H13" s="65"/>
    </row>
    <row r="14" spans="1:8" x14ac:dyDescent="0.4">
      <c r="A14" s="136" t="s">
        <v>64</v>
      </c>
      <c r="B14" s="137"/>
      <c r="C14" s="14"/>
      <c r="D14" s="71"/>
      <c r="E14" s="101"/>
      <c r="F14" s="101"/>
      <c r="G14" s="118"/>
      <c r="H14" s="65"/>
    </row>
    <row r="15" spans="1:8" x14ac:dyDescent="0.4">
      <c r="A15" s="136" t="s">
        <v>25</v>
      </c>
      <c r="B15" s="137"/>
      <c r="C15" s="14"/>
      <c r="D15" s="71">
        <v>3</v>
      </c>
      <c r="E15" s="101">
        <v>629278</v>
      </c>
      <c r="F15" s="101">
        <v>181589</v>
      </c>
      <c r="G15" s="118">
        <f>F15/E15</f>
        <v>0.28856721512590622</v>
      </c>
      <c r="H15" s="65"/>
    </row>
    <row r="16" spans="1:8" x14ac:dyDescent="0.4">
      <c r="A16" s="136" t="s">
        <v>65</v>
      </c>
      <c r="B16" s="137"/>
      <c r="C16" s="14"/>
      <c r="D16" s="71"/>
      <c r="E16" s="101"/>
      <c r="F16" s="101"/>
      <c r="G16" s="118"/>
      <c r="H16" s="65"/>
    </row>
    <row r="17" spans="1:8" x14ac:dyDescent="0.4">
      <c r="A17" s="136" t="s">
        <v>91</v>
      </c>
      <c r="B17" s="137"/>
      <c r="C17" s="14"/>
      <c r="D17" s="71"/>
      <c r="E17" s="101"/>
      <c r="F17" s="101"/>
      <c r="G17" s="118"/>
      <c r="H17" s="65"/>
    </row>
    <row r="18" spans="1:8" x14ac:dyDescent="0.4">
      <c r="A18" s="136" t="s">
        <v>14</v>
      </c>
      <c r="B18" s="137"/>
      <c r="C18" s="14"/>
      <c r="D18" s="71"/>
      <c r="E18" s="101"/>
      <c r="F18" s="101"/>
      <c r="G18" s="118"/>
      <c r="H18" s="65"/>
    </row>
    <row r="19" spans="1:8" x14ac:dyDescent="0.4">
      <c r="A19" s="136" t="s">
        <v>16</v>
      </c>
      <c r="B19" s="137"/>
      <c r="C19" s="14"/>
      <c r="D19" s="71">
        <v>1</v>
      </c>
      <c r="E19" s="101">
        <v>497251</v>
      </c>
      <c r="F19" s="101">
        <v>114914</v>
      </c>
      <c r="G19" s="118">
        <f>F19/E19</f>
        <v>0.23109857999280042</v>
      </c>
      <c r="H19" s="65"/>
    </row>
    <row r="20" spans="1:8" x14ac:dyDescent="0.4">
      <c r="A20" s="136" t="s">
        <v>86</v>
      </c>
      <c r="B20" s="137"/>
      <c r="C20" s="14"/>
      <c r="D20" s="71"/>
      <c r="E20" s="101"/>
      <c r="F20" s="101"/>
      <c r="G20" s="118"/>
      <c r="H20" s="65"/>
    </row>
    <row r="21" spans="1:8" x14ac:dyDescent="0.4">
      <c r="A21" s="136" t="s">
        <v>87</v>
      </c>
      <c r="B21" s="137"/>
      <c r="C21" s="14"/>
      <c r="D21" s="71"/>
      <c r="E21" s="101"/>
      <c r="F21" s="101"/>
      <c r="G21" s="118"/>
      <c r="H21" s="65"/>
    </row>
    <row r="22" spans="1:8" x14ac:dyDescent="0.4">
      <c r="A22" s="136" t="s">
        <v>17</v>
      </c>
      <c r="B22" s="137"/>
      <c r="C22" s="14"/>
      <c r="D22" s="71"/>
      <c r="E22" s="101"/>
      <c r="F22" s="101"/>
      <c r="G22" s="118"/>
      <c r="H22" s="65"/>
    </row>
    <row r="23" spans="1:8" x14ac:dyDescent="0.4">
      <c r="A23" s="136" t="s">
        <v>97</v>
      </c>
      <c r="B23" s="137"/>
      <c r="C23" s="14"/>
      <c r="D23" s="71"/>
      <c r="E23" s="101"/>
      <c r="F23" s="101"/>
      <c r="G23" s="118"/>
      <c r="H23" s="65"/>
    </row>
    <row r="24" spans="1:8" x14ac:dyDescent="0.4">
      <c r="A24" s="136" t="s">
        <v>18</v>
      </c>
      <c r="B24" s="137"/>
      <c r="C24" s="14"/>
      <c r="D24" s="71">
        <v>2</v>
      </c>
      <c r="E24" s="101">
        <v>599587</v>
      </c>
      <c r="F24" s="101">
        <v>62185</v>
      </c>
      <c r="G24" s="118">
        <f>F24/E24</f>
        <v>0.10371305582008949</v>
      </c>
      <c r="H24" s="65"/>
    </row>
    <row r="25" spans="1:8" x14ac:dyDescent="0.4">
      <c r="A25" s="138" t="s">
        <v>20</v>
      </c>
      <c r="B25" s="137"/>
      <c r="C25" s="14"/>
      <c r="D25" s="71"/>
      <c r="E25" s="101"/>
      <c r="F25" s="101"/>
      <c r="G25" s="118"/>
      <c r="H25" s="65"/>
    </row>
    <row r="26" spans="1:8" x14ac:dyDescent="0.4">
      <c r="A26" s="138" t="s">
        <v>21</v>
      </c>
      <c r="B26" s="137"/>
      <c r="C26" s="14"/>
      <c r="D26" s="71">
        <v>4</v>
      </c>
      <c r="E26" s="101">
        <v>20276</v>
      </c>
      <c r="F26" s="101">
        <v>20276</v>
      </c>
      <c r="G26" s="118">
        <f>F26/E26</f>
        <v>1</v>
      </c>
      <c r="H26" s="65"/>
    </row>
    <row r="27" spans="1:8" x14ac:dyDescent="0.4">
      <c r="A27" s="139" t="s">
        <v>22</v>
      </c>
      <c r="B27" s="137"/>
      <c r="C27" s="14"/>
      <c r="D27" s="71"/>
      <c r="E27" s="101"/>
      <c r="F27" s="101"/>
      <c r="G27" s="118"/>
      <c r="H27" s="65"/>
    </row>
    <row r="28" spans="1:8" x14ac:dyDescent="0.4">
      <c r="A28" s="139" t="s">
        <v>23</v>
      </c>
      <c r="B28" s="137"/>
      <c r="C28" s="14"/>
      <c r="D28" s="71"/>
      <c r="E28" s="101"/>
      <c r="F28" s="101"/>
      <c r="G28" s="118"/>
      <c r="H28" s="65"/>
    </row>
    <row r="29" spans="1:8" x14ac:dyDescent="0.4">
      <c r="A29" s="139" t="s">
        <v>88</v>
      </c>
      <c r="B29" s="137"/>
      <c r="C29" s="14"/>
      <c r="D29" s="71">
        <v>1</v>
      </c>
      <c r="E29" s="101">
        <v>96375</v>
      </c>
      <c r="F29" s="101">
        <v>43924</v>
      </c>
      <c r="G29" s="118">
        <f>F29/E29</f>
        <v>0.45576134889753567</v>
      </c>
      <c r="H29" s="65"/>
    </row>
    <row r="30" spans="1:8" x14ac:dyDescent="0.4">
      <c r="A30" s="139" t="s">
        <v>109</v>
      </c>
      <c r="B30" s="137"/>
      <c r="C30" s="14"/>
      <c r="D30" s="71">
        <v>11</v>
      </c>
      <c r="E30" s="101">
        <v>1063541</v>
      </c>
      <c r="F30" s="101">
        <v>216085.5</v>
      </c>
      <c r="G30" s="118">
        <f>F30/E30</f>
        <v>0.20317552402775257</v>
      </c>
      <c r="H30" s="65"/>
    </row>
    <row r="31" spans="1:8" x14ac:dyDescent="0.4">
      <c r="A31" s="139" t="s">
        <v>116</v>
      </c>
      <c r="B31" s="137"/>
      <c r="C31" s="14"/>
      <c r="D31" s="71"/>
      <c r="E31" s="101"/>
      <c r="F31" s="101"/>
      <c r="G31" s="118"/>
      <c r="H31" s="65"/>
    </row>
    <row r="32" spans="1:8" x14ac:dyDescent="0.4">
      <c r="A32" s="139" t="s">
        <v>90</v>
      </c>
      <c r="B32" s="137"/>
      <c r="C32" s="14"/>
      <c r="D32" s="71"/>
      <c r="E32" s="101"/>
      <c r="F32" s="101"/>
      <c r="G32" s="118"/>
      <c r="H32" s="65"/>
    </row>
    <row r="33" spans="1:8" x14ac:dyDescent="0.4">
      <c r="A33" s="139" t="s">
        <v>66</v>
      </c>
      <c r="B33" s="137"/>
      <c r="C33" s="14"/>
      <c r="D33" s="71"/>
      <c r="E33" s="101"/>
      <c r="F33" s="101"/>
      <c r="G33" s="118"/>
      <c r="H33" s="65"/>
    </row>
    <row r="34" spans="1:8" x14ac:dyDescent="0.4">
      <c r="A34" s="139" t="s">
        <v>118</v>
      </c>
      <c r="B34" s="137"/>
      <c r="C34" s="14"/>
      <c r="D34" s="71">
        <v>1</v>
      </c>
      <c r="E34" s="101">
        <v>182011</v>
      </c>
      <c r="F34" s="101">
        <v>71803.5</v>
      </c>
      <c r="G34" s="118">
        <f>F34/E34</f>
        <v>0.39450088181483539</v>
      </c>
      <c r="H34" s="65"/>
    </row>
    <row r="35" spans="1:8" x14ac:dyDescent="0.4">
      <c r="A35" s="16" t="s">
        <v>28</v>
      </c>
      <c r="B35" s="13"/>
      <c r="C35" s="14"/>
      <c r="D35" s="72"/>
      <c r="E35" s="100"/>
      <c r="F35" s="101"/>
      <c r="G35" s="119"/>
      <c r="H35" s="65"/>
    </row>
    <row r="36" spans="1:8" x14ac:dyDescent="0.4">
      <c r="A36" s="16" t="s">
        <v>44</v>
      </c>
      <c r="B36" s="13"/>
      <c r="C36" s="14"/>
      <c r="D36" s="72"/>
      <c r="E36" s="100"/>
      <c r="F36" s="101"/>
      <c r="G36" s="119"/>
      <c r="H36" s="65"/>
    </row>
    <row r="37" spans="1:8" x14ac:dyDescent="0.4">
      <c r="A37" s="16" t="s">
        <v>30</v>
      </c>
      <c r="B37" s="13"/>
      <c r="C37" s="14"/>
      <c r="D37" s="72"/>
      <c r="E37" s="120"/>
      <c r="F37" s="121"/>
      <c r="G37" s="119"/>
      <c r="H37" s="65"/>
    </row>
    <row r="38" spans="1:8" x14ac:dyDescent="0.4">
      <c r="A38" s="17"/>
      <c r="B38" s="18"/>
      <c r="C38" s="14"/>
      <c r="D38" s="72"/>
      <c r="E38" s="111"/>
      <c r="F38" s="111"/>
      <c r="G38" s="119"/>
      <c r="H38" s="65"/>
    </row>
    <row r="39" spans="1:8" x14ac:dyDescent="0.4">
      <c r="A39" s="19" t="s">
        <v>31</v>
      </c>
      <c r="B39" s="20"/>
      <c r="C39" s="21"/>
      <c r="D39" s="73">
        <f>SUM(D9:D38)</f>
        <v>23</v>
      </c>
      <c r="E39" s="112">
        <f>SUM(E9:E38)</f>
        <v>3088319</v>
      </c>
      <c r="F39" s="112">
        <f>SUM(F9:F38)</f>
        <v>710777</v>
      </c>
      <c r="G39" s="122">
        <f>F39/E39</f>
        <v>0.23015012374045557</v>
      </c>
      <c r="H39" s="66"/>
    </row>
    <row r="40" spans="1:8" x14ac:dyDescent="0.4">
      <c r="A40" s="22"/>
      <c r="B40" s="22"/>
      <c r="C40" s="22"/>
      <c r="D40" s="107"/>
      <c r="E40" s="108"/>
      <c r="F40" s="74"/>
      <c r="G40" s="74"/>
      <c r="H40" s="67"/>
    </row>
    <row r="41" spans="1:8" ht="17.649999999999999" x14ac:dyDescent="0.5">
      <c r="A41" s="23" t="s">
        <v>32</v>
      </c>
      <c r="B41" s="24"/>
      <c r="C41" s="24"/>
      <c r="D41" s="11"/>
      <c r="E41" s="109"/>
      <c r="F41" s="75"/>
      <c r="G41" s="75"/>
      <c r="H41" s="67"/>
    </row>
    <row r="42" spans="1:8" x14ac:dyDescent="0.4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67"/>
    </row>
    <row r="43" spans="1:8" x14ac:dyDescent="0.4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67"/>
    </row>
    <row r="44" spans="1:8" x14ac:dyDescent="0.4">
      <c r="A44" s="27" t="s">
        <v>33</v>
      </c>
      <c r="B44" s="28"/>
      <c r="C44" s="14"/>
      <c r="D44" s="71">
        <v>30</v>
      </c>
      <c r="E44" s="101">
        <v>665030.19999999995</v>
      </c>
      <c r="F44" s="101">
        <v>81835</v>
      </c>
      <c r="G44" s="118">
        <f>1-(+F44/E44)</f>
        <v>0.87694543796657654</v>
      </c>
      <c r="H44" s="65"/>
    </row>
    <row r="45" spans="1:8" x14ac:dyDescent="0.4">
      <c r="A45" s="27" t="s">
        <v>34</v>
      </c>
      <c r="B45" s="28"/>
      <c r="C45" s="14"/>
      <c r="D45" s="71"/>
      <c r="E45" s="101"/>
      <c r="F45" s="101"/>
      <c r="G45" s="118"/>
      <c r="H45" s="65"/>
    </row>
    <row r="46" spans="1:8" x14ac:dyDescent="0.4">
      <c r="A46" s="27" t="s">
        <v>35</v>
      </c>
      <c r="B46" s="28"/>
      <c r="C46" s="14"/>
      <c r="D46" s="71">
        <v>64</v>
      </c>
      <c r="E46" s="101">
        <v>2366984</v>
      </c>
      <c r="F46" s="101">
        <v>194445.47</v>
      </c>
      <c r="G46" s="118">
        <f t="shared" ref="G46:G52" si="0">1-(+F46/E46)</f>
        <v>0.91785095716743337</v>
      </c>
      <c r="H46" s="65"/>
    </row>
    <row r="47" spans="1:8" x14ac:dyDescent="0.4">
      <c r="A47" s="27" t="s">
        <v>36</v>
      </c>
      <c r="B47" s="28"/>
      <c r="C47" s="14"/>
      <c r="D47" s="71">
        <v>12</v>
      </c>
      <c r="E47" s="101">
        <v>2982248.34</v>
      </c>
      <c r="F47" s="101">
        <v>148945.01</v>
      </c>
      <c r="G47" s="118">
        <f t="shared" si="0"/>
        <v>0.95005613449348081</v>
      </c>
      <c r="H47" s="65"/>
    </row>
    <row r="48" spans="1:8" x14ac:dyDescent="0.4">
      <c r="A48" s="27" t="s">
        <v>37</v>
      </c>
      <c r="B48" s="28"/>
      <c r="C48" s="14"/>
      <c r="D48" s="71">
        <v>63</v>
      </c>
      <c r="E48" s="101">
        <v>3618984.62</v>
      </c>
      <c r="F48" s="101">
        <v>225414.96</v>
      </c>
      <c r="G48" s="118">
        <f t="shared" si="0"/>
        <v>0.93771320310280848</v>
      </c>
      <c r="H48" s="65"/>
    </row>
    <row r="49" spans="1:8" x14ac:dyDescent="0.4">
      <c r="A49" s="27" t="s">
        <v>38</v>
      </c>
      <c r="B49" s="28"/>
      <c r="C49" s="14"/>
      <c r="D49" s="71"/>
      <c r="E49" s="101"/>
      <c r="F49" s="101"/>
      <c r="G49" s="118"/>
      <c r="H49" s="65"/>
    </row>
    <row r="50" spans="1:8" x14ac:dyDescent="0.4">
      <c r="A50" s="27" t="s">
        <v>39</v>
      </c>
      <c r="B50" s="28"/>
      <c r="C50" s="14"/>
      <c r="D50" s="71">
        <v>8</v>
      </c>
      <c r="E50" s="101">
        <v>844680</v>
      </c>
      <c r="F50" s="101">
        <v>99430</v>
      </c>
      <c r="G50" s="118">
        <f t="shared" si="0"/>
        <v>0.88228678316048681</v>
      </c>
      <c r="H50" s="65"/>
    </row>
    <row r="51" spans="1:8" x14ac:dyDescent="0.4">
      <c r="A51" s="27" t="s">
        <v>40</v>
      </c>
      <c r="B51" s="28"/>
      <c r="C51" s="14"/>
      <c r="D51" s="71">
        <v>4</v>
      </c>
      <c r="E51" s="101">
        <v>299700</v>
      </c>
      <c r="F51" s="101">
        <v>35920</v>
      </c>
      <c r="G51" s="118">
        <f t="shared" si="0"/>
        <v>0.88014681348014678</v>
      </c>
      <c r="H51" s="65"/>
    </row>
    <row r="52" spans="1:8" x14ac:dyDescent="0.4">
      <c r="A52" s="27" t="s">
        <v>41</v>
      </c>
      <c r="B52" s="28"/>
      <c r="C52" s="14"/>
      <c r="D52" s="71">
        <v>2</v>
      </c>
      <c r="E52" s="101">
        <v>481000</v>
      </c>
      <c r="F52" s="101">
        <v>35700</v>
      </c>
      <c r="G52" s="118">
        <f t="shared" si="0"/>
        <v>0.9257796257796258</v>
      </c>
      <c r="H52" s="65"/>
    </row>
    <row r="53" spans="1:8" x14ac:dyDescent="0.4">
      <c r="A53" s="29" t="s">
        <v>59</v>
      </c>
      <c r="B53" s="28"/>
      <c r="C53" s="14"/>
      <c r="D53" s="71"/>
      <c r="E53" s="101"/>
      <c r="F53" s="101"/>
      <c r="G53" s="118"/>
      <c r="H53" s="65"/>
    </row>
    <row r="54" spans="1:8" x14ac:dyDescent="0.4">
      <c r="A54" s="27" t="s">
        <v>60</v>
      </c>
      <c r="B54" s="30"/>
      <c r="C54" s="14"/>
      <c r="D54" s="71">
        <v>618</v>
      </c>
      <c r="E54" s="101">
        <v>38123321.359999999</v>
      </c>
      <c r="F54" s="101">
        <v>4258764.55</v>
      </c>
      <c r="G54" s="118">
        <f>1-(+F54/E54)</f>
        <v>0.8882897817379467</v>
      </c>
      <c r="H54" s="65"/>
    </row>
    <row r="55" spans="1:8" x14ac:dyDescent="0.4">
      <c r="A55" s="27" t="s">
        <v>61</v>
      </c>
      <c r="B55" s="30"/>
      <c r="C55" s="14"/>
      <c r="D55" s="71">
        <v>8</v>
      </c>
      <c r="E55" s="101">
        <v>1142240.79</v>
      </c>
      <c r="F55" s="101">
        <v>61949.03</v>
      </c>
      <c r="G55" s="118">
        <f>1-(+F55/E55)</f>
        <v>0.94576534952844749</v>
      </c>
      <c r="H55" s="65"/>
    </row>
    <row r="56" spans="1:8" x14ac:dyDescent="0.4">
      <c r="A56" s="16" t="s">
        <v>42</v>
      </c>
      <c r="B56" s="30"/>
      <c r="C56" s="14"/>
      <c r="D56" s="72"/>
      <c r="E56" s="104"/>
      <c r="F56" s="101"/>
      <c r="G56" s="119"/>
      <c r="H56" s="65"/>
    </row>
    <row r="57" spans="1:8" x14ac:dyDescent="0.4">
      <c r="A57" s="16" t="s">
        <v>43</v>
      </c>
      <c r="B57" s="28"/>
      <c r="C57" s="14"/>
      <c r="D57" s="72"/>
      <c r="E57" s="104"/>
      <c r="F57" s="101"/>
      <c r="G57" s="119"/>
      <c r="H57" s="65"/>
    </row>
    <row r="58" spans="1:8" x14ac:dyDescent="0.4">
      <c r="A58" s="16" t="s">
        <v>44</v>
      </c>
      <c r="B58" s="28"/>
      <c r="C58" s="14"/>
      <c r="D58" s="72"/>
      <c r="E58" s="100"/>
      <c r="F58" s="101"/>
      <c r="G58" s="119"/>
      <c r="H58" s="65"/>
    </row>
    <row r="59" spans="1:8" x14ac:dyDescent="0.4">
      <c r="A59" s="16" t="s">
        <v>30</v>
      </c>
      <c r="B59" s="28"/>
      <c r="C59" s="14"/>
      <c r="D59" s="72"/>
      <c r="E59" s="100"/>
      <c r="F59" s="101"/>
      <c r="G59" s="119"/>
      <c r="H59" s="65"/>
    </row>
    <row r="60" spans="1:8" x14ac:dyDescent="0.4">
      <c r="A60" s="32"/>
      <c r="B60" s="18"/>
      <c r="C60" s="14"/>
      <c r="D60" s="72"/>
      <c r="E60" s="111"/>
      <c r="F60" s="111"/>
      <c r="G60" s="119"/>
      <c r="H60" s="65"/>
    </row>
    <row r="61" spans="1:8" x14ac:dyDescent="0.4">
      <c r="A61" s="20" t="s">
        <v>45</v>
      </c>
      <c r="B61" s="33"/>
      <c r="C61" s="33"/>
      <c r="D61" s="73">
        <f>SUM(D44:D57)</f>
        <v>809</v>
      </c>
      <c r="E61" s="112">
        <f>SUM(E44:E60)</f>
        <v>50524189.309999995</v>
      </c>
      <c r="F61" s="112">
        <f>SUM(F44:F60)</f>
        <v>5142404.0200000005</v>
      </c>
      <c r="G61" s="122">
        <f>1-(F61/E61)</f>
        <v>0.89821897015609919</v>
      </c>
      <c r="H61" s="62"/>
    </row>
    <row r="62" spans="1:8" ht="17.25" x14ac:dyDescent="0.45">
      <c r="A62" s="34"/>
      <c r="B62" s="35"/>
      <c r="C62" s="35"/>
      <c r="D62" s="123"/>
      <c r="E62" s="114"/>
      <c r="F62" s="115"/>
      <c r="G62" s="115"/>
      <c r="H62" s="64"/>
    </row>
    <row r="63" spans="1:8" ht="17.25" x14ac:dyDescent="0.45">
      <c r="A63" s="34" t="s">
        <v>46</v>
      </c>
      <c r="B63" s="35"/>
      <c r="C63" s="35"/>
      <c r="D63" s="51"/>
      <c r="E63" s="116"/>
      <c r="F63" s="36">
        <f>F61+F39</f>
        <v>5853181.0200000005</v>
      </c>
      <c r="G63" s="116"/>
      <c r="H63" s="64"/>
    </row>
    <row r="64" spans="1:8" ht="17.25" x14ac:dyDescent="0.45">
      <c r="A64" s="34"/>
      <c r="B64" s="35"/>
      <c r="C64" s="35"/>
      <c r="D64" s="50"/>
      <c r="E64" s="35"/>
      <c r="F64" s="36"/>
      <c r="G64" s="35"/>
      <c r="H64" s="64"/>
    </row>
    <row r="65" spans="1:8" x14ac:dyDescent="0.4">
      <c r="A65" s="4" t="s">
        <v>47</v>
      </c>
      <c r="B65" s="39"/>
      <c r="C65" s="39"/>
      <c r="D65" s="39"/>
      <c r="E65" s="39"/>
      <c r="F65" s="40"/>
      <c r="G65" s="39"/>
      <c r="H65" s="24"/>
    </row>
    <row r="66" spans="1:8" x14ac:dyDescent="0.4">
      <c r="A66" s="4" t="s">
        <v>48</v>
      </c>
      <c r="B66" s="39"/>
      <c r="C66" s="39"/>
      <c r="D66" s="39"/>
      <c r="E66" s="39"/>
      <c r="F66" s="40"/>
      <c r="G66" s="39"/>
      <c r="H66" s="24"/>
    </row>
    <row r="67" spans="1:8" x14ac:dyDescent="0.4">
      <c r="A67" s="4" t="s">
        <v>49</v>
      </c>
      <c r="B67" s="39"/>
      <c r="C67" s="39"/>
      <c r="D67" s="39"/>
      <c r="E67" s="39"/>
      <c r="F67" s="40"/>
      <c r="G67" s="39"/>
      <c r="H67" s="24"/>
    </row>
    <row r="68" spans="1:8" ht="17.25" x14ac:dyDescent="0.45">
      <c r="A68" s="4"/>
      <c r="B68" s="39"/>
      <c r="C68" s="39"/>
      <c r="D68" s="39"/>
      <c r="E68" s="39"/>
      <c r="F68" s="40"/>
      <c r="G68" s="39"/>
      <c r="H68" s="64"/>
    </row>
    <row r="69" spans="1:8" ht="17.25" x14ac:dyDescent="0.45">
      <c r="A69" s="41" t="s">
        <v>50</v>
      </c>
      <c r="B69" s="38"/>
      <c r="C69" s="38"/>
      <c r="D69" s="38"/>
      <c r="E69" s="38"/>
      <c r="F69" s="36"/>
      <c r="G69" s="38"/>
      <c r="H69" s="64"/>
    </row>
    <row r="70" spans="1:8" x14ac:dyDescent="0.4">
      <c r="A70" s="58"/>
      <c r="B70" s="21"/>
      <c r="C70" s="21"/>
      <c r="H70" s="21"/>
    </row>
    <row r="71" spans="1:8" ht="17.25" x14ac:dyDescent="0.45">
      <c r="A71" s="81"/>
      <c r="B71" s="82"/>
      <c r="C71" s="82"/>
      <c r="D71" s="82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91366-287F-4592-ABED-C86FC10962DB}">
  <sheetPr>
    <pageSetUpPr autoPageBreaks="0"/>
  </sheetPr>
  <dimension ref="A1:D24"/>
  <sheetViews>
    <sheetView showOutlineSymbols="0" zoomScale="87" zoomScaleNormal="87" workbookViewId="0">
      <selection activeCell="B6" sqref="B6"/>
    </sheetView>
  </sheetViews>
  <sheetFormatPr defaultColWidth="9.6640625" defaultRowHeight="15" x14ac:dyDescent="0.4"/>
  <cols>
    <col min="1" max="1" width="39.6640625" style="56" customWidth="1"/>
    <col min="2" max="2" width="27.6640625" style="56" customWidth="1"/>
    <col min="3" max="16384" width="9.6640625" style="56"/>
  </cols>
  <sheetData>
    <row r="1" spans="1:4" ht="22.5" x14ac:dyDescent="0.6">
      <c r="A1" s="55" t="s">
        <v>0</v>
      </c>
      <c r="B1" s="35"/>
      <c r="C1" s="36"/>
      <c r="D1" s="35"/>
    </row>
    <row r="2" spans="1:4" ht="22.5" x14ac:dyDescent="0.6">
      <c r="A2" s="55" t="s">
        <v>1</v>
      </c>
      <c r="B2" s="35"/>
      <c r="C2" s="21"/>
      <c r="D2" s="21"/>
    </row>
    <row r="3" spans="1:4" ht="22.5" x14ac:dyDescent="0.6">
      <c r="A3" s="55" t="s">
        <v>76</v>
      </c>
      <c r="B3" s="35"/>
      <c r="C3" s="21"/>
      <c r="D3" s="21"/>
    </row>
    <row r="4" spans="1:4" ht="22.5" x14ac:dyDescent="0.6">
      <c r="A4" s="55" t="str">
        <f>ARG!$A$3</f>
        <v>MONTH ENDED:  NOVEMBER 2025</v>
      </c>
      <c r="B4" s="35"/>
      <c r="C4" s="21"/>
      <c r="D4" s="21"/>
    </row>
    <row r="5" spans="1:4" ht="22.9" thickBot="1" x14ac:dyDescent="0.65">
      <c r="A5" s="55"/>
      <c r="B5" s="35"/>
      <c r="C5" s="21"/>
      <c r="D5" s="21"/>
    </row>
    <row r="6" spans="1:4" ht="21.4" thickTop="1" thickBot="1" x14ac:dyDescent="0.65">
      <c r="A6" s="88" t="s">
        <v>77</v>
      </c>
      <c r="B6" s="89">
        <f>+ARG!$D$39+CARUTHERSVILLE!$D$39+HOLLYWOOD!$D$39+HARKC!$D$39+BALLYSKC!$D$39+AMERKC!$D$39+LAGRANGE!$D$39+AMERSC!$D$39+RIVERCITY!$D$39+HORSESHOE!$D$39+ISLEBV!$D$39+STJO!$D$39+CAPE!$D$39</f>
        <v>395</v>
      </c>
      <c r="C6" s="57"/>
      <c r="D6" s="21"/>
    </row>
    <row r="7" spans="1:4" ht="21.4" thickTop="1" thickBot="1" x14ac:dyDescent="0.65">
      <c r="A7" s="90" t="s">
        <v>78</v>
      </c>
      <c r="B7" s="98">
        <f>+ARG!$E$39+CARUTHERSVILLE!$E$39+HOLLYWOOD!$E$39+HARKC!$E$39+BALLYSKC!$E$39+AMERKC!$E$39+LAGRANGE!$E$39+AMERSC!$E$39+RIVERCITY!$E$39+HORSESHOE!$E$39+ISLEBV!$E$39+STJO!$E$39+CAPE!$E$39</f>
        <v>108826171</v>
      </c>
      <c r="C7" s="57"/>
      <c r="D7" s="21"/>
    </row>
    <row r="8" spans="1:4" ht="21" thickTop="1" x14ac:dyDescent="0.6">
      <c r="A8" s="90" t="s">
        <v>79</v>
      </c>
      <c r="B8" s="98">
        <f>+ARG!$F$39+CARUTHERSVILLE!$F$39+HOLLYWOOD!$F$39+HARKC!$F$39+BALLYSKC!$F$39+AMERKC!$F$39+LAGRANGE!$F$39+AMERSC!$F$39+RIVERCITY!$F$39+HORSESHOE!$F$39+ISLEBV!$F$39+STJO!$F$39+CAPE!$F$39</f>
        <v>21478734.880000003</v>
      </c>
      <c r="C8" s="57"/>
      <c r="D8" s="21"/>
    </row>
    <row r="9" spans="1:4" ht="20.65" x14ac:dyDescent="0.6">
      <c r="A9" s="90" t="s">
        <v>80</v>
      </c>
      <c r="B9" s="80">
        <f>B8/B7</f>
        <v>0.19736736745061079</v>
      </c>
      <c r="C9" s="57"/>
      <c r="D9" s="21"/>
    </row>
    <row r="10" spans="1:4" ht="21" thickBot="1" x14ac:dyDescent="0.65">
      <c r="A10" s="92"/>
      <c r="B10" s="93"/>
      <c r="C10" s="57"/>
      <c r="D10" s="21"/>
    </row>
    <row r="11" spans="1:4" ht="21.4" thickTop="1" thickBot="1" x14ac:dyDescent="0.65">
      <c r="A11" s="90" t="s">
        <v>127</v>
      </c>
      <c r="B11" s="89">
        <f>STJO!$D$51</f>
        <v>6</v>
      </c>
      <c r="C11" s="57"/>
      <c r="D11" s="21"/>
    </row>
    <row r="12" spans="1:4" ht="21.4" thickTop="1" thickBot="1" x14ac:dyDescent="0.65">
      <c r="A12" s="90" t="s">
        <v>128</v>
      </c>
      <c r="B12" s="98">
        <f>STJO!$E$51</f>
        <v>362276</v>
      </c>
      <c r="C12" s="57"/>
      <c r="D12" s="21"/>
    </row>
    <row r="13" spans="1:4" ht="21" thickTop="1" x14ac:dyDescent="0.6">
      <c r="A13" s="90" t="s">
        <v>129</v>
      </c>
      <c r="B13" s="98">
        <f>STJO!$F$51</f>
        <v>6051.92</v>
      </c>
      <c r="C13" s="57"/>
      <c r="D13" s="21"/>
    </row>
    <row r="14" spans="1:4" ht="20.65" x14ac:dyDescent="0.6">
      <c r="A14" s="90" t="s">
        <v>84</v>
      </c>
      <c r="B14" s="80">
        <f>1-(B13/B12)</f>
        <v>0.98329472556835118</v>
      </c>
      <c r="C14" s="57"/>
      <c r="D14" s="21"/>
    </row>
    <row r="15" spans="1:4" ht="21" thickBot="1" x14ac:dyDescent="0.65">
      <c r="A15" s="92"/>
      <c r="B15" s="93"/>
      <c r="C15" s="57"/>
      <c r="D15" s="21"/>
    </row>
    <row r="16" spans="1:4" ht="21.4" thickTop="1" thickBot="1" x14ac:dyDescent="0.65">
      <c r="A16" s="90" t="s">
        <v>81</v>
      </c>
      <c r="B16" s="89">
        <f>+ARG!$D$61+CARUTHERSVILLE!$D$60+HOLLYWOOD!$D$62+HARKC!$D$62+BALLYSKC!$D$62+AMERKC!$D$62+LAGRANGE!$D$61+AMERSC!$D$61+RIVERCITY!$D$61+HORSESHOE!$D$61+ISLEBV!$D$60+STJO!$D$73+CAPE!$D$61</f>
        <v>13299</v>
      </c>
      <c r="C16" s="57"/>
      <c r="D16" s="21"/>
    </row>
    <row r="17" spans="1:4" ht="21.4" thickTop="1" thickBot="1" x14ac:dyDescent="0.65">
      <c r="A17" s="90" t="s">
        <v>82</v>
      </c>
      <c r="B17" s="98">
        <f>+ARG!$E$61+CARUTHERSVILLE!$E$60+HOLLYWOOD!$E$62+HARKC!$E$62+BALLYSKC!$E$62+AMERKC!$E$62+LAGRANGE!$E$61+AMERSC!$E$61+RIVERCITY!$E$61+HORSESHOE!$E$61+ISLEBV!$E$60+STJO!$E$73+CAPE!$E$61</f>
        <v>1421368381.4899998</v>
      </c>
      <c r="C17" s="57"/>
      <c r="D17" s="21"/>
    </row>
    <row r="18" spans="1:4" ht="21" thickTop="1" x14ac:dyDescent="0.6">
      <c r="A18" s="90" t="s">
        <v>83</v>
      </c>
      <c r="B18" s="98">
        <f>+ARG!$F$61+CARUTHERSVILLE!$F$60+HOLLYWOOD!$F$62+HARKC!$F$62+BALLYSKC!$F$62+AMERKC!$F$62+LAGRANGE!$F$61+AMERSC!$F$61+RIVERCITY!$F$61+HORSESHOE!$F$61+ISLEBV!$F$60+STJO!$F$73+CAPE!$F$61</f>
        <v>137086325.97000003</v>
      </c>
      <c r="C18" s="21"/>
      <c r="D18" s="21"/>
    </row>
    <row r="19" spans="1:4" ht="20.65" x14ac:dyDescent="0.6">
      <c r="A19" s="90" t="s">
        <v>84</v>
      </c>
      <c r="B19" s="80">
        <f>1-(B18/B17)</f>
        <v>0.90355327460830781</v>
      </c>
      <c r="C19" s="21"/>
      <c r="D19" s="21"/>
    </row>
    <row r="20" spans="1:4" ht="20.65" x14ac:dyDescent="0.6">
      <c r="A20" s="92"/>
      <c r="B20" s="94"/>
      <c r="C20" s="21"/>
      <c r="D20" s="21"/>
    </row>
    <row r="21" spans="1:4" ht="20.65" x14ac:dyDescent="0.6">
      <c r="A21" s="90" t="s">
        <v>85</v>
      </c>
      <c r="B21" s="91">
        <f>B18+B8+B13</f>
        <v>158571112.77000001</v>
      </c>
      <c r="C21" s="21"/>
      <c r="D21" s="21"/>
    </row>
    <row r="22" spans="1:4" ht="21" thickBot="1" x14ac:dyDescent="0.65">
      <c r="A22" s="92"/>
      <c r="B22" s="95"/>
    </row>
    <row r="23" spans="1:4" ht="18" thickTop="1" x14ac:dyDescent="0.5">
      <c r="A23" s="96"/>
      <c r="B23" s="97"/>
    </row>
    <row r="24" spans="1:4" x14ac:dyDescent="0.4">
      <c r="A24" s="47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4BA1A-8FDE-48D4-9BE2-BA024BE44C2E}">
  <sheetPr>
    <pageSetUpPr autoPageBreaks="0"/>
  </sheetPr>
  <dimension ref="A1:H81"/>
  <sheetViews>
    <sheetView showOutlineSymbols="0" zoomScale="87" workbookViewId="0">
      <selection activeCell="D9" sqref="D9"/>
    </sheetView>
  </sheetViews>
  <sheetFormatPr defaultRowHeight="15" x14ac:dyDescent="0.4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2.5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2.5" x14ac:dyDescent="0.6">
      <c r="A2" s="1" t="s">
        <v>1</v>
      </c>
      <c r="B2" s="2"/>
      <c r="C2" s="2"/>
      <c r="D2" s="2"/>
      <c r="E2" s="2"/>
      <c r="F2" s="2"/>
      <c r="G2" s="2"/>
      <c r="H2" s="2"/>
    </row>
    <row r="3" spans="1:8" ht="22.5" x14ac:dyDescent="0.6">
      <c r="A3" s="1" t="str">
        <f>ARG!$A$3</f>
        <v>MONTH ENDED:  NOVEMBER 2025</v>
      </c>
      <c r="B3" s="2"/>
      <c r="C3" s="2"/>
      <c r="D3" s="2"/>
      <c r="E3" s="2"/>
      <c r="F3" s="2"/>
      <c r="G3" s="2"/>
      <c r="H3" s="2"/>
    </row>
    <row r="4" spans="1:8" x14ac:dyDescent="0.4">
      <c r="A4" s="4"/>
      <c r="B4" s="4"/>
      <c r="C4" s="4"/>
      <c r="D4" s="4"/>
      <c r="E4" s="4"/>
      <c r="F4" s="5"/>
      <c r="G4" s="5"/>
      <c r="H4" s="2"/>
    </row>
    <row r="5" spans="1:8" ht="20.65" x14ac:dyDescent="0.6">
      <c r="A5" s="2"/>
      <c r="B5" s="4"/>
      <c r="C5" s="4"/>
      <c r="D5" s="48" t="s">
        <v>125</v>
      </c>
      <c r="E5" s="7"/>
      <c r="F5" s="8"/>
      <c r="G5" s="5"/>
      <c r="H5" s="2"/>
    </row>
    <row r="6" spans="1:8" x14ac:dyDescent="0.4">
      <c r="A6" s="9" t="s">
        <v>3</v>
      </c>
      <c r="B6" s="4"/>
      <c r="C6" s="4"/>
      <c r="D6" s="4"/>
      <c r="E6" s="4"/>
      <c r="F6" s="5"/>
      <c r="G6" s="5"/>
      <c r="H6" s="2"/>
    </row>
    <row r="7" spans="1:8" x14ac:dyDescent="0.4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x14ac:dyDescent="0.4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x14ac:dyDescent="0.4">
      <c r="A9" s="136" t="s">
        <v>10</v>
      </c>
      <c r="B9" s="137"/>
      <c r="C9" s="14"/>
      <c r="D9" s="71"/>
      <c r="E9" s="101"/>
      <c r="F9" s="101"/>
      <c r="G9" s="118"/>
      <c r="H9" s="15"/>
    </row>
    <row r="10" spans="1:8" x14ac:dyDescent="0.4">
      <c r="A10" s="136" t="s">
        <v>131</v>
      </c>
      <c r="B10" s="137"/>
      <c r="C10" s="14"/>
      <c r="D10" s="71"/>
      <c r="E10" s="101"/>
      <c r="F10" s="101"/>
      <c r="G10" s="118"/>
      <c r="H10" s="15"/>
    </row>
    <row r="11" spans="1:8" x14ac:dyDescent="0.4">
      <c r="A11" s="136" t="s">
        <v>11</v>
      </c>
      <c r="B11" s="137"/>
      <c r="C11" s="14"/>
      <c r="D11" s="71"/>
      <c r="E11" s="101"/>
      <c r="F11" s="101"/>
      <c r="G11" s="118"/>
      <c r="H11" s="15"/>
    </row>
    <row r="12" spans="1:8" x14ac:dyDescent="0.4">
      <c r="A12" s="136" t="s">
        <v>12</v>
      </c>
      <c r="B12" s="137"/>
      <c r="C12" s="14"/>
      <c r="D12" s="71"/>
      <c r="E12" s="101"/>
      <c r="F12" s="101"/>
      <c r="G12" s="118"/>
      <c r="H12" s="15"/>
    </row>
    <row r="13" spans="1:8" x14ac:dyDescent="0.4">
      <c r="A13" s="136" t="s">
        <v>105</v>
      </c>
      <c r="B13" s="137"/>
      <c r="C13" s="14"/>
      <c r="D13" s="71"/>
      <c r="E13" s="101"/>
      <c r="F13" s="101"/>
      <c r="G13" s="118"/>
      <c r="H13" s="15"/>
    </row>
    <row r="14" spans="1:8" x14ac:dyDescent="0.4">
      <c r="A14" s="136" t="s">
        <v>53</v>
      </c>
      <c r="B14" s="137"/>
      <c r="C14" s="14"/>
      <c r="D14" s="71"/>
      <c r="E14" s="101"/>
      <c r="F14" s="101"/>
      <c r="G14" s="118"/>
      <c r="H14" s="15"/>
    </row>
    <row r="15" spans="1:8" x14ac:dyDescent="0.4">
      <c r="A15" s="136" t="s">
        <v>98</v>
      </c>
      <c r="B15" s="137"/>
      <c r="C15" s="14"/>
      <c r="D15" s="71"/>
      <c r="E15" s="101"/>
      <c r="F15" s="101"/>
      <c r="G15" s="118"/>
      <c r="H15" s="15"/>
    </row>
    <row r="16" spans="1:8" x14ac:dyDescent="0.4">
      <c r="A16" s="136" t="s">
        <v>113</v>
      </c>
      <c r="B16" s="137"/>
      <c r="C16" s="14"/>
      <c r="D16" s="71"/>
      <c r="E16" s="101"/>
      <c r="F16" s="101"/>
      <c r="G16" s="118"/>
      <c r="H16" s="15"/>
    </row>
    <row r="17" spans="1:8" x14ac:dyDescent="0.4">
      <c r="A17" s="136" t="s">
        <v>13</v>
      </c>
      <c r="B17" s="137"/>
      <c r="C17" s="14"/>
      <c r="D17" s="71"/>
      <c r="E17" s="101"/>
      <c r="F17" s="101"/>
      <c r="G17" s="118"/>
      <c r="H17" s="15"/>
    </row>
    <row r="18" spans="1:8" x14ac:dyDescent="0.4">
      <c r="A18" s="136" t="s">
        <v>14</v>
      </c>
      <c r="B18" s="137"/>
      <c r="C18" s="14"/>
      <c r="D18" s="71">
        <v>1</v>
      </c>
      <c r="E18" s="101">
        <v>248222</v>
      </c>
      <c r="F18" s="101">
        <v>76995</v>
      </c>
      <c r="G18" s="118">
        <f>F18/E18</f>
        <v>0.31018604313880316</v>
      </c>
      <c r="H18" s="15"/>
    </row>
    <row r="19" spans="1:8" x14ac:dyDescent="0.4">
      <c r="A19" s="136" t="s">
        <v>15</v>
      </c>
      <c r="B19" s="137"/>
      <c r="C19" s="14"/>
      <c r="D19" s="71"/>
      <c r="E19" s="101"/>
      <c r="F19" s="101"/>
      <c r="G19" s="118"/>
      <c r="H19" s="15"/>
    </row>
    <row r="20" spans="1:8" x14ac:dyDescent="0.4">
      <c r="A20" s="136" t="s">
        <v>16</v>
      </c>
      <c r="B20" s="137"/>
      <c r="C20" s="14"/>
      <c r="D20" s="71"/>
      <c r="E20" s="101"/>
      <c r="F20" s="101"/>
      <c r="G20" s="118"/>
      <c r="H20" s="15"/>
    </row>
    <row r="21" spans="1:8" x14ac:dyDescent="0.4">
      <c r="A21" s="136" t="s">
        <v>102</v>
      </c>
      <c r="B21" s="137"/>
      <c r="C21" s="14"/>
      <c r="D21" s="71"/>
      <c r="E21" s="101"/>
      <c r="F21" s="101"/>
      <c r="G21" s="118"/>
      <c r="H21" s="15"/>
    </row>
    <row r="22" spans="1:8" x14ac:dyDescent="0.4">
      <c r="A22" s="136" t="s">
        <v>56</v>
      </c>
      <c r="B22" s="137"/>
      <c r="C22" s="14"/>
      <c r="D22" s="71"/>
      <c r="E22" s="101"/>
      <c r="F22" s="101"/>
      <c r="G22" s="118"/>
      <c r="H22" s="15"/>
    </row>
    <row r="23" spans="1:8" x14ac:dyDescent="0.4">
      <c r="A23" s="136" t="s">
        <v>151</v>
      </c>
      <c r="B23" s="137"/>
      <c r="C23" s="14"/>
      <c r="D23" s="71"/>
      <c r="E23" s="101"/>
      <c r="F23" s="101"/>
      <c r="G23" s="118"/>
      <c r="H23" s="15"/>
    </row>
    <row r="24" spans="1:8" x14ac:dyDescent="0.4">
      <c r="A24" s="136" t="s">
        <v>19</v>
      </c>
      <c r="B24" s="137"/>
      <c r="C24" s="14"/>
      <c r="D24" s="71"/>
      <c r="E24" s="101"/>
      <c r="F24" s="101"/>
      <c r="G24" s="118"/>
      <c r="H24" s="15"/>
    </row>
    <row r="25" spans="1:8" x14ac:dyDescent="0.4">
      <c r="A25" s="138" t="s">
        <v>20</v>
      </c>
      <c r="B25" s="137"/>
      <c r="C25" s="14"/>
      <c r="D25" s="71"/>
      <c r="E25" s="101"/>
      <c r="F25" s="101"/>
      <c r="G25" s="118"/>
      <c r="H25" s="15"/>
    </row>
    <row r="26" spans="1:8" x14ac:dyDescent="0.4">
      <c r="A26" s="138" t="s">
        <v>21</v>
      </c>
      <c r="B26" s="137"/>
      <c r="C26" s="14"/>
      <c r="D26" s="71"/>
      <c r="E26" s="101"/>
      <c r="F26" s="101"/>
      <c r="G26" s="118"/>
      <c r="H26" s="15"/>
    </row>
    <row r="27" spans="1:8" x14ac:dyDescent="0.4">
      <c r="A27" s="139" t="s">
        <v>22</v>
      </c>
      <c r="B27" s="137"/>
      <c r="C27" s="14"/>
      <c r="D27" s="71"/>
      <c r="E27" s="101"/>
      <c r="F27" s="101"/>
      <c r="G27" s="118"/>
      <c r="H27" s="15"/>
    </row>
    <row r="28" spans="1:8" x14ac:dyDescent="0.4">
      <c r="A28" s="139" t="s">
        <v>23</v>
      </c>
      <c r="B28" s="137"/>
      <c r="C28" s="14"/>
      <c r="D28" s="71"/>
      <c r="E28" s="101"/>
      <c r="F28" s="101"/>
      <c r="G28" s="118"/>
      <c r="H28" s="15"/>
    </row>
    <row r="29" spans="1:8" x14ac:dyDescent="0.4">
      <c r="A29" s="139" t="s">
        <v>24</v>
      </c>
      <c r="B29" s="137"/>
      <c r="C29" s="14"/>
      <c r="D29" s="71">
        <v>1</v>
      </c>
      <c r="E29" s="101">
        <v>18411</v>
      </c>
      <c r="F29" s="101">
        <v>7430</v>
      </c>
      <c r="G29" s="118">
        <f>F29/E29</f>
        <v>0.40356308728477541</v>
      </c>
      <c r="H29" s="15"/>
    </row>
    <row r="30" spans="1:8" x14ac:dyDescent="0.4">
      <c r="A30" s="139" t="s">
        <v>25</v>
      </c>
      <c r="B30" s="137"/>
      <c r="C30" s="14"/>
      <c r="D30" s="71">
        <v>2</v>
      </c>
      <c r="E30" s="101">
        <v>338932</v>
      </c>
      <c r="F30" s="101">
        <v>109764</v>
      </c>
      <c r="G30" s="118">
        <f>F30/E30</f>
        <v>0.3238525721973729</v>
      </c>
      <c r="H30" s="15"/>
    </row>
    <row r="31" spans="1:8" x14ac:dyDescent="0.4">
      <c r="A31" s="139" t="s">
        <v>26</v>
      </c>
      <c r="B31" s="137"/>
      <c r="C31" s="14"/>
      <c r="D31" s="71"/>
      <c r="E31" s="101"/>
      <c r="F31" s="101"/>
      <c r="G31" s="118"/>
      <c r="H31" s="15"/>
    </row>
    <row r="32" spans="1:8" x14ac:dyDescent="0.4">
      <c r="A32" s="139" t="s">
        <v>109</v>
      </c>
      <c r="B32" s="137"/>
      <c r="C32" s="14"/>
      <c r="D32" s="71">
        <v>4</v>
      </c>
      <c r="E32" s="101">
        <v>587101</v>
      </c>
      <c r="F32" s="101">
        <v>108984</v>
      </c>
      <c r="G32" s="118">
        <f>F32/E32</f>
        <v>0.18563075177865479</v>
      </c>
      <c r="H32" s="15"/>
    </row>
    <row r="33" spans="1:8" x14ac:dyDescent="0.4">
      <c r="A33" s="139" t="s">
        <v>139</v>
      </c>
      <c r="B33" s="137"/>
      <c r="C33" s="14"/>
      <c r="D33" s="71"/>
      <c r="E33" s="101"/>
      <c r="F33" s="101"/>
      <c r="G33" s="118"/>
      <c r="H33" s="15"/>
    </row>
    <row r="34" spans="1:8" x14ac:dyDescent="0.4">
      <c r="A34" s="139" t="s">
        <v>27</v>
      </c>
      <c r="B34" s="137"/>
      <c r="C34" s="14"/>
      <c r="D34" s="71">
        <v>1</v>
      </c>
      <c r="E34" s="101">
        <v>27276</v>
      </c>
      <c r="F34" s="101">
        <v>8969.5</v>
      </c>
      <c r="G34" s="118">
        <f>F34/E34</f>
        <v>0.32884220560199445</v>
      </c>
      <c r="H34" s="15"/>
    </row>
    <row r="35" spans="1:8" x14ac:dyDescent="0.4">
      <c r="A35" s="16" t="s">
        <v>28</v>
      </c>
      <c r="B35" s="13"/>
      <c r="C35" s="14"/>
      <c r="D35" s="72"/>
      <c r="E35" s="120"/>
      <c r="F35" s="101"/>
      <c r="G35" s="119"/>
      <c r="H35" s="15"/>
    </row>
    <row r="36" spans="1:8" x14ac:dyDescent="0.4">
      <c r="A36" s="16" t="s">
        <v>29</v>
      </c>
      <c r="B36" s="13"/>
      <c r="C36" s="14"/>
      <c r="D36" s="72"/>
      <c r="E36" s="100"/>
      <c r="F36" s="101"/>
      <c r="G36" s="119"/>
      <c r="H36" s="15"/>
    </row>
    <row r="37" spans="1:8" x14ac:dyDescent="0.4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4">
      <c r="A38" s="17"/>
      <c r="B38" s="18"/>
      <c r="C38" s="14"/>
      <c r="D38" s="72"/>
      <c r="E38" s="111"/>
      <c r="F38" s="111"/>
      <c r="G38" s="119"/>
      <c r="H38" s="15"/>
    </row>
    <row r="39" spans="1:8" x14ac:dyDescent="0.4">
      <c r="A39" s="19" t="s">
        <v>31</v>
      </c>
      <c r="B39" s="20"/>
      <c r="C39" s="21"/>
      <c r="D39" s="73">
        <f>SUM(D9:D38)</f>
        <v>9</v>
      </c>
      <c r="E39" s="112">
        <f>SUM(E9:E38)</f>
        <v>1219942</v>
      </c>
      <c r="F39" s="112">
        <f>SUM(F9:F38)</f>
        <v>312142.5</v>
      </c>
      <c r="G39" s="122">
        <f>F39/E39</f>
        <v>0.25586667234999699</v>
      </c>
      <c r="H39" s="15"/>
    </row>
    <row r="40" spans="1:8" x14ac:dyDescent="0.4">
      <c r="A40" s="22"/>
      <c r="B40" s="22"/>
      <c r="C40" s="22"/>
      <c r="D40" s="107"/>
      <c r="E40" s="108"/>
      <c r="F40" s="74"/>
      <c r="G40" s="74"/>
      <c r="H40" s="2"/>
    </row>
    <row r="41" spans="1:8" ht="17.649999999999999" x14ac:dyDescent="0.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x14ac:dyDescent="0.4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x14ac:dyDescent="0.4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x14ac:dyDescent="0.4">
      <c r="A44" s="27" t="s">
        <v>33</v>
      </c>
      <c r="B44" s="28"/>
      <c r="C44" s="14"/>
      <c r="D44" s="71">
        <v>13</v>
      </c>
      <c r="E44" s="101">
        <v>345897.12</v>
      </c>
      <c r="F44" s="101">
        <v>29361.040000000001</v>
      </c>
      <c r="G44" s="118">
        <f>1-(+F44/E44)</f>
        <v>0.91511626347163577</v>
      </c>
      <c r="H44" s="15"/>
    </row>
    <row r="45" spans="1:8" x14ac:dyDescent="0.4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x14ac:dyDescent="0.4">
      <c r="A46" s="27" t="s">
        <v>35</v>
      </c>
      <c r="B46" s="28"/>
      <c r="C46" s="14"/>
      <c r="D46" s="71">
        <v>36</v>
      </c>
      <c r="E46" s="101">
        <v>2062215</v>
      </c>
      <c r="F46" s="101">
        <v>220859.92</v>
      </c>
      <c r="G46" s="118">
        <f>1-(+F46/E46)</f>
        <v>0.89290160337307212</v>
      </c>
      <c r="H46" s="15"/>
    </row>
    <row r="47" spans="1:8" x14ac:dyDescent="0.4">
      <c r="A47" s="27" t="s">
        <v>36</v>
      </c>
      <c r="B47" s="28"/>
      <c r="C47" s="14"/>
      <c r="D47" s="71">
        <v>11</v>
      </c>
      <c r="E47" s="101">
        <v>2541098.79</v>
      </c>
      <c r="F47" s="101">
        <v>132493.04</v>
      </c>
      <c r="G47" s="118">
        <f>1-(+F47/E47)</f>
        <v>0.94785994132876672</v>
      </c>
      <c r="H47" s="15"/>
    </row>
    <row r="48" spans="1:8" x14ac:dyDescent="0.4">
      <c r="A48" s="27" t="s">
        <v>37</v>
      </c>
      <c r="B48" s="28"/>
      <c r="C48" s="14"/>
      <c r="D48" s="71">
        <v>37</v>
      </c>
      <c r="E48" s="101">
        <v>2458614</v>
      </c>
      <c r="F48" s="101">
        <v>188592</v>
      </c>
      <c r="G48" s="118">
        <f>1-(+F48/E48)</f>
        <v>0.92329336772669479</v>
      </c>
      <c r="H48" s="15"/>
    </row>
    <row r="49" spans="1:8" x14ac:dyDescent="0.4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x14ac:dyDescent="0.4">
      <c r="A50" s="27" t="s">
        <v>39</v>
      </c>
      <c r="B50" s="28"/>
      <c r="C50" s="14"/>
      <c r="D50" s="71">
        <v>6</v>
      </c>
      <c r="E50" s="101">
        <v>974445</v>
      </c>
      <c r="F50" s="101">
        <v>127350</v>
      </c>
      <c r="G50" s="118">
        <f>1-(+F50/E50)</f>
        <v>0.86931022274217629</v>
      </c>
      <c r="H50" s="15"/>
    </row>
    <row r="51" spans="1:8" x14ac:dyDescent="0.4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x14ac:dyDescent="0.4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x14ac:dyDescent="0.4">
      <c r="A53" s="29" t="s">
        <v>60</v>
      </c>
      <c r="B53" s="30"/>
      <c r="C53" s="14"/>
      <c r="D53" s="71">
        <v>466</v>
      </c>
      <c r="E53" s="101">
        <v>36753353.130000003</v>
      </c>
      <c r="F53" s="101">
        <v>3987996.49</v>
      </c>
      <c r="G53" s="118">
        <f>1-(+F53/E53)</f>
        <v>0.89149298906431507</v>
      </c>
      <c r="H53" s="15"/>
    </row>
    <row r="54" spans="1:8" x14ac:dyDescent="0.4">
      <c r="A54" s="29" t="s">
        <v>61</v>
      </c>
      <c r="B54" s="30"/>
      <c r="C54" s="14"/>
      <c r="D54" s="71">
        <v>6</v>
      </c>
      <c r="E54" s="101">
        <v>171967.01</v>
      </c>
      <c r="F54" s="101">
        <v>9452.9599999999991</v>
      </c>
      <c r="G54" s="118">
        <f>1-(+F54/E54)</f>
        <v>0.94503038693293562</v>
      </c>
      <c r="H54" s="15"/>
    </row>
    <row r="55" spans="1:8" x14ac:dyDescent="0.4">
      <c r="A55" s="31" t="s">
        <v>42</v>
      </c>
      <c r="B55" s="30"/>
      <c r="C55" s="14"/>
      <c r="D55" s="72"/>
      <c r="E55" s="104"/>
      <c r="F55" s="101"/>
      <c r="G55" s="119"/>
      <c r="H55" s="15"/>
    </row>
    <row r="56" spans="1:8" x14ac:dyDescent="0.4">
      <c r="A56" s="16" t="s">
        <v>43</v>
      </c>
      <c r="B56" s="28"/>
      <c r="C56" s="14"/>
      <c r="D56" s="72"/>
      <c r="E56" s="104"/>
      <c r="F56" s="101"/>
      <c r="G56" s="119"/>
      <c r="H56" s="15"/>
    </row>
    <row r="57" spans="1:8" x14ac:dyDescent="0.4">
      <c r="A57" s="16" t="s">
        <v>44</v>
      </c>
      <c r="B57" s="28"/>
      <c r="C57" s="14"/>
      <c r="D57" s="72"/>
      <c r="E57" s="100"/>
      <c r="F57" s="101"/>
      <c r="G57" s="119"/>
      <c r="H57" s="15"/>
    </row>
    <row r="58" spans="1:8" x14ac:dyDescent="0.4">
      <c r="A58" s="16" t="s">
        <v>30</v>
      </c>
      <c r="B58" s="28"/>
      <c r="C58" s="14"/>
      <c r="D58" s="72"/>
      <c r="E58" s="100"/>
      <c r="F58" s="101"/>
      <c r="G58" s="119"/>
      <c r="H58" s="15"/>
    </row>
    <row r="59" spans="1:8" x14ac:dyDescent="0.4">
      <c r="A59" s="32"/>
      <c r="B59" s="18"/>
      <c r="C59" s="14"/>
      <c r="D59" s="72"/>
      <c r="E59" s="77"/>
      <c r="F59" s="111"/>
      <c r="G59" s="119"/>
      <c r="H59" s="15"/>
    </row>
    <row r="60" spans="1:8" x14ac:dyDescent="0.4">
      <c r="A60" s="20" t="s">
        <v>45</v>
      </c>
      <c r="B60" s="20"/>
      <c r="C60" s="21"/>
      <c r="D60" s="73">
        <f>SUM(D44:D56)</f>
        <v>575</v>
      </c>
      <c r="E60" s="112">
        <f>SUM(E44:E59)</f>
        <v>45307590.050000004</v>
      </c>
      <c r="F60" s="112">
        <f>SUM(F44:F59)</f>
        <v>4696105.45</v>
      </c>
      <c r="G60" s="122">
        <f>1-(F60/E60)</f>
        <v>0.89635057956475883</v>
      </c>
      <c r="H60" s="15"/>
    </row>
    <row r="61" spans="1:8" x14ac:dyDescent="0.4">
      <c r="A61" s="33"/>
      <c r="B61" s="33"/>
      <c r="C61" s="49"/>
      <c r="D61" s="123"/>
      <c r="E61" s="114"/>
      <c r="F61" s="115"/>
      <c r="G61" s="115"/>
      <c r="H61" s="2"/>
    </row>
    <row r="62" spans="1:8" ht="17.25" x14ac:dyDescent="0.45">
      <c r="A62" s="34" t="s">
        <v>46</v>
      </c>
      <c r="B62" s="35"/>
      <c r="C62" s="38"/>
      <c r="D62" s="51"/>
      <c r="E62" s="116"/>
      <c r="F62" s="36">
        <f>F60+F39</f>
        <v>5008247.95</v>
      </c>
      <c r="G62" s="116"/>
      <c r="H62" s="2"/>
    </row>
    <row r="63" spans="1:8" ht="17.25" x14ac:dyDescent="0.45">
      <c r="A63" s="37"/>
      <c r="B63" s="38"/>
      <c r="C63" s="38"/>
      <c r="D63" s="51"/>
      <c r="E63" s="38"/>
      <c r="F63" s="36"/>
      <c r="G63" s="38"/>
      <c r="H63" s="2"/>
    </row>
    <row r="64" spans="1:8" x14ac:dyDescent="0.4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x14ac:dyDescent="0.4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x14ac:dyDescent="0.4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x14ac:dyDescent="0.4">
      <c r="A67" s="4"/>
      <c r="B67" s="39"/>
      <c r="C67" s="39"/>
      <c r="D67" s="39"/>
      <c r="E67" s="39"/>
      <c r="F67" s="40"/>
      <c r="G67" s="39"/>
      <c r="H67" s="2"/>
    </row>
    <row r="68" spans="1:8" ht="17.25" x14ac:dyDescent="0.45">
      <c r="A68" s="41" t="s">
        <v>50</v>
      </c>
      <c r="B68" s="38"/>
      <c r="C68" s="38"/>
      <c r="D68" s="38"/>
      <c r="E68" s="38"/>
      <c r="F68" s="36"/>
      <c r="G68" s="38"/>
      <c r="H68" s="2"/>
    </row>
    <row r="69" spans="1:8" ht="17.649999999999999" x14ac:dyDescent="0.5">
      <c r="A69" s="42"/>
      <c r="B69" s="38"/>
      <c r="C69" s="38"/>
      <c r="D69" s="38"/>
      <c r="E69" s="36"/>
      <c r="F69" s="2"/>
      <c r="G69" s="2"/>
      <c r="H69" s="2"/>
    </row>
    <row r="70" spans="1:8" ht="17.25" x14ac:dyDescent="0.45">
      <c r="A70" s="81"/>
      <c r="B70" s="82"/>
      <c r="C70" s="82"/>
      <c r="D70" s="82"/>
      <c r="E70" s="43"/>
      <c r="F70" s="2"/>
      <c r="G70" s="2"/>
      <c r="H70" s="2"/>
    </row>
    <row r="71" spans="1:8" ht="17.649999999999999" x14ac:dyDescent="0.5">
      <c r="A71" s="42"/>
      <c r="B71" s="38"/>
      <c r="C71" s="38"/>
      <c r="D71" s="38"/>
      <c r="E71" s="44"/>
      <c r="F71" s="2"/>
      <c r="G71" s="2"/>
      <c r="H71" s="2"/>
    </row>
    <row r="72" spans="1:8" ht="17.649999999999999" x14ac:dyDescent="0.5">
      <c r="A72" s="42"/>
      <c r="B72" s="38"/>
      <c r="C72" s="38"/>
      <c r="D72" s="38"/>
      <c r="E72" s="45"/>
      <c r="F72" s="2"/>
      <c r="G72" s="2"/>
      <c r="H72" s="2"/>
    </row>
    <row r="73" spans="1:8" ht="17.649999999999999" x14ac:dyDescent="0.5">
      <c r="A73" s="42"/>
      <c r="B73" s="38"/>
      <c r="C73" s="38"/>
      <c r="D73" s="38"/>
      <c r="E73" s="36"/>
      <c r="F73" s="2"/>
      <c r="G73" s="2"/>
      <c r="H73" s="2"/>
    </row>
    <row r="74" spans="1:8" ht="17.649999999999999" x14ac:dyDescent="0.5">
      <c r="A74" s="42"/>
      <c r="B74" s="38"/>
      <c r="C74" s="38"/>
      <c r="D74" s="38"/>
      <c r="E74" s="36"/>
      <c r="F74" s="2"/>
      <c r="G74" s="2"/>
      <c r="H74" s="2"/>
    </row>
    <row r="75" spans="1:8" ht="17.649999999999999" x14ac:dyDescent="0.5">
      <c r="A75" s="42"/>
      <c r="B75" s="38"/>
      <c r="C75" s="38"/>
      <c r="D75" s="38"/>
      <c r="E75" s="43"/>
      <c r="F75" s="2"/>
      <c r="G75" s="2"/>
      <c r="H75" s="2"/>
    </row>
    <row r="76" spans="1:8" ht="17.649999999999999" x14ac:dyDescent="0.5">
      <c r="A76" s="42"/>
      <c r="B76" s="38"/>
      <c r="C76" s="38"/>
      <c r="D76" s="38"/>
      <c r="E76" s="44"/>
      <c r="F76" s="2"/>
      <c r="G76" s="2"/>
      <c r="H76" s="2"/>
    </row>
    <row r="77" spans="1:8" ht="17.649999999999999" x14ac:dyDescent="0.5">
      <c r="A77" s="42"/>
      <c r="B77" s="38"/>
      <c r="C77" s="38"/>
      <c r="D77" s="38"/>
      <c r="E77" s="44"/>
      <c r="F77" s="2"/>
      <c r="G77" s="2"/>
      <c r="H77" s="2"/>
    </row>
    <row r="78" spans="1:8" ht="17.649999999999999" x14ac:dyDescent="0.5">
      <c r="A78" s="42"/>
      <c r="B78" s="38"/>
      <c r="C78" s="38"/>
      <c r="D78" s="38"/>
      <c r="E78" s="44"/>
      <c r="F78" s="2"/>
      <c r="G78" s="2"/>
      <c r="H78" s="2"/>
    </row>
    <row r="79" spans="1:8" ht="17.649999999999999" x14ac:dyDescent="0.5">
      <c r="A79" s="42"/>
      <c r="B79" s="38"/>
      <c r="C79" s="38"/>
      <c r="D79" s="38"/>
      <c r="E79" s="46"/>
      <c r="F79" s="2"/>
      <c r="G79" s="2"/>
      <c r="H79" s="2"/>
    </row>
    <row r="80" spans="1:8" ht="17.649999999999999" x14ac:dyDescent="0.5">
      <c r="A80" s="42"/>
      <c r="B80" s="38"/>
      <c r="C80" s="38"/>
      <c r="D80" s="38"/>
      <c r="E80" s="38"/>
      <c r="F80" s="2"/>
      <c r="G80" s="2"/>
      <c r="H80" s="2"/>
    </row>
    <row r="81" spans="1:8" x14ac:dyDescent="0.4">
      <c r="A81" s="47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61B36-F483-4F6B-96C9-705F08AD9B5E}">
  <sheetPr>
    <pageSetUpPr autoPageBreaks="0"/>
  </sheetPr>
  <dimension ref="A1:H83"/>
  <sheetViews>
    <sheetView showOutlineSymbols="0" zoomScale="87" zoomScaleNormal="87" workbookViewId="0">
      <selection activeCell="D9" sqref="D9"/>
    </sheetView>
  </sheetViews>
  <sheetFormatPr defaultRowHeight="15" x14ac:dyDescent="0.4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2.5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2.5" x14ac:dyDescent="0.6">
      <c r="A2" s="1" t="s">
        <v>51</v>
      </c>
      <c r="B2" s="2"/>
      <c r="C2" s="2"/>
      <c r="D2" s="2"/>
      <c r="E2" s="2"/>
      <c r="F2" s="2"/>
      <c r="G2" s="2"/>
      <c r="H2" s="2"/>
    </row>
    <row r="3" spans="1:8" ht="22.5" x14ac:dyDescent="0.6">
      <c r="A3" s="1" t="str">
        <f>ARG!$A$3</f>
        <v>MONTH ENDED:  NOVEMBER 2025</v>
      </c>
      <c r="B3" s="2"/>
      <c r="C3" s="2"/>
      <c r="D3" s="2"/>
      <c r="E3" s="2"/>
      <c r="F3" s="2"/>
      <c r="G3" s="2"/>
      <c r="H3" s="2"/>
    </row>
    <row r="4" spans="1:8" x14ac:dyDescent="0.4">
      <c r="A4" s="4"/>
      <c r="B4" s="4"/>
      <c r="C4" s="4"/>
      <c r="D4" s="4"/>
      <c r="E4" s="4"/>
      <c r="F4" s="5"/>
      <c r="G4" s="5"/>
      <c r="H4" s="2"/>
    </row>
    <row r="5" spans="1:8" ht="21.4" x14ac:dyDescent="0.6">
      <c r="A5" s="2"/>
      <c r="B5" s="4"/>
      <c r="C5" s="4"/>
      <c r="D5" s="68" t="s">
        <v>89</v>
      </c>
      <c r="E5" s="7"/>
      <c r="F5" s="8"/>
      <c r="G5" s="5"/>
      <c r="H5" s="2"/>
    </row>
    <row r="6" spans="1:8" x14ac:dyDescent="0.4">
      <c r="A6" s="9" t="s">
        <v>3</v>
      </c>
      <c r="B6" s="4"/>
      <c r="C6" s="4"/>
      <c r="D6" s="4"/>
      <c r="E6" s="4"/>
      <c r="F6" s="5"/>
      <c r="G6" s="5"/>
      <c r="H6" s="2"/>
    </row>
    <row r="7" spans="1:8" x14ac:dyDescent="0.4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x14ac:dyDescent="0.4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x14ac:dyDescent="0.4">
      <c r="A9" s="136" t="s">
        <v>94</v>
      </c>
      <c r="B9" s="137"/>
      <c r="C9" s="14"/>
      <c r="D9" s="71">
        <v>4</v>
      </c>
      <c r="E9" s="101">
        <v>1356660</v>
      </c>
      <c r="F9" s="101">
        <v>79474</v>
      </c>
      <c r="G9" s="118">
        <f>F9/E9</f>
        <v>5.8580631845856733E-2</v>
      </c>
      <c r="H9" s="15"/>
    </row>
    <row r="10" spans="1:8" x14ac:dyDescent="0.4">
      <c r="A10" s="136" t="s">
        <v>11</v>
      </c>
      <c r="B10" s="137"/>
      <c r="C10" s="14"/>
      <c r="D10" s="71"/>
      <c r="E10" s="101"/>
      <c r="F10" s="101"/>
      <c r="G10" s="118"/>
      <c r="H10" s="15"/>
    </row>
    <row r="11" spans="1:8" x14ac:dyDescent="0.4">
      <c r="A11" s="136" t="s">
        <v>96</v>
      </c>
      <c r="B11" s="137"/>
      <c r="C11" s="14"/>
      <c r="D11" s="71">
        <v>10</v>
      </c>
      <c r="E11" s="101">
        <v>1231610</v>
      </c>
      <c r="F11" s="101">
        <v>331333.5</v>
      </c>
      <c r="G11" s="118">
        <f>F11/E11</f>
        <v>0.2690246912577845</v>
      </c>
      <c r="H11" s="15"/>
    </row>
    <row r="12" spans="1:8" x14ac:dyDescent="0.4">
      <c r="A12" s="136" t="s">
        <v>66</v>
      </c>
      <c r="B12" s="137"/>
      <c r="C12" s="14"/>
      <c r="D12" s="71"/>
      <c r="E12" s="101"/>
      <c r="F12" s="101"/>
      <c r="G12" s="118"/>
      <c r="H12" s="15"/>
    </row>
    <row r="13" spans="1:8" x14ac:dyDescent="0.4">
      <c r="A13" s="136" t="s">
        <v>100</v>
      </c>
      <c r="B13" s="137"/>
      <c r="C13" s="14"/>
      <c r="D13" s="71">
        <v>3</v>
      </c>
      <c r="E13" s="101">
        <v>1143122</v>
      </c>
      <c r="F13" s="101">
        <v>350966</v>
      </c>
      <c r="G13" s="118">
        <f>F13/E13</f>
        <v>0.3070240971654819</v>
      </c>
      <c r="H13" s="15"/>
    </row>
    <row r="14" spans="1:8" x14ac:dyDescent="0.4">
      <c r="A14" s="136" t="s">
        <v>25</v>
      </c>
      <c r="B14" s="137"/>
      <c r="C14" s="14"/>
      <c r="D14" s="71"/>
      <c r="E14" s="101"/>
      <c r="F14" s="101"/>
      <c r="G14" s="118"/>
      <c r="H14" s="15"/>
    </row>
    <row r="15" spans="1:8" x14ac:dyDescent="0.4">
      <c r="A15" s="136" t="s">
        <v>102</v>
      </c>
      <c r="B15" s="137"/>
      <c r="C15" s="14"/>
      <c r="D15" s="71"/>
      <c r="E15" s="101"/>
      <c r="F15" s="101"/>
      <c r="G15" s="118"/>
      <c r="H15" s="15"/>
    </row>
    <row r="16" spans="1:8" x14ac:dyDescent="0.4">
      <c r="A16" s="136" t="s">
        <v>10</v>
      </c>
      <c r="B16" s="137"/>
      <c r="C16" s="14"/>
      <c r="D16" s="71"/>
      <c r="E16" s="101"/>
      <c r="F16" s="101"/>
      <c r="G16" s="118"/>
      <c r="H16" s="15"/>
    </row>
    <row r="17" spans="1:8" x14ac:dyDescent="0.4">
      <c r="A17" s="136" t="s">
        <v>14</v>
      </c>
      <c r="B17" s="137"/>
      <c r="C17" s="14"/>
      <c r="D17" s="71">
        <v>2</v>
      </c>
      <c r="E17" s="101">
        <v>238118</v>
      </c>
      <c r="F17" s="101">
        <v>61318</v>
      </c>
      <c r="G17" s="118">
        <f t="shared" ref="G17:G24" si="0">F17/E17</f>
        <v>0.25751098195012556</v>
      </c>
      <c r="H17" s="15"/>
    </row>
    <row r="18" spans="1:8" x14ac:dyDescent="0.4">
      <c r="A18" s="136" t="s">
        <v>15</v>
      </c>
      <c r="B18" s="137"/>
      <c r="C18" s="14"/>
      <c r="D18" s="71">
        <v>2</v>
      </c>
      <c r="E18" s="101">
        <v>1219458</v>
      </c>
      <c r="F18" s="101">
        <v>169648</v>
      </c>
      <c r="G18" s="118">
        <f t="shared" si="0"/>
        <v>0.13911754238358354</v>
      </c>
      <c r="H18" s="15"/>
    </row>
    <row r="19" spans="1:8" x14ac:dyDescent="0.4">
      <c r="A19" s="136" t="s">
        <v>54</v>
      </c>
      <c r="B19" s="137"/>
      <c r="C19" s="14"/>
      <c r="D19" s="71"/>
      <c r="E19" s="101"/>
      <c r="F19" s="101"/>
      <c r="G19" s="118"/>
      <c r="H19" s="15"/>
    </row>
    <row r="20" spans="1:8" x14ac:dyDescent="0.4">
      <c r="A20" s="136" t="s">
        <v>150</v>
      </c>
      <c r="B20" s="137"/>
      <c r="C20" s="14"/>
      <c r="D20" s="71">
        <v>1</v>
      </c>
      <c r="E20" s="101">
        <v>873353</v>
      </c>
      <c r="F20" s="101">
        <v>106436</v>
      </c>
      <c r="G20" s="118">
        <f t="shared" si="0"/>
        <v>0.12187053802986879</v>
      </c>
      <c r="H20" s="15"/>
    </row>
    <row r="21" spans="1:8" x14ac:dyDescent="0.4">
      <c r="A21" s="136" t="s">
        <v>55</v>
      </c>
      <c r="B21" s="137"/>
      <c r="C21" s="14"/>
      <c r="D21" s="71">
        <v>6</v>
      </c>
      <c r="E21" s="101">
        <v>6004778</v>
      </c>
      <c r="F21" s="101">
        <v>772254</v>
      </c>
      <c r="G21" s="118">
        <f t="shared" si="0"/>
        <v>0.12860658628845228</v>
      </c>
      <c r="H21" s="15"/>
    </row>
    <row r="22" spans="1:8" x14ac:dyDescent="0.4">
      <c r="A22" s="136" t="s">
        <v>56</v>
      </c>
      <c r="B22" s="137"/>
      <c r="C22" s="14"/>
      <c r="D22" s="71">
        <v>2</v>
      </c>
      <c r="E22" s="101">
        <v>736583</v>
      </c>
      <c r="F22" s="101">
        <v>194951</v>
      </c>
      <c r="G22" s="118">
        <f t="shared" si="0"/>
        <v>0.26466942625610418</v>
      </c>
      <c r="H22" s="15"/>
    </row>
    <row r="23" spans="1:8" x14ac:dyDescent="0.4">
      <c r="A23" s="138" t="s">
        <v>20</v>
      </c>
      <c r="B23" s="137"/>
      <c r="C23" s="14"/>
      <c r="D23" s="71">
        <v>4</v>
      </c>
      <c r="E23" s="101">
        <v>715598</v>
      </c>
      <c r="F23" s="101">
        <v>220206</v>
      </c>
      <c r="G23" s="118">
        <f t="shared" si="0"/>
        <v>0.3077230512103164</v>
      </c>
      <c r="H23" s="15"/>
    </row>
    <row r="24" spans="1:8" x14ac:dyDescent="0.4">
      <c r="A24" s="138" t="s">
        <v>21</v>
      </c>
      <c r="B24" s="137"/>
      <c r="C24" s="14"/>
      <c r="D24" s="71">
        <v>14</v>
      </c>
      <c r="E24" s="101">
        <v>237029</v>
      </c>
      <c r="F24" s="101">
        <v>237029</v>
      </c>
      <c r="G24" s="118">
        <f t="shared" si="0"/>
        <v>1</v>
      </c>
      <c r="H24" s="15"/>
    </row>
    <row r="25" spans="1:8" x14ac:dyDescent="0.4">
      <c r="A25" s="139" t="s">
        <v>22</v>
      </c>
      <c r="B25" s="137"/>
      <c r="C25" s="14"/>
      <c r="D25" s="71"/>
      <c r="E25" s="101"/>
      <c r="F25" s="101"/>
      <c r="G25" s="118"/>
      <c r="H25" s="15"/>
    </row>
    <row r="26" spans="1:8" x14ac:dyDescent="0.4">
      <c r="A26" s="139" t="s">
        <v>23</v>
      </c>
      <c r="B26" s="137"/>
      <c r="C26" s="14"/>
      <c r="D26" s="71"/>
      <c r="E26" s="101">
        <v>59286</v>
      </c>
      <c r="F26" s="101">
        <v>5236</v>
      </c>
      <c r="G26" s="118">
        <f>F26/E26</f>
        <v>8.8317646661943791E-2</v>
      </c>
      <c r="H26" s="15"/>
    </row>
    <row r="27" spans="1:8" x14ac:dyDescent="0.4">
      <c r="A27" s="136" t="s">
        <v>114</v>
      </c>
      <c r="B27" s="137"/>
      <c r="C27" s="14"/>
      <c r="D27" s="71"/>
      <c r="E27" s="101"/>
      <c r="F27" s="101"/>
      <c r="G27" s="118"/>
      <c r="H27" s="15"/>
    </row>
    <row r="28" spans="1:8" x14ac:dyDescent="0.4">
      <c r="A28" s="139" t="s">
        <v>24</v>
      </c>
      <c r="B28" s="137"/>
      <c r="C28" s="14"/>
      <c r="D28" s="71">
        <v>1</v>
      </c>
      <c r="E28" s="101">
        <v>229970</v>
      </c>
      <c r="F28" s="101">
        <v>90772.3</v>
      </c>
      <c r="G28" s="118">
        <f>F28/E28</f>
        <v>0.39471365830325694</v>
      </c>
      <c r="H28" s="15"/>
    </row>
    <row r="29" spans="1:8" x14ac:dyDescent="0.4">
      <c r="A29" s="139" t="s">
        <v>110</v>
      </c>
      <c r="B29" s="137"/>
      <c r="C29" s="14"/>
      <c r="D29" s="71">
        <v>1</v>
      </c>
      <c r="E29" s="101">
        <v>94121</v>
      </c>
      <c r="F29" s="101">
        <v>32596</v>
      </c>
      <c r="G29" s="118">
        <f>F29/E29</f>
        <v>0.34632016234421648</v>
      </c>
      <c r="H29" s="15"/>
    </row>
    <row r="30" spans="1:8" x14ac:dyDescent="0.4">
      <c r="A30" s="139" t="s">
        <v>115</v>
      </c>
      <c r="B30" s="137"/>
      <c r="C30" s="14"/>
      <c r="D30" s="71"/>
      <c r="E30" s="121"/>
      <c r="F30" s="101"/>
      <c r="G30" s="118"/>
      <c r="H30" s="15"/>
    </row>
    <row r="31" spans="1:8" x14ac:dyDescent="0.4">
      <c r="A31" s="139" t="s">
        <v>135</v>
      </c>
      <c r="B31" s="137"/>
      <c r="C31" s="14"/>
      <c r="D31" s="71"/>
      <c r="E31" s="121"/>
      <c r="F31" s="101"/>
      <c r="G31" s="118"/>
      <c r="H31" s="15"/>
    </row>
    <row r="32" spans="1:8" x14ac:dyDescent="0.4">
      <c r="A32" s="139" t="s">
        <v>57</v>
      </c>
      <c r="B32" s="137"/>
      <c r="C32" s="14"/>
      <c r="D32" s="71">
        <v>8</v>
      </c>
      <c r="E32" s="121">
        <v>1048351</v>
      </c>
      <c r="F32" s="121">
        <v>228080.5</v>
      </c>
      <c r="G32" s="118">
        <f>F32/E32</f>
        <v>0.21756119849172653</v>
      </c>
      <c r="H32" s="15"/>
    </row>
    <row r="33" spans="1:8" x14ac:dyDescent="0.4">
      <c r="A33" s="136" t="s">
        <v>132</v>
      </c>
      <c r="B33" s="137"/>
      <c r="C33" s="14"/>
      <c r="D33" s="71"/>
      <c r="E33" s="101"/>
      <c r="F33" s="101"/>
      <c r="G33" s="118"/>
      <c r="H33" s="15"/>
    </row>
    <row r="34" spans="1:8" x14ac:dyDescent="0.4">
      <c r="A34" s="136" t="s">
        <v>91</v>
      </c>
      <c r="B34" s="137"/>
      <c r="C34" s="14"/>
      <c r="D34" s="71">
        <v>1</v>
      </c>
      <c r="E34" s="101">
        <v>413171</v>
      </c>
      <c r="F34" s="101">
        <v>108066.5</v>
      </c>
      <c r="G34" s="118">
        <f>F34/E34</f>
        <v>0.26155393287525019</v>
      </c>
      <c r="H34" s="15"/>
    </row>
    <row r="35" spans="1:8" x14ac:dyDescent="0.4">
      <c r="A35" s="16" t="s">
        <v>28</v>
      </c>
      <c r="B35" s="13"/>
      <c r="C35" s="14"/>
      <c r="D35" s="72"/>
      <c r="E35" s="120">
        <v>370960</v>
      </c>
      <c r="F35" s="101">
        <v>62455</v>
      </c>
      <c r="G35" s="119"/>
      <c r="H35" s="15"/>
    </row>
    <row r="36" spans="1:8" x14ac:dyDescent="0.4">
      <c r="A36" s="16" t="s">
        <v>29</v>
      </c>
      <c r="B36" s="13"/>
      <c r="C36" s="14"/>
      <c r="D36" s="72"/>
      <c r="E36" s="120"/>
      <c r="F36" s="101"/>
      <c r="G36" s="119"/>
      <c r="H36" s="15"/>
    </row>
    <row r="37" spans="1:8" x14ac:dyDescent="0.4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4">
      <c r="A38" s="17"/>
      <c r="B38" s="18"/>
      <c r="C38" s="21"/>
      <c r="D38" s="72"/>
      <c r="E38" s="111"/>
      <c r="F38" s="111"/>
      <c r="G38" s="119"/>
      <c r="H38" s="15"/>
    </row>
    <row r="39" spans="1:8" x14ac:dyDescent="0.4">
      <c r="A39" s="19" t="s">
        <v>31</v>
      </c>
      <c r="B39" s="20"/>
      <c r="C39" s="22"/>
      <c r="D39" s="73">
        <f>SUM(D9:D38)</f>
        <v>59</v>
      </c>
      <c r="E39" s="112">
        <f>SUM(E9:E38)</f>
        <v>15972168</v>
      </c>
      <c r="F39" s="112">
        <f>SUM(F9:F38)</f>
        <v>3050821.8</v>
      </c>
      <c r="G39" s="122">
        <f>F39/E39</f>
        <v>0.19100862199796545</v>
      </c>
      <c r="H39" s="2"/>
    </row>
    <row r="40" spans="1:8" x14ac:dyDescent="0.4">
      <c r="A40" s="22"/>
      <c r="B40" s="22"/>
      <c r="C40" s="24"/>
      <c r="D40" s="87"/>
      <c r="E40" s="124"/>
      <c r="F40" s="124"/>
      <c r="G40" s="125"/>
      <c r="H40" s="2"/>
    </row>
    <row r="41" spans="1:8" ht="17.649999999999999" x14ac:dyDescent="0.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x14ac:dyDescent="0.4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x14ac:dyDescent="0.4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x14ac:dyDescent="0.4">
      <c r="A44" s="27" t="s">
        <v>33</v>
      </c>
      <c r="B44" s="28"/>
      <c r="C44" s="14"/>
      <c r="D44" s="71">
        <v>193</v>
      </c>
      <c r="E44" s="101">
        <v>30256452.030000001</v>
      </c>
      <c r="F44" s="101">
        <v>1847669.75</v>
      </c>
      <c r="G44" s="118">
        <f t="shared" ref="G44:G50" si="1">1-(+F44/E44)</f>
        <v>0.93893303325294086</v>
      </c>
      <c r="H44" s="15"/>
    </row>
    <row r="45" spans="1:8" x14ac:dyDescent="0.4">
      <c r="A45" s="27" t="s">
        <v>34</v>
      </c>
      <c r="B45" s="28"/>
      <c r="C45" s="14"/>
      <c r="D45" s="71">
        <v>18</v>
      </c>
      <c r="E45" s="101">
        <v>6176233.9900000002</v>
      </c>
      <c r="F45" s="101">
        <v>485620.84</v>
      </c>
      <c r="G45" s="118">
        <f t="shared" si="1"/>
        <v>0.92137266159503128</v>
      </c>
      <c r="H45" s="15"/>
    </row>
    <row r="46" spans="1:8" x14ac:dyDescent="0.4">
      <c r="A46" s="27" t="s">
        <v>35</v>
      </c>
      <c r="B46" s="28"/>
      <c r="C46" s="14"/>
      <c r="D46" s="71">
        <v>186</v>
      </c>
      <c r="E46" s="101">
        <v>15847431.75</v>
      </c>
      <c r="F46" s="101">
        <v>874993.68</v>
      </c>
      <c r="G46" s="118">
        <f t="shared" si="1"/>
        <v>0.94478640490122323</v>
      </c>
      <c r="H46" s="15"/>
    </row>
    <row r="47" spans="1:8" x14ac:dyDescent="0.4">
      <c r="A47" s="27" t="s">
        <v>36</v>
      </c>
      <c r="B47" s="28"/>
      <c r="C47" s="14"/>
      <c r="D47" s="71">
        <v>1</v>
      </c>
      <c r="E47" s="101">
        <v>169623.5</v>
      </c>
      <c r="F47" s="101">
        <v>12582</v>
      </c>
      <c r="G47" s="118">
        <f t="shared" si="1"/>
        <v>0.92582395717574506</v>
      </c>
      <c r="H47" s="15"/>
    </row>
    <row r="48" spans="1:8" x14ac:dyDescent="0.4">
      <c r="A48" s="27" t="s">
        <v>37</v>
      </c>
      <c r="B48" s="28"/>
      <c r="C48" s="14"/>
      <c r="D48" s="71">
        <v>122</v>
      </c>
      <c r="E48" s="101">
        <v>17204045.239999998</v>
      </c>
      <c r="F48" s="101">
        <v>857008.77</v>
      </c>
      <c r="G48" s="118">
        <f t="shared" si="1"/>
        <v>0.95018562448281496</v>
      </c>
      <c r="H48" s="15"/>
    </row>
    <row r="49" spans="1:8" x14ac:dyDescent="0.4">
      <c r="A49" s="27" t="s">
        <v>38</v>
      </c>
      <c r="B49" s="28"/>
      <c r="C49" s="14"/>
      <c r="D49" s="71">
        <v>2</v>
      </c>
      <c r="E49" s="101">
        <v>57697</v>
      </c>
      <c r="F49" s="101">
        <v>13982</v>
      </c>
      <c r="G49" s="118">
        <f t="shared" si="1"/>
        <v>0.75766504324314954</v>
      </c>
      <c r="H49" s="15"/>
    </row>
    <row r="50" spans="1:8" x14ac:dyDescent="0.4">
      <c r="A50" s="27" t="s">
        <v>39</v>
      </c>
      <c r="B50" s="28"/>
      <c r="C50" s="14"/>
      <c r="D50" s="71">
        <v>17</v>
      </c>
      <c r="E50" s="101">
        <v>2464855</v>
      </c>
      <c r="F50" s="101">
        <v>78375</v>
      </c>
      <c r="G50" s="118">
        <f t="shared" si="1"/>
        <v>0.96820299774226071</v>
      </c>
      <c r="H50" s="15"/>
    </row>
    <row r="51" spans="1:8" x14ac:dyDescent="0.4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x14ac:dyDescent="0.4">
      <c r="A52" s="27" t="s">
        <v>41</v>
      </c>
      <c r="B52" s="28"/>
      <c r="C52" s="14"/>
      <c r="D52" s="71">
        <v>4</v>
      </c>
      <c r="E52" s="101">
        <v>255600</v>
      </c>
      <c r="F52" s="101">
        <v>31975</v>
      </c>
      <c r="G52" s="118">
        <f>1-(+F52/E52)</f>
        <v>0.87490219092331767</v>
      </c>
      <c r="H52" s="15"/>
    </row>
    <row r="53" spans="1:8" x14ac:dyDescent="0.4">
      <c r="A53" s="29" t="s">
        <v>59</v>
      </c>
      <c r="B53" s="30"/>
      <c r="C53" s="14"/>
      <c r="D53" s="71">
        <v>2</v>
      </c>
      <c r="E53" s="101">
        <v>84700</v>
      </c>
      <c r="F53" s="101">
        <v>17400</v>
      </c>
      <c r="G53" s="118">
        <f>1-(+F53/E53)</f>
        <v>0.79456906729634003</v>
      </c>
      <c r="H53" s="15"/>
    </row>
    <row r="54" spans="1:8" x14ac:dyDescent="0.4">
      <c r="A54" s="27" t="s">
        <v>60</v>
      </c>
      <c r="B54" s="30"/>
      <c r="C54" s="14"/>
      <c r="D54" s="71">
        <v>1105</v>
      </c>
      <c r="E54" s="101">
        <v>120869792.26000001</v>
      </c>
      <c r="F54" s="101">
        <v>13604385.18</v>
      </c>
      <c r="G54" s="118">
        <f>1-(+F54/E54)</f>
        <v>0.88744594554497169</v>
      </c>
      <c r="H54" s="15"/>
    </row>
    <row r="55" spans="1:8" x14ac:dyDescent="0.4">
      <c r="A55" s="27" t="s">
        <v>61</v>
      </c>
      <c r="B55" s="30"/>
      <c r="C55" s="14"/>
      <c r="D55" s="71">
        <v>2</v>
      </c>
      <c r="E55" s="101">
        <v>493174.75</v>
      </c>
      <c r="F55" s="101">
        <v>67634.78</v>
      </c>
      <c r="G55" s="118">
        <f>1-(+F55/E55)</f>
        <v>0.86285838843128126</v>
      </c>
      <c r="H55" s="15"/>
    </row>
    <row r="56" spans="1:8" x14ac:dyDescent="0.4">
      <c r="A56" s="27" t="s">
        <v>154</v>
      </c>
      <c r="B56" s="30"/>
      <c r="C56" s="14"/>
      <c r="D56" s="71"/>
      <c r="E56" s="101"/>
      <c r="F56" s="101"/>
      <c r="G56" s="118"/>
      <c r="H56" s="15"/>
    </row>
    <row r="57" spans="1:8" x14ac:dyDescent="0.4">
      <c r="A57" s="31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4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4">
      <c r="A59" s="16" t="s">
        <v>44</v>
      </c>
      <c r="B59" s="28"/>
      <c r="C59" s="14"/>
      <c r="D59" s="72"/>
      <c r="E59" s="120"/>
      <c r="F59" s="101"/>
      <c r="G59" s="119"/>
      <c r="H59" s="15"/>
    </row>
    <row r="60" spans="1:8" x14ac:dyDescent="0.4">
      <c r="A60" s="16" t="s">
        <v>30</v>
      </c>
      <c r="B60" s="28"/>
      <c r="C60" s="14"/>
      <c r="D60" s="72"/>
      <c r="E60" s="120"/>
      <c r="F60" s="121"/>
      <c r="G60" s="119"/>
      <c r="H60" s="15"/>
    </row>
    <row r="61" spans="1:8" x14ac:dyDescent="0.4">
      <c r="A61" s="32"/>
      <c r="B61" s="18"/>
      <c r="C61" s="21"/>
      <c r="D61" s="72"/>
      <c r="E61" s="111"/>
      <c r="F61" s="111"/>
      <c r="G61" s="119"/>
      <c r="H61" s="15"/>
    </row>
    <row r="62" spans="1:8" x14ac:dyDescent="0.4">
      <c r="A62" s="20" t="s">
        <v>45</v>
      </c>
      <c r="B62" s="20"/>
      <c r="C62" s="33"/>
      <c r="D62" s="73">
        <f>SUM(D44:D58)</f>
        <v>1652</v>
      </c>
      <c r="E62" s="112">
        <f>SUM(E44:E61)</f>
        <v>193879605.52000001</v>
      </c>
      <c r="F62" s="112">
        <f>SUM(F44:F61)</f>
        <v>17891627</v>
      </c>
      <c r="G62" s="122">
        <f>1-(+F62/E62)</f>
        <v>0.90771784916720211</v>
      </c>
      <c r="H62" s="2"/>
    </row>
    <row r="63" spans="1:8" ht="17.25" x14ac:dyDescent="0.45">
      <c r="A63" s="33"/>
      <c r="B63" s="33"/>
      <c r="C63" s="35"/>
      <c r="D63" s="113"/>
      <c r="E63" s="114"/>
      <c r="F63" s="115"/>
      <c r="G63" s="115"/>
      <c r="H63" s="2"/>
    </row>
    <row r="64" spans="1:8" ht="17.25" x14ac:dyDescent="0.45">
      <c r="A64" s="34" t="s">
        <v>46</v>
      </c>
      <c r="B64" s="35"/>
      <c r="C64" s="38"/>
      <c r="D64" s="116"/>
      <c r="E64" s="116"/>
      <c r="F64" s="36">
        <f>F62+F39</f>
        <v>20942448.800000001</v>
      </c>
      <c r="G64" s="116"/>
      <c r="H64" s="2"/>
    </row>
    <row r="65" spans="1:8" ht="20.25" customHeight="1" x14ac:dyDescent="0.45">
      <c r="A65" s="34"/>
      <c r="B65" s="35"/>
      <c r="C65" s="38"/>
      <c r="D65" s="35"/>
      <c r="E65" s="35"/>
      <c r="F65" s="36"/>
      <c r="G65" s="35"/>
      <c r="H65" s="2"/>
    </row>
    <row r="66" spans="1:8" x14ac:dyDescent="0.4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x14ac:dyDescent="0.4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x14ac:dyDescent="0.4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x14ac:dyDescent="0.4">
      <c r="A69" s="4"/>
      <c r="B69" s="39"/>
      <c r="C69" s="39"/>
      <c r="D69" s="39"/>
      <c r="E69" s="39"/>
      <c r="F69" s="40"/>
      <c r="G69" s="39"/>
      <c r="H69" s="2"/>
    </row>
    <row r="70" spans="1:8" ht="17.25" x14ac:dyDescent="0.4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7.649999999999999" x14ac:dyDescent="0.5">
      <c r="A71" s="42"/>
      <c r="B71" s="38"/>
      <c r="C71" s="38"/>
      <c r="D71" s="38"/>
      <c r="E71" s="36"/>
      <c r="F71" s="2"/>
      <c r="G71" s="2"/>
      <c r="H71" s="2"/>
    </row>
    <row r="72" spans="1:8" ht="17.25" x14ac:dyDescent="0.45">
      <c r="A72" s="81"/>
      <c r="B72" s="82"/>
      <c r="C72" s="82"/>
      <c r="D72" s="82"/>
      <c r="E72" s="43"/>
      <c r="F72" s="2"/>
      <c r="G72" s="2"/>
      <c r="H72" s="2"/>
    </row>
    <row r="73" spans="1:8" ht="17.649999999999999" x14ac:dyDescent="0.5">
      <c r="A73" s="42"/>
      <c r="B73" s="38"/>
      <c r="C73" s="38"/>
      <c r="D73" s="38"/>
      <c r="E73" s="44"/>
      <c r="F73" s="2"/>
      <c r="G73" s="2"/>
      <c r="H73" s="2"/>
    </row>
    <row r="74" spans="1:8" ht="17.649999999999999" x14ac:dyDescent="0.5">
      <c r="A74" s="42"/>
      <c r="B74" s="38"/>
      <c r="C74" s="38"/>
      <c r="D74" s="38"/>
      <c r="E74" s="45"/>
      <c r="F74" s="2"/>
      <c r="G74" s="2"/>
      <c r="H74" s="2"/>
    </row>
    <row r="75" spans="1:8" ht="17.649999999999999" x14ac:dyDescent="0.5">
      <c r="A75" s="42"/>
      <c r="B75" s="38"/>
      <c r="C75" s="38"/>
      <c r="D75" s="38"/>
      <c r="E75" s="36"/>
      <c r="F75" s="2"/>
      <c r="G75" s="2"/>
      <c r="H75" s="2"/>
    </row>
    <row r="76" spans="1:8" ht="17.649999999999999" x14ac:dyDescent="0.5">
      <c r="A76" s="42"/>
      <c r="B76" s="38"/>
      <c r="C76" s="38"/>
      <c r="D76" s="38"/>
      <c r="E76" s="36"/>
      <c r="F76" s="2"/>
      <c r="G76" s="2"/>
      <c r="H76" s="2"/>
    </row>
    <row r="77" spans="1:8" ht="17.649999999999999" x14ac:dyDescent="0.5">
      <c r="A77" s="42"/>
      <c r="B77" s="38"/>
      <c r="C77" s="38"/>
      <c r="D77" s="38"/>
      <c r="E77" s="43"/>
      <c r="F77" s="2"/>
      <c r="G77" s="2"/>
      <c r="H77" s="2"/>
    </row>
    <row r="78" spans="1:8" ht="17.649999999999999" x14ac:dyDescent="0.5">
      <c r="A78" s="42"/>
      <c r="B78" s="38"/>
      <c r="C78" s="38"/>
      <c r="D78" s="38"/>
      <c r="E78" s="44"/>
      <c r="F78" s="2"/>
      <c r="G78" s="2"/>
      <c r="H78" s="2"/>
    </row>
    <row r="79" spans="1:8" ht="17.649999999999999" x14ac:dyDescent="0.5">
      <c r="A79" s="42"/>
      <c r="B79" s="38"/>
      <c r="C79" s="38"/>
      <c r="D79" s="38"/>
      <c r="E79" s="44"/>
      <c r="F79" s="2"/>
      <c r="G79" s="2"/>
      <c r="H79" s="2"/>
    </row>
    <row r="80" spans="1:8" ht="17.649999999999999" x14ac:dyDescent="0.5">
      <c r="A80" s="42"/>
      <c r="B80" s="38"/>
      <c r="C80" s="38"/>
      <c r="D80" s="38"/>
      <c r="E80" s="44"/>
      <c r="F80" s="2"/>
      <c r="G80" s="2"/>
      <c r="H80" s="2"/>
    </row>
    <row r="81" spans="1:8" ht="17.649999999999999" x14ac:dyDescent="0.5">
      <c r="A81" s="42"/>
      <c r="B81" s="38"/>
      <c r="C81" s="38"/>
      <c r="D81" s="38"/>
      <c r="E81" s="46"/>
      <c r="F81" s="2"/>
      <c r="G81" s="2"/>
      <c r="H81" s="2"/>
    </row>
    <row r="82" spans="1:8" ht="17.649999999999999" x14ac:dyDescent="0.5">
      <c r="A82" s="42"/>
      <c r="B82" s="38"/>
      <c r="C82" s="38"/>
      <c r="D82" s="38"/>
      <c r="E82" s="38"/>
      <c r="F82" s="2"/>
      <c r="G82" s="2"/>
      <c r="H82" s="2"/>
    </row>
    <row r="83" spans="1:8" x14ac:dyDescent="0.4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AC2F7-9BF9-412D-B20D-B6A956DE9CC3}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4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2.5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2.5" x14ac:dyDescent="0.6">
      <c r="A2" s="1" t="s">
        <v>1</v>
      </c>
      <c r="B2" s="2"/>
      <c r="C2" s="2"/>
      <c r="D2" s="2"/>
      <c r="E2" s="2"/>
      <c r="F2" s="2"/>
      <c r="G2" s="2"/>
      <c r="H2" s="2"/>
    </row>
    <row r="3" spans="1:8" ht="22.5" x14ac:dyDescent="0.6">
      <c r="A3" s="1" t="str">
        <f>ARG!$A$3</f>
        <v>MONTH ENDED:  NOVEMBER 2025</v>
      </c>
      <c r="B3" s="2"/>
      <c r="C3" s="2"/>
      <c r="D3" s="2"/>
      <c r="E3" s="2"/>
      <c r="F3" s="2"/>
      <c r="G3" s="2"/>
      <c r="H3" s="2"/>
    </row>
    <row r="4" spans="1:8" x14ac:dyDescent="0.4">
      <c r="A4" s="4"/>
      <c r="B4" s="4"/>
      <c r="C4" s="4"/>
      <c r="D4" s="4"/>
      <c r="E4" s="4"/>
      <c r="F4" s="5"/>
      <c r="G4" s="5"/>
      <c r="H4" s="2"/>
    </row>
    <row r="5" spans="1:8" ht="22.5" x14ac:dyDescent="0.6">
      <c r="A5" s="2"/>
      <c r="B5" s="4"/>
      <c r="C5" s="4"/>
      <c r="D5" s="6" t="s">
        <v>126</v>
      </c>
      <c r="E5" s="7"/>
      <c r="F5" s="8"/>
      <c r="G5" s="5"/>
      <c r="H5" s="2"/>
    </row>
    <row r="6" spans="1:8" x14ac:dyDescent="0.4">
      <c r="A6" s="9" t="s">
        <v>3</v>
      </c>
      <c r="B6" s="4"/>
      <c r="C6" s="4"/>
      <c r="D6" s="4"/>
      <c r="E6" s="4"/>
      <c r="F6" s="5"/>
      <c r="G6" s="5"/>
      <c r="H6" s="2"/>
    </row>
    <row r="7" spans="1:8" x14ac:dyDescent="0.4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x14ac:dyDescent="0.4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x14ac:dyDescent="0.4">
      <c r="A9" s="136" t="s">
        <v>94</v>
      </c>
      <c r="B9" s="137"/>
      <c r="C9" s="14"/>
      <c r="D9" s="71"/>
      <c r="E9" s="100"/>
      <c r="F9" s="101"/>
      <c r="G9" s="118"/>
      <c r="H9" s="15"/>
    </row>
    <row r="10" spans="1:8" x14ac:dyDescent="0.4">
      <c r="A10" s="136" t="s">
        <v>11</v>
      </c>
      <c r="B10" s="137"/>
      <c r="C10" s="14"/>
      <c r="D10" s="71">
        <v>8</v>
      </c>
      <c r="E10" s="100">
        <v>2456147</v>
      </c>
      <c r="F10" s="101">
        <v>739731.5</v>
      </c>
      <c r="G10" s="126">
        <f t="shared" ref="G10:G15" si="0">F10/E10</f>
        <v>0.30117558110324832</v>
      </c>
      <c r="H10" s="15"/>
    </row>
    <row r="11" spans="1:8" x14ac:dyDescent="0.4">
      <c r="A11" s="136" t="s">
        <v>96</v>
      </c>
      <c r="B11" s="137"/>
      <c r="C11" s="14"/>
      <c r="D11" s="71">
        <v>8</v>
      </c>
      <c r="E11" s="100">
        <v>1224054</v>
      </c>
      <c r="F11" s="101">
        <v>220279</v>
      </c>
      <c r="G11" s="126">
        <f t="shared" si="0"/>
        <v>0.17995856391956563</v>
      </c>
      <c r="H11" s="15"/>
    </row>
    <row r="12" spans="1:8" x14ac:dyDescent="0.4">
      <c r="A12" s="136" t="s">
        <v>66</v>
      </c>
      <c r="B12" s="137"/>
      <c r="C12" s="14"/>
      <c r="D12" s="71"/>
      <c r="E12" s="100"/>
      <c r="F12" s="101"/>
      <c r="G12" s="126"/>
      <c r="H12" s="15"/>
    </row>
    <row r="13" spans="1:8" x14ac:dyDescent="0.4">
      <c r="A13" s="136" t="s">
        <v>100</v>
      </c>
      <c r="B13" s="137"/>
      <c r="C13" s="14"/>
      <c r="D13" s="71"/>
      <c r="E13" s="100"/>
      <c r="F13" s="101"/>
      <c r="G13" s="126"/>
      <c r="H13" s="15"/>
    </row>
    <row r="14" spans="1:8" x14ac:dyDescent="0.4">
      <c r="A14" s="136" t="s">
        <v>25</v>
      </c>
      <c r="B14" s="137"/>
      <c r="C14" s="14"/>
      <c r="D14" s="71">
        <v>1</v>
      </c>
      <c r="E14" s="100">
        <v>356557</v>
      </c>
      <c r="F14" s="101">
        <v>113172</v>
      </c>
      <c r="G14" s="126">
        <f t="shared" si="0"/>
        <v>0.31740226667825899</v>
      </c>
      <c r="H14" s="15"/>
    </row>
    <row r="15" spans="1:8" x14ac:dyDescent="0.4">
      <c r="A15" s="136" t="s">
        <v>102</v>
      </c>
      <c r="B15" s="137"/>
      <c r="C15" s="14"/>
      <c r="D15" s="71">
        <v>1</v>
      </c>
      <c r="E15" s="100">
        <v>120179</v>
      </c>
      <c r="F15" s="101">
        <v>21603</v>
      </c>
      <c r="G15" s="126">
        <f t="shared" si="0"/>
        <v>0.1797568626798359</v>
      </c>
      <c r="H15" s="15"/>
    </row>
    <row r="16" spans="1:8" x14ac:dyDescent="0.4">
      <c r="A16" s="136" t="s">
        <v>10</v>
      </c>
      <c r="B16" s="137"/>
      <c r="C16" s="14"/>
      <c r="D16" s="71"/>
      <c r="E16" s="100"/>
      <c r="F16" s="101"/>
      <c r="G16" s="126"/>
      <c r="H16" s="15"/>
    </row>
    <row r="17" spans="1:8" x14ac:dyDescent="0.4">
      <c r="A17" s="136" t="s">
        <v>14</v>
      </c>
      <c r="B17" s="137"/>
      <c r="C17" s="14"/>
      <c r="D17" s="71">
        <v>1</v>
      </c>
      <c r="E17" s="100">
        <v>534019</v>
      </c>
      <c r="F17" s="101">
        <v>54450</v>
      </c>
      <c r="G17" s="118">
        <f t="shared" ref="G17:G22" si="1">F17/E17</f>
        <v>0.10196266424977389</v>
      </c>
      <c r="H17" s="15"/>
    </row>
    <row r="18" spans="1:8" x14ac:dyDescent="0.4">
      <c r="A18" s="136" t="s">
        <v>15</v>
      </c>
      <c r="B18" s="137"/>
      <c r="C18" s="14"/>
      <c r="D18" s="71">
        <v>2</v>
      </c>
      <c r="E18" s="100">
        <v>1304469</v>
      </c>
      <c r="F18" s="101">
        <v>364957.5</v>
      </c>
      <c r="G18" s="126">
        <f t="shared" si="1"/>
        <v>0.27977475892489589</v>
      </c>
      <c r="H18" s="15"/>
    </row>
    <row r="19" spans="1:8" x14ac:dyDescent="0.4">
      <c r="A19" s="136" t="s">
        <v>54</v>
      </c>
      <c r="B19" s="137"/>
      <c r="C19" s="14"/>
      <c r="D19" s="71">
        <v>2</v>
      </c>
      <c r="E19" s="100">
        <v>389546</v>
      </c>
      <c r="F19" s="101">
        <v>53921.5</v>
      </c>
      <c r="G19" s="118">
        <f t="shared" si="1"/>
        <v>0.13842139310890114</v>
      </c>
      <c r="H19" s="15"/>
    </row>
    <row r="20" spans="1:8" x14ac:dyDescent="0.4">
      <c r="A20" s="136" t="s">
        <v>150</v>
      </c>
      <c r="B20" s="137"/>
      <c r="C20" s="14"/>
      <c r="D20" s="71"/>
      <c r="E20" s="100"/>
      <c r="F20" s="101"/>
      <c r="G20" s="118"/>
      <c r="H20" s="15"/>
    </row>
    <row r="21" spans="1:8" x14ac:dyDescent="0.4">
      <c r="A21" s="136" t="s">
        <v>55</v>
      </c>
      <c r="B21" s="137"/>
      <c r="C21" s="14"/>
      <c r="D21" s="71">
        <v>7</v>
      </c>
      <c r="E21" s="100">
        <v>6663906</v>
      </c>
      <c r="F21" s="101">
        <v>438391</v>
      </c>
      <c r="G21" s="118">
        <f t="shared" si="1"/>
        <v>6.5785891937851462E-2</v>
      </c>
      <c r="H21" s="15"/>
    </row>
    <row r="22" spans="1:8" x14ac:dyDescent="0.4">
      <c r="A22" s="136" t="s">
        <v>56</v>
      </c>
      <c r="B22" s="137"/>
      <c r="C22" s="14"/>
      <c r="D22" s="71">
        <v>3</v>
      </c>
      <c r="E22" s="100">
        <v>1309592</v>
      </c>
      <c r="F22" s="101">
        <v>467925.5</v>
      </c>
      <c r="G22" s="118">
        <f t="shared" si="1"/>
        <v>0.35730632135810236</v>
      </c>
      <c r="H22" s="15"/>
    </row>
    <row r="23" spans="1:8" x14ac:dyDescent="0.4">
      <c r="A23" s="138" t="s">
        <v>20</v>
      </c>
      <c r="B23" s="137"/>
      <c r="C23" s="14"/>
      <c r="D23" s="71">
        <v>3</v>
      </c>
      <c r="E23" s="100">
        <v>665331</v>
      </c>
      <c r="F23" s="101">
        <v>128255.5</v>
      </c>
      <c r="G23" s="118">
        <f>F23/E23</f>
        <v>0.1927694636203634</v>
      </c>
      <c r="H23" s="15"/>
    </row>
    <row r="24" spans="1:8" x14ac:dyDescent="0.4">
      <c r="A24" s="138" t="s">
        <v>21</v>
      </c>
      <c r="B24" s="137"/>
      <c r="C24" s="14"/>
      <c r="D24" s="71">
        <v>13</v>
      </c>
      <c r="E24" s="100">
        <v>225877</v>
      </c>
      <c r="F24" s="101">
        <v>225877</v>
      </c>
      <c r="G24" s="118">
        <f>F24/E24</f>
        <v>1</v>
      </c>
      <c r="H24" s="15"/>
    </row>
    <row r="25" spans="1:8" x14ac:dyDescent="0.4">
      <c r="A25" s="139" t="s">
        <v>22</v>
      </c>
      <c r="B25" s="137"/>
      <c r="C25" s="14"/>
      <c r="D25" s="71"/>
      <c r="E25" s="100"/>
      <c r="F25" s="101"/>
      <c r="G25" s="118"/>
      <c r="H25" s="15"/>
    </row>
    <row r="26" spans="1:8" x14ac:dyDescent="0.4">
      <c r="A26" s="139" t="s">
        <v>23</v>
      </c>
      <c r="B26" s="137"/>
      <c r="C26" s="14"/>
      <c r="D26" s="71"/>
      <c r="E26" s="100">
        <v>47342</v>
      </c>
      <c r="F26" s="101">
        <v>-325162</v>
      </c>
      <c r="G26" s="118">
        <f>F26/E26</f>
        <v>-6.8683621308774452</v>
      </c>
      <c r="H26" s="15"/>
    </row>
    <row r="27" spans="1:8" x14ac:dyDescent="0.4">
      <c r="A27" s="136" t="s">
        <v>114</v>
      </c>
      <c r="B27" s="137"/>
      <c r="C27" s="14"/>
      <c r="D27" s="71"/>
      <c r="E27" s="100"/>
      <c r="F27" s="101"/>
      <c r="G27" s="126"/>
      <c r="H27" s="15"/>
    </row>
    <row r="28" spans="1:8" x14ac:dyDescent="0.4">
      <c r="A28" s="139" t="s">
        <v>24</v>
      </c>
      <c r="B28" s="137"/>
      <c r="C28" s="14"/>
      <c r="D28" s="71">
        <v>1</v>
      </c>
      <c r="E28" s="100">
        <v>148165</v>
      </c>
      <c r="F28" s="101">
        <v>78188</v>
      </c>
      <c r="G28" s="118">
        <f>F28/E28</f>
        <v>0.52770897310430942</v>
      </c>
      <c r="H28" s="15"/>
    </row>
    <row r="29" spans="1:8" x14ac:dyDescent="0.4">
      <c r="A29" s="139" t="s">
        <v>110</v>
      </c>
      <c r="B29" s="137"/>
      <c r="C29" s="14"/>
      <c r="D29" s="71"/>
      <c r="E29" s="100"/>
      <c r="F29" s="100"/>
      <c r="G29" s="127"/>
      <c r="H29" s="15"/>
    </row>
    <row r="30" spans="1:8" x14ac:dyDescent="0.4">
      <c r="A30" s="139" t="s">
        <v>115</v>
      </c>
      <c r="B30" s="137"/>
      <c r="C30" s="14"/>
      <c r="D30" s="71"/>
      <c r="E30" s="128"/>
      <c r="F30" s="101"/>
      <c r="G30" s="126"/>
      <c r="H30" s="15"/>
    </row>
    <row r="31" spans="1:8" x14ac:dyDescent="0.4">
      <c r="A31" s="139" t="s">
        <v>135</v>
      </c>
      <c r="B31" s="137"/>
      <c r="C31" s="14"/>
      <c r="D31" s="71">
        <v>1</v>
      </c>
      <c r="E31" s="128">
        <v>199575</v>
      </c>
      <c r="F31" s="101">
        <v>26109</v>
      </c>
      <c r="G31" s="126">
        <f>F31/E31</f>
        <v>0.13082299887260429</v>
      </c>
      <c r="H31" s="15"/>
    </row>
    <row r="32" spans="1:8" x14ac:dyDescent="0.4">
      <c r="A32" s="139" t="s">
        <v>57</v>
      </c>
      <c r="B32" s="137"/>
      <c r="C32" s="14"/>
      <c r="D32" s="71"/>
      <c r="E32" s="128"/>
      <c r="F32" s="121"/>
      <c r="G32" s="126"/>
      <c r="H32" s="15"/>
    </row>
    <row r="33" spans="1:8" x14ac:dyDescent="0.4">
      <c r="A33" s="136" t="s">
        <v>132</v>
      </c>
      <c r="B33" s="137"/>
      <c r="C33" s="14"/>
      <c r="D33" s="71">
        <v>2</v>
      </c>
      <c r="E33" s="100">
        <v>392151</v>
      </c>
      <c r="F33" s="101">
        <v>191538.5</v>
      </c>
      <c r="G33" s="126">
        <f>F33/E33</f>
        <v>0.48843047703563169</v>
      </c>
      <c r="H33" s="15"/>
    </row>
    <row r="34" spans="1:8" x14ac:dyDescent="0.4">
      <c r="A34" s="136" t="s">
        <v>91</v>
      </c>
      <c r="B34" s="137"/>
      <c r="C34" s="14"/>
      <c r="D34" s="71"/>
      <c r="E34" s="100"/>
      <c r="F34" s="101"/>
      <c r="G34" s="126"/>
      <c r="H34" s="15"/>
    </row>
    <row r="35" spans="1:8" x14ac:dyDescent="0.4">
      <c r="A35" s="16" t="s">
        <v>28</v>
      </c>
      <c r="B35" s="13"/>
      <c r="C35" s="14"/>
      <c r="D35" s="72"/>
      <c r="E35" s="128"/>
      <c r="F35" s="121"/>
      <c r="G35" s="119"/>
      <c r="H35" s="15"/>
    </row>
    <row r="36" spans="1:8" x14ac:dyDescent="0.4">
      <c r="A36" s="16" t="s">
        <v>29</v>
      </c>
      <c r="B36" s="13"/>
      <c r="C36" s="14"/>
      <c r="D36" s="72"/>
      <c r="E36" s="128"/>
      <c r="F36" s="121"/>
      <c r="G36" s="119"/>
      <c r="H36" s="15"/>
    </row>
    <row r="37" spans="1:8" x14ac:dyDescent="0.4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4">
      <c r="A38" s="17"/>
      <c r="B38" s="18"/>
      <c r="C38" s="21"/>
      <c r="D38" s="72"/>
      <c r="E38" s="111"/>
      <c r="F38" s="111"/>
      <c r="G38" s="119"/>
      <c r="H38" s="15"/>
    </row>
    <row r="39" spans="1:8" x14ac:dyDescent="0.4">
      <c r="A39" s="19" t="s">
        <v>31</v>
      </c>
      <c r="B39" s="20"/>
      <c r="C39" s="22"/>
      <c r="D39" s="73">
        <f>SUM(D9:D38)</f>
        <v>53</v>
      </c>
      <c r="E39" s="112">
        <f>SUM(E9:E38)</f>
        <v>16036910</v>
      </c>
      <c r="F39" s="112">
        <f>SUM(F9:F38)</f>
        <v>2799237</v>
      </c>
      <c r="G39" s="122">
        <f>F39/E39</f>
        <v>0.17454964828012379</v>
      </c>
      <c r="H39" s="2"/>
    </row>
    <row r="40" spans="1:8" x14ac:dyDescent="0.4">
      <c r="A40" s="22"/>
      <c r="B40" s="22"/>
      <c r="C40" s="24"/>
      <c r="D40" s="87"/>
      <c r="E40" s="124"/>
      <c r="F40" s="124"/>
      <c r="G40" s="125"/>
      <c r="H40" s="2"/>
    </row>
    <row r="41" spans="1:8" ht="17.649999999999999" x14ac:dyDescent="0.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x14ac:dyDescent="0.4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x14ac:dyDescent="0.4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x14ac:dyDescent="0.4">
      <c r="A44" s="27" t="s">
        <v>33</v>
      </c>
      <c r="B44" s="28"/>
      <c r="C44" s="14"/>
      <c r="D44" s="71">
        <v>52</v>
      </c>
      <c r="E44" s="101">
        <v>4972366.8499999996</v>
      </c>
      <c r="F44" s="101">
        <v>259209.14</v>
      </c>
      <c r="G44" s="118">
        <f>1-(+F44/E44)</f>
        <v>0.94787006916032346</v>
      </c>
      <c r="H44" s="15"/>
    </row>
    <row r="45" spans="1:8" x14ac:dyDescent="0.4">
      <c r="A45" s="27" t="s">
        <v>34</v>
      </c>
      <c r="B45" s="28"/>
      <c r="C45" s="14"/>
      <c r="D45" s="71">
        <v>24</v>
      </c>
      <c r="E45" s="101">
        <v>5504561.1100000003</v>
      </c>
      <c r="F45" s="101">
        <v>643477.77</v>
      </c>
      <c r="G45" s="118">
        <f t="shared" ref="G45:G56" si="2">1-(+F45/E45)</f>
        <v>0.88310098532088055</v>
      </c>
      <c r="H45" s="15"/>
    </row>
    <row r="46" spans="1:8" x14ac:dyDescent="0.4">
      <c r="A46" s="27" t="s">
        <v>35</v>
      </c>
      <c r="B46" s="28"/>
      <c r="C46" s="14"/>
      <c r="D46" s="71">
        <v>102</v>
      </c>
      <c r="E46" s="101">
        <v>8162794.5</v>
      </c>
      <c r="F46" s="101">
        <v>497805</v>
      </c>
      <c r="G46" s="118">
        <f t="shared" si="2"/>
        <v>0.93901537028771209</v>
      </c>
      <c r="H46" s="15"/>
    </row>
    <row r="47" spans="1:8" x14ac:dyDescent="0.4">
      <c r="A47" s="27" t="s">
        <v>36</v>
      </c>
      <c r="B47" s="28"/>
      <c r="C47" s="14"/>
      <c r="D47" s="71"/>
      <c r="E47" s="101"/>
      <c r="F47" s="101"/>
      <c r="G47" s="118"/>
      <c r="H47" s="15"/>
    </row>
    <row r="48" spans="1:8" x14ac:dyDescent="0.4">
      <c r="A48" s="27" t="s">
        <v>37</v>
      </c>
      <c r="B48" s="28"/>
      <c r="C48" s="14"/>
      <c r="D48" s="71">
        <v>82</v>
      </c>
      <c r="E48" s="101">
        <v>8618364</v>
      </c>
      <c r="F48" s="101">
        <v>671955.87</v>
      </c>
      <c r="G48" s="118">
        <f t="shared" si="2"/>
        <v>0.92203208520781899</v>
      </c>
      <c r="H48" s="15"/>
    </row>
    <row r="49" spans="1:8" x14ac:dyDescent="0.4">
      <c r="A49" s="27" t="s">
        <v>38</v>
      </c>
      <c r="B49" s="28"/>
      <c r="C49" s="14"/>
      <c r="D49" s="71">
        <v>2</v>
      </c>
      <c r="E49" s="101">
        <v>1797487</v>
      </c>
      <c r="F49" s="101">
        <v>49881</v>
      </c>
      <c r="G49" s="118">
        <f t="shared" si="2"/>
        <v>0.97224959067854178</v>
      </c>
      <c r="H49" s="15"/>
    </row>
    <row r="50" spans="1:8" x14ac:dyDescent="0.4">
      <c r="A50" s="27" t="s">
        <v>39</v>
      </c>
      <c r="B50" s="28"/>
      <c r="C50" s="14"/>
      <c r="D50" s="71">
        <v>7</v>
      </c>
      <c r="E50" s="101">
        <v>1018675</v>
      </c>
      <c r="F50" s="101">
        <v>93456</v>
      </c>
      <c r="G50" s="118">
        <f t="shared" si="2"/>
        <v>0.90825729501558394</v>
      </c>
      <c r="H50" s="15"/>
    </row>
    <row r="51" spans="1:8" x14ac:dyDescent="0.4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x14ac:dyDescent="0.4">
      <c r="A52" s="27" t="s">
        <v>41</v>
      </c>
      <c r="B52" s="28"/>
      <c r="C52" s="14"/>
      <c r="D52" s="71">
        <v>1</v>
      </c>
      <c r="E52" s="101">
        <v>157500</v>
      </c>
      <c r="F52" s="101">
        <v>15425</v>
      </c>
      <c r="G52" s="118">
        <f t="shared" si="2"/>
        <v>0.90206349206349201</v>
      </c>
      <c r="H52" s="15"/>
    </row>
    <row r="53" spans="1:8" x14ac:dyDescent="0.4">
      <c r="A53" s="29" t="s">
        <v>59</v>
      </c>
      <c r="B53" s="30"/>
      <c r="C53" s="14"/>
      <c r="D53" s="71">
        <v>1</v>
      </c>
      <c r="E53" s="101">
        <v>66600</v>
      </c>
      <c r="F53" s="101">
        <v>10300</v>
      </c>
      <c r="G53" s="118">
        <f t="shared" si="2"/>
        <v>0.84534534534534533</v>
      </c>
      <c r="H53" s="15"/>
    </row>
    <row r="54" spans="1:8" x14ac:dyDescent="0.4">
      <c r="A54" s="27" t="s">
        <v>60</v>
      </c>
      <c r="B54" s="30"/>
      <c r="C54" s="14"/>
      <c r="D54" s="71">
        <v>536</v>
      </c>
      <c r="E54" s="101">
        <v>41565543</v>
      </c>
      <c r="F54" s="101">
        <v>4222507.49</v>
      </c>
      <c r="G54" s="118">
        <f t="shared" si="2"/>
        <v>0.8984132725031404</v>
      </c>
      <c r="H54" s="15"/>
    </row>
    <row r="55" spans="1:8" x14ac:dyDescent="0.4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x14ac:dyDescent="0.4">
      <c r="A56" s="27" t="s">
        <v>154</v>
      </c>
      <c r="B56" s="30"/>
      <c r="C56" s="14"/>
      <c r="D56" s="71">
        <v>272</v>
      </c>
      <c r="E56" s="101">
        <v>44737216.189999998</v>
      </c>
      <c r="F56" s="101">
        <v>4572478.62</v>
      </c>
      <c r="G56" s="118">
        <f t="shared" si="2"/>
        <v>0.8977925090246881</v>
      </c>
      <c r="H56" s="15"/>
    </row>
    <row r="57" spans="1:8" x14ac:dyDescent="0.4">
      <c r="A57" s="31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4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4">
      <c r="A59" s="16" t="s">
        <v>44</v>
      </c>
      <c r="B59" s="28"/>
      <c r="C59" s="14"/>
      <c r="D59" s="72"/>
      <c r="E59" s="120"/>
      <c r="F59" s="101"/>
      <c r="G59" s="119"/>
      <c r="H59" s="15"/>
    </row>
    <row r="60" spans="1:8" x14ac:dyDescent="0.4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x14ac:dyDescent="0.4">
      <c r="A61" s="32"/>
      <c r="B61" s="18"/>
      <c r="C61" s="21"/>
      <c r="D61" s="72"/>
      <c r="E61" s="77"/>
      <c r="F61" s="111"/>
      <c r="G61" s="119"/>
      <c r="H61" s="2"/>
    </row>
    <row r="62" spans="1:8" ht="17.25" x14ac:dyDescent="0.45">
      <c r="A62" s="20" t="s">
        <v>45</v>
      </c>
      <c r="B62" s="20"/>
      <c r="C62" s="38"/>
      <c r="D62" s="73">
        <f>SUM(D44:D58)</f>
        <v>1079</v>
      </c>
      <c r="E62" s="112">
        <f>SUM(E44:E61)</f>
        <v>116601107.65000001</v>
      </c>
      <c r="F62" s="112">
        <f>SUM(F44:F61)</f>
        <v>11036495.890000001</v>
      </c>
      <c r="G62" s="122">
        <f>1-(F62/E62)</f>
        <v>0.90534827573741317</v>
      </c>
      <c r="H62" s="2"/>
    </row>
    <row r="63" spans="1:8" ht="17.25" x14ac:dyDescent="0.45">
      <c r="A63" s="33"/>
      <c r="B63" s="33"/>
      <c r="C63" s="38"/>
      <c r="D63" s="123"/>
      <c r="E63" s="114"/>
      <c r="F63" s="115"/>
      <c r="G63" s="115"/>
      <c r="H63" s="2"/>
    </row>
    <row r="64" spans="1:8" ht="17.25" x14ac:dyDescent="0.45">
      <c r="A64" s="34" t="s">
        <v>46</v>
      </c>
      <c r="B64" s="35"/>
      <c r="C64" s="38"/>
      <c r="D64" s="51"/>
      <c r="E64" s="116"/>
      <c r="F64" s="36">
        <f>F62+F39</f>
        <v>13835732.890000001</v>
      </c>
      <c r="G64" s="116"/>
      <c r="H64" s="2"/>
    </row>
    <row r="65" spans="1:8" ht="17.25" x14ac:dyDescent="0.45">
      <c r="A65" s="34"/>
      <c r="B65" s="35"/>
      <c r="C65" s="38"/>
      <c r="D65" s="50"/>
      <c r="E65" s="35"/>
      <c r="F65" s="36"/>
      <c r="G65" s="35"/>
      <c r="H65" s="2"/>
    </row>
    <row r="66" spans="1:8" x14ac:dyDescent="0.4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x14ac:dyDescent="0.4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x14ac:dyDescent="0.4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x14ac:dyDescent="0.4">
      <c r="A69" s="4"/>
      <c r="B69" s="39"/>
      <c r="C69" s="39"/>
      <c r="D69" s="39"/>
      <c r="E69" s="39"/>
      <c r="F69" s="40"/>
      <c r="G69" s="39"/>
      <c r="H69" s="2"/>
    </row>
    <row r="70" spans="1:8" ht="17.25" x14ac:dyDescent="0.4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7.649999999999999" x14ac:dyDescent="0.5">
      <c r="A71" s="42"/>
      <c r="B71" s="38"/>
      <c r="C71" s="38"/>
      <c r="D71" s="38"/>
      <c r="E71" s="36"/>
      <c r="F71" s="2"/>
      <c r="G71" s="2"/>
      <c r="H71" s="2"/>
    </row>
    <row r="72" spans="1:8" ht="17.25" x14ac:dyDescent="0.45">
      <c r="A72" s="81"/>
      <c r="B72" s="82"/>
      <c r="C72" s="82"/>
      <c r="D72" s="82"/>
      <c r="E72" s="36"/>
      <c r="F72" s="2"/>
      <c r="G72" s="2"/>
      <c r="H72" s="2"/>
    </row>
    <row r="73" spans="1:8" ht="17.649999999999999" x14ac:dyDescent="0.5">
      <c r="A73" s="42"/>
      <c r="B73" s="38"/>
      <c r="C73" s="38"/>
      <c r="D73" s="38"/>
      <c r="E73" s="43"/>
      <c r="F73" s="2"/>
      <c r="G73" s="2"/>
      <c r="H73" s="2"/>
    </row>
    <row r="74" spans="1:8" ht="17.649999999999999" x14ac:dyDescent="0.5">
      <c r="A74" s="42"/>
      <c r="B74" s="38"/>
      <c r="C74" s="38"/>
      <c r="D74" s="38"/>
      <c r="E74" s="44"/>
      <c r="F74" s="2"/>
      <c r="G74" s="2"/>
      <c r="H74" s="2"/>
    </row>
    <row r="75" spans="1:8" ht="17.649999999999999" x14ac:dyDescent="0.5">
      <c r="A75" s="42"/>
      <c r="B75" s="38"/>
      <c r="C75" s="38"/>
      <c r="D75" s="38"/>
      <c r="E75" s="45"/>
      <c r="F75" s="2"/>
      <c r="G75" s="2"/>
      <c r="H75" s="2"/>
    </row>
    <row r="76" spans="1:8" ht="17.649999999999999" x14ac:dyDescent="0.5">
      <c r="A76" s="42"/>
      <c r="B76" s="38"/>
      <c r="C76" s="38"/>
      <c r="D76" s="38"/>
      <c r="E76" s="36"/>
      <c r="F76" s="2"/>
      <c r="G76" s="2"/>
      <c r="H76" s="2"/>
    </row>
    <row r="77" spans="1:8" ht="17.649999999999999" x14ac:dyDescent="0.5">
      <c r="A77" s="42"/>
      <c r="B77" s="38"/>
      <c r="C77" s="38"/>
      <c r="D77" s="38"/>
      <c r="E77" s="36"/>
      <c r="F77" s="2"/>
      <c r="G77" s="2"/>
      <c r="H77" s="2"/>
    </row>
    <row r="78" spans="1:8" ht="17.649999999999999" x14ac:dyDescent="0.5">
      <c r="A78" s="42"/>
      <c r="B78" s="38"/>
      <c r="C78" s="38"/>
      <c r="D78" s="38"/>
      <c r="E78" s="43"/>
      <c r="F78" s="2"/>
      <c r="G78" s="2"/>
      <c r="H78" s="2"/>
    </row>
    <row r="79" spans="1:8" ht="17.649999999999999" x14ac:dyDescent="0.5">
      <c r="A79" s="42"/>
      <c r="B79" s="38"/>
      <c r="C79" s="38"/>
      <c r="D79" s="38"/>
      <c r="E79" s="44"/>
      <c r="F79" s="2"/>
      <c r="G79" s="2"/>
      <c r="H79" s="2"/>
    </row>
    <row r="80" spans="1:8" ht="17.649999999999999" x14ac:dyDescent="0.5">
      <c r="A80" s="42"/>
      <c r="B80" s="38"/>
      <c r="C80" s="38"/>
      <c r="D80" s="38"/>
      <c r="E80" s="44"/>
      <c r="F80" s="2"/>
      <c r="G80" s="2"/>
      <c r="H80" s="2"/>
    </row>
    <row r="81" spans="1:8" ht="17.649999999999999" x14ac:dyDescent="0.5">
      <c r="A81" s="42"/>
      <c r="B81" s="38"/>
      <c r="C81" s="38"/>
      <c r="D81" s="38"/>
      <c r="E81" s="44"/>
      <c r="F81" s="2"/>
      <c r="G81" s="2"/>
      <c r="H81" s="2"/>
    </row>
    <row r="82" spans="1:8" ht="17.649999999999999" x14ac:dyDescent="0.5">
      <c r="A82" s="42"/>
      <c r="B82" s="38"/>
      <c r="C82" s="38"/>
      <c r="D82" s="38"/>
      <c r="E82" s="46"/>
      <c r="F82" s="2"/>
      <c r="G82" s="2"/>
      <c r="H82" s="2"/>
    </row>
    <row r="83" spans="1:8" ht="17.649999999999999" x14ac:dyDescent="0.5">
      <c r="A83" s="42"/>
      <c r="B83" s="38"/>
      <c r="C83" s="38"/>
      <c r="D83" s="38"/>
      <c r="E83" s="38"/>
      <c r="F83" s="2"/>
      <c r="G83" s="2"/>
      <c r="H83" s="2"/>
    </row>
    <row r="84" spans="1:8" x14ac:dyDescent="0.4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8CDB0-4C8C-44E4-8D47-9676C28FB232}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4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2.5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2.5" x14ac:dyDescent="0.6">
      <c r="A2" s="1" t="s">
        <v>1</v>
      </c>
      <c r="B2" s="2"/>
      <c r="C2" s="2"/>
      <c r="D2" s="2"/>
      <c r="E2" s="2"/>
      <c r="F2" s="2"/>
      <c r="G2" s="2"/>
      <c r="H2" s="2"/>
    </row>
    <row r="3" spans="1:8" ht="22.5" x14ac:dyDescent="0.6">
      <c r="A3" s="1" t="str">
        <f>ARG!$A$3</f>
        <v>MONTH ENDED:  NOVEMBER 2025</v>
      </c>
      <c r="B3" s="2"/>
      <c r="C3" s="2"/>
      <c r="D3" s="2"/>
      <c r="E3" s="2"/>
      <c r="F3" s="2"/>
      <c r="G3" s="2"/>
      <c r="H3" s="2"/>
    </row>
    <row r="4" spans="1:8" x14ac:dyDescent="0.4">
      <c r="A4" s="4"/>
      <c r="B4" s="4"/>
      <c r="C4" s="4"/>
      <c r="D4" s="4"/>
      <c r="E4" s="4"/>
      <c r="F4" s="5"/>
      <c r="G4" s="5"/>
      <c r="H4" s="2"/>
    </row>
    <row r="5" spans="1:8" ht="22.5" x14ac:dyDescent="0.6">
      <c r="A5" s="2"/>
      <c r="B5" s="4"/>
      <c r="C5" s="4"/>
      <c r="D5" s="6" t="s">
        <v>134</v>
      </c>
      <c r="E5" s="7"/>
      <c r="F5" s="8"/>
      <c r="G5" s="5"/>
      <c r="H5" s="2"/>
    </row>
    <row r="6" spans="1:8" x14ac:dyDescent="0.4">
      <c r="A6" s="9" t="s">
        <v>3</v>
      </c>
      <c r="B6" s="4"/>
      <c r="C6" s="4"/>
      <c r="D6" s="4"/>
      <c r="E6" s="4"/>
      <c r="F6" s="5"/>
      <c r="G6" s="5"/>
      <c r="H6" s="2"/>
    </row>
    <row r="7" spans="1:8" x14ac:dyDescent="0.4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x14ac:dyDescent="0.4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x14ac:dyDescent="0.4">
      <c r="A9" s="136" t="s">
        <v>113</v>
      </c>
      <c r="B9" s="137"/>
      <c r="C9" s="14"/>
      <c r="D9" s="71"/>
      <c r="E9" s="101"/>
      <c r="F9" s="101"/>
      <c r="G9" s="118"/>
      <c r="H9" s="15"/>
    </row>
    <row r="10" spans="1:8" x14ac:dyDescent="0.4">
      <c r="A10" s="136" t="s">
        <v>11</v>
      </c>
      <c r="B10" s="137"/>
      <c r="C10" s="14"/>
      <c r="D10" s="71">
        <v>5</v>
      </c>
      <c r="E10" s="101">
        <v>527708</v>
      </c>
      <c r="F10" s="101">
        <v>81644</v>
      </c>
      <c r="G10" s="118">
        <f>F10/E10</f>
        <v>0.15471434960243166</v>
      </c>
      <c r="H10" s="15"/>
    </row>
    <row r="11" spans="1:8" x14ac:dyDescent="0.4">
      <c r="A11" s="136" t="s">
        <v>94</v>
      </c>
      <c r="B11" s="137"/>
      <c r="C11" s="14"/>
      <c r="D11" s="71"/>
      <c r="E11" s="101"/>
      <c r="F11" s="101"/>
      <c r="G11" s="118"/>
      <c r="H11" s="15"/>
    </row>
    <row r="12" spans="1:8" x14ac:dyDescent="0.4">
      <c r="A12" s="136" t="s">
        <v>62</v>
      </c>
      <c r="B12" s="137"/>
      <c r="C12" s="14"/>
      <c r="D12" s="71">
        <v>1</v>
      </c>
      <c r="E12" s="101">
        <v>96681</v>
      </c>
      <c r="F12" s="101">
        <v>33462</v>
      </c>
      <c r="G12" s="118">
        <f>F12/E12</f>
        <v>0.34610730133118195</v>
      </c>
      <c r="H12" s="15"/>
    </row>
    <row r="13" spans="1:8" x14ac:dyDescent="0.4">
      <c r="A13" s="136" t="s">
        <v>63</v>
      </c>
      <c r="B13" s="137"/>
      <c r="C13" s="14"/>
      <c r="D13" s="71"/>
      <c r="E13" s="101"/>
      <c r="F13" s="101"/>
      <c r="G13" s="118"/>
      <c r="H13" s="15"/>
    </row>
    <row r="14" spans="1:8" x14ac:dyDescent="0.4">
      <c r="A14" s="136" t="s">
        <v>119</v>
      </c>
      <c r="B14" s="137"/>
      <c r="C14" s="14"/>
      <c r="D14" s="71">
        <v>4</v>
      </c>
      <c r="E14" s="101">
        <v>1276217</v>
      </c>
      <c r="F14" s="101">
        <v>76490.5</v>
      </c>
      <c r="G14" s="118">
        <f>F14/E14</f>
        <v>5.9935340149833455E-2</v>
      </c>
      <c r="H14" s="15"/>
    </row>
    <row r="15" spans="1:8" x14ac:dyDescent="0.4">
      <c r="A15" s="136" t="s">
        <v>25</v>
      </c>
      <c r="B15" s="137"/>
      <c r="C15" s="14"/>
      <c r="D15" s="71"/>
      <c r="E15" s="101"/>
      <c r="F15" s="101"/>
      <c r="G15" s="118"/>
      <c r="H15" s="15"/>
    </row>
    <row r="16" spans="1:8" x14ac:dyDescent="0.4">
      <c r="A16" s="136" t="s">
        <v>103</v>
      </c>
      <c r="B16" s="137"/>
      <c r="C16" s="14"/>
      <c r="D16" s="71"/>
      <c r="E16" s="101"/>
      <c r="F16" s="101"/>
      <c r="G16" s="118"/>
      <c r="H16" s="15"/>
    </row>
    <row r="17" spans="1:8" x14ac:dyDescent="0.4">
      <c r="A17" s="136" t="s">
        <v>120</v>
      </c>
      <c r="B17" s="137"/>
      <c r="C17" s="14"/>
      <c r="D17" s="71"/>
      <c r="E17" s="101"/>
      <c r="F17" s="101"/>
      <c r="G17" s="118"/>
      <c r="H17" s="15"/>
    </row>
    <row r="18" spans="1:8" x14ac:dyDescent="0.4">
      <c r="A18" s="136" t="s">
        <v>14</v>
      </c>
      <c r="B18" s="137"/>
      <c r="C18" s="14"/>
      <c r="D18" s="71">
        <v>1</v>
      </c>
      <c r="E18" s="101">
        <v>445560</v>
      </c>
      <c r="F18" s="101">
        <v>62043.5</v>
      </c>
      <c r="G18" s="118">
        <f>F18/E18</f>
        <v>0.13924836161235299</v>
      </c>
      <c r="H18" s="15"/>
    </row>
    <row r="19" spans="1:8" x14ac:dyDescent="0.4">
      <c r="A19" s="136" t="s">
        <v>15</v>
      </c>
      <c r="B19" s="137"/>
      <c r="C19" s="14"/>
      <c r="D19" s="71"/>
      <c r="E19" s="101"/>
      <c r="F19" s="101"/>
      <c r="G19" s="118"/>
      <c r="H19" s="15"/>
    </row>
    <row r="20" spans="1:8" x14ac:dyDescent="0.4">
      <c r="A20" s="136" t="s">
        <v>102</v>
      </c>
      <c r="B20" s="137"/>
      <c r="C20" s="14"/>
      <c r="D20" s="71"/>
      <c r="E20" s="101"/>
      <c r="F20" s="101"/>
      <c r="G20" s="118"/>
      <c r="H20" s="15"/>
    </row>
    <row r="21" spans="1:8" x14ac:dyDescent="0.4">
      <c r="A21" s="136" t="s">
        <v>155</v>
      </c>
      <c r="B21" s="137"/>
      <c r="C21" s="14"/>
      <c r="D21" s="71"/>
      <c r="E21" s="101"/>
      <c r="F21" s="101"/>
      <c r="G21" s="118"/>
      <c r="H21" s="15"/>
    </row>
    <row r="22" spans="1:8" x14ac:dyDescent="0.4">
      <c r="A22" s="136" t="s">
        <v>143</v>
      </c>
      <c r="B22" s="137"/>
      <c r="C22" s="14"/>
      <c r="D22" s="71"/>
      <c r="E22" s="101"/>
      <c r="F22" s="101"/>
      <c r="G22" s="118"/>
      <c r="H22" s="15"/>
    </row>
    <row r="23" spans="1:8" x14ac:dyDescent="0.4">
      <c r="A23" s="136" t="s">
        <v>108</v>
      </c>
      <c r="B23" s="137"/>
      <c r="C23" s="14"/>
      <c r="D23" s="71">
        <v>8</v>
      </c>
      <c r="E23" s="101">
        <v>969109</v>
      </c>
      <c r="F23" s="101">
        <v>220780.5</v>
      </c>
      <c r="G23" s="118">
        <f>F23/E23</f>
        <v>0.22781802666160358</v>
      </c>
      <c r="H23" s="15"/>
    </row>
    <row r="24" spans="1:8" x14ac:dyDescent="0.4">
      <c r="A24" s="136" t="s">
        <v>138</v>
      </c>
      <c r="B24" s="137"/>
      <c r="C24" s="14"/>
      <c r="D24" s="71"/>
      <c r="E24" s="101"/>
      <c r="F24" s="101"/>
      <c r="G24" s="118"/>
      <c r="H24" s="15"/>
    </row>
    <row r="25" spans="1:8" x14ac:dyDescent="0.4">
      <c r="A25" s="138" t="s">
        <v>20</v>
      </c>
      <c r="B25" s="137"/>
      <c r="C25" s="14"/>
      <c r="D25" s="71">
        <v>2</v>
      </c>
      <c r="E25" s="101">
        <v>176489</v>
      </c>
      <c r="F25" s="101">
        <v>35174.5</v>
      </c>
      <c r="G25" s="118">
        <f>F25/E25</f>
        <v>0.19930137289009514</v>
      </c>
      <c r="H25" s="15"/>
    </row>
    <row r="26" spans="1:8" x14ac:dyDescent="0.4">
      <c r="A26" s="138" t="s">
        <v>21</v>
      </c>
      <c r="B26" s="137"/>
      <c r="C26" s="14"/>
      <c r="D26" s="71"/>
      <c r="E26" s="101"/>
      <c r="F26" s="101"/>
      <c r="G26" s="118"/>
      <c r="H26" s="15"/>
    </row>
    <row r="27" spans="1:8" x14ac:dyDescent="0.4">
      <c r="A27" s="139" t="s">
        <v>23</v>
      </c>
      <c r="B27" s="137"/>
      <c r="C27" s="14"/>
      <c r="D27" s="71"/>
      <c r="E27" s="101"/>
      <c r="F27" s="101"/>
      <c r="G27" s="118"/>
      <c r="H27" s="15"/>
    </row>
    <row r="28" spans="1:8" x14ac:dyDescent="0.4">
      <c r="A28" s="139" t="s">
        <v>145</v>
      </c>
      <c r="B28" s="137"/>
      <c r="C28" s="14"/>
      <c r="D28" s="71"/>
      <c r="E28" s="101"/>
      <c r="F28" s="101"/>
      <c r="G28" s="118"/>
      <c r="H28" s="15"/>
    </row>
    <row r="29" spans="1:8" x14ac:dyDescent="0.4">
      <c r="A29" s="139" t="s">
        <v>133</v>
      </c>
      <c r="B29" s="137"/>
      <c r="C29" s="14"/>
      <c r="D29" s="71"/>
      <c r="E29" s="101"/>
      <c r="F29" s="101"/>
      <c r="G29" s="118"/>
      <c r="H29" s="15"/>
    </row>
    <row r="30" spans="1:8" x14ac:dyDescent="0.4">
      <c r="A30" s="139" t="s">
        <v>66</v>
      </c>
      <c r="B30" s="137"/>
      <c r="C30" s="14"/>
      <c r="D30" s="71"/>
      <c r="E30" s="101"/>
      <c r="F30" s="101"/>
      <c r="G30" s="118"/>
      <c r="H30" s="15"/>
    </row>
    <row r="31" spans="1:8" x14ac:dyDescent="0.4">
      <c r="A31" s="139" t="s">
        <v>144</v>
      </c>
      <c r="B31" s="137"/>
      <c r="C31" s="14"/>
      <c r="D31" s="71"/>
      <c r="E31" s="101"/>
      <c r="F31" s="101"/>
      <c r="G31" s="118"/>
      <c r="H31" s="15"/>
    </row>
    <row r="32" spans="1:8" x14ac:dyDescent="0.4">
      <c r="A32" s="139" t="s">
        <v>53</v>
      </c>
      <c r="B32" s="137"/>
      <c r="C32" s="14"/>
      <c r="D32" s="71"/>
      <c r="E32" s="101"/>
      <c r="F32" s="101"/>
      <c r="G32" s="118"/>
      <c r="H32" s="15"/>
    </row>
    <row r="33" spans="1:8" x14ac:dyDescent="0.4">
      <c r="A33" s="139" t="s">
        <v>151</v>
      </c>
      <c r="B33" s="137"/>
      <c r="C33" s="14"/>
      <c r="D33" s="71"/>
      <c r="E33" s="101"/>
      <c r="F33" s="101"/>
      <c r="G33" s="118"/>
      <c r="H33" s="15"/>
    </row>
    <row r="34" spans="1:8" x14ac:dyDescent="0.4">
      <c r="A34" s="139" t="s">
        <v>95</v>
      </c>
      <c r="B34" s="137"/>
      <c r="C34" s="14"/>
      <c r="D34" s="71"/>
      <c r="E34" s="101"/>
      <c r="F34" s="101"/>
      <c r="G34" s="118"/>
      <c r="H34" s="15"/>
    </row>
    <row r="35" spans="1:8" x14ac:dyDescent="0.4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4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x14ac:dyDescent="0.4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4">
      <c r="A38" s="17"/>
      <c r="B38" s="18"/>
      <c r="C38" s="14"/>
      <c r="D38" s="72"/>
      <c r="E38" s="111"/>
      <c r="F38" s="111"/>
      <c r="G38" s="119"/>
      <c r="H38" s="15"/>
    </row>
    <row r="39" spans="1:8" x14ac:dyDescent="0.4">
      <c r="A39" s="19" t="s">
        <v>31</v>
      </c>
      <c r="B39" s="20"/>
      <c r="C39" s="21"/>
      <c r="D39" s="73">
        <f>SUM(D9:D38)</f>
        <v>21</v>
      </c>
      <c r="E39" s="112">
        <f>SUM(E9:E38)</f>
        <v>3491764</v>
      </c>
      <c r="F39" s="112">
        <f>SUM(F9:F38)</f>
        <v>509595</v>
      </c>
      <c r="G39" s="122">
        <f>F39/E39</f>
        <v>0.14594199378881276</v>
      </c>
      <c r="H39" s="15"/>
    </row>
    <row r="40" spans="1:8" x14ac:dyDescent="0.4">
      <c r="A40" s="22"/>
      <c r="B40" s="22"/>
      <c r="C40" s="22"/>
      <c r="D40" s="107"/>
      <c r="E40" s="108"/>
      <c r="F40" s="74"/>
      <c r="G40" s="74"/>
      <c r="H40" s="2"/>
    </row>
    <row r="41" spans="1:8" ht="17.649999999999999" x14ac:dyDescent="0.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x14ac:dyDescent="0.4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x14ac:dyDescent="0.4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x14ac:dyDescent="0.4">
      <c r="A44" s="27" t="s">
        <v>33</v>
      </c>
      <c r="B44" s="28"/>
      <c r="C44" s="14"/>
      <c r="D44" s="71">
        <v>19</v>
      </c>
      <c r="E44" s="101">
        <v>2413042.98</v>
      </c>
      <c r="F44" s="101">
        <v>159756.91</v>
      </c>
      <c r="G44" s="118">
        <f>1-(+F44/E44)</f>
        <v>0.93379442002313606</v>
      </c>
      <c r="H44" s="15"/>
    </row>
    <row r="45" spans="1:8" x14ac:dyDescent="0.4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x14ac:dyDescent="0.4">
      <c r="A46" s="27" t="s">
        <v>35</v>
      </c>
      <c r="B46" s="28"/>
      <c r="C46" s="14"/>
      <c r="D46" s="71">
        <v>31</v>
      </c>
      <c r="E46" s="101">
        <v>1322936.3</v>
      </c>
      <c r="F46" s="101">
        <v>122184.45</v>
      </c>
      <c r="G46" s="118">
        <f>1-(+F46/E46)</f>
        <v>0.90764147147523278</v>
      </c>
      <c r="H46" s="15"/>
    </row>
    <row r="47" spans="1:8" x14ac:dyDescent="0.4">
      <c r="A47" s="27" t="s">
        <v>36</v>
      </c>
      <c r="B47" s="28"/>
      <c r="C47" s="14"/>
      <c r="D47" s="71">
        <v>7</v>
      </c>
      <c r="E47" s="101">
        <v>2223660.5</v>
      </c>
      <c r="F47" s="101">
        <v>128512.83</v>
      </c>
      <c r="G47" s="118"/>
      <c r="H47" s="15"/>
    </row>
    <row r="48" spans="1:8" x14ac:dyDescent="0.4">
      <c r="A48" s="27" t="s">
        <v>37</v>
      </c>
      <c r="B48" s="28"/>
      <c r="C48" s="14"/>
      <c r="D48" s="71">
        <v>26</v>
      </c>
      <c r="E48" s="101">
        <v>3338160.43</v>
      </c>
      <c r="F48" s="101">
        <v>250659.1</v>
      </c>
      <c r="G48" s="118">
        <f>1-(+F48/E48)</f>
        <v>0.9249110085461052</v>
      </c>
      <c r="H48" s="15"/>
    </row>
    <row r="49" spans="1:8" x14ac:dyDescent="0.4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x14ac:dyDescent="0.4">
      <c r="A50" s="27" t="s">
        <v>39</v>
      </c>
      <c r="B50" s="28"/>
      <c r="C50" s="14"/>
      <c r="D50" s="71">
        <v>7</v>
      </c>
      <c r="E50" s="101">
        <v>461120</v>
      </c>
      <c r="F50" s="101">
        <v>27890</v>
      </c>
      <c r="G50" s="118">
        <f>1-(+F50/E50)</f>
        <v>0.93951682859125607</v>
      </c>
      <c r="H50" s="15"/>
    </row>
    <row r="51" spans="1:8" x14ac:dyDescent="0.4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x14ac:dyDescent="0.4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x14ac:dyDescent="0.4">
      <c r="A53" s="29" t="s">
        <v>59</v>
      </c>
      <c r="B53" s="30"/>
      <c r="C53" s="14"/>
      <c r="D53" s="71"/>
      <c r="E53" s="101"/>
      <c r="F53" s="101"/>
      <c r="G53" s="118"/>
      <c r="H53" s="15"/>
    </row>
    <row r="54" spans="1:8" x14ac:dyDescent="0.4">
      <c r="A54" s="27" t="s">
        <v>60</v>
      </c>
      <c r="B54" s="30"/>
      <c r="C54" s="14"/>
      <c r="D54" s="71">
        <v>399</v>
      </c>
      <c r="E54" s="101">
        <v>26465558.27</v>
      </c>
      <c r="F54" s="101">
        <v>3021357.96</v>
      </c>
      <c r="G54" s="118">
        <f>1-(+F54/E54)</f>
        <v>0.88583811725502659</v>
      </c>
      <c r="H54" s="15"/>
    </row>
    <row r="55" spans="1:8" x14ac:dyDescent="0.4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x14ac:dyDescent="0.4">
      <c r="A56" s="70" t="s">
        <v>117</v>
      </c>
      <c r="B56" s="30"/>
      <c r="C56" s="14"/>
      <c r="D56" s="71">
        <v>384</v>
      </c>
      <c r="E56" s="101">
        <v>57487009.729999997</v>
      </c>
      <c r="F56" s="101">
        <v>6408020.5599999996</v>
      </c>
      <c r="G56" s="118">
        <f>1-(+F56/E56)</f>
        <v>0.88853098134523545</v>
      </c>
      <c r="H56" s="15"/>
    </row>
    <row r="57" spans="1:8" x14ac:dyDescent="0.4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4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4">
      <c r="A59" s="16" t="s">
        <v>44</v>
      </c>
      <c r="B59" s="28"/>
      <c r="C59" s="14"/>
      <c r="D59" s="72"/>
      <c r="E59" s="100"/>
      <c r="F59" s="101"/>
      <c r="G59" s="119"/>
      <c r="H59" s="15"/>
    </row>
    <row r="60" spans="1:8" x14ac:dyDescent="0.4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x14ac:dyDescent="0.4">
      <c r="A61" s="32"/>
      <c r="B61" s="18"/>
      <c r="C61" s="14"/>
      <c r="D61" s="72"/>
      <c r="E61" s="111"/>
      <c r="F61" s="111"/>
      <c r="G61" s="119"/>
      <c r="H61" s="15"/>
    </row>
    <row r="62" spans="1:8" x14ac:dyDescent="0.4">
      <c r="A62" s="20" t="s">
        <v>45</v>
      </c>
      <c r="B62" s="20"/>
      <c r="C62" s="21"/>
      <c r="D62" s="73">
        <f>SUM(D44:D58)</f>
        <v>873</v>
      </c>
      <c r="E62" s="112">
        <f>SUM(E44:E61)</f>
        <v>93711488.210000008</v>
      </c>
      <c r="F62" s="112">
        <f>SUM(F44:F61)</f>
        <v>10118381.809999999</v>
      </c>
      <c r="G62" s="122">
        <f>1-(+F62/E62)</f>
        <v>0.89202623922346103</v>
      </c>
      <c r="H62" s="2"/>
    </row>
    <row r="63" spans="1:8" x14ac:dyDescent="0.4">
      <c r="A63" s="33"/>
      <c r="B63" s="33"/>
      <c r="C63" s="33"/>
      <c r="D63" s="113"/>
      <c r="E63" s="114"/>
      <c r="F63" s="115"/>
      <c r="G63" s="115"/>
      <c r="H63" s="2"/>
    </row>
    <row r="64" spans="1:8" ht="17.25" x14ac:dyDescent="0.45">
      <c r="A64" s="34" t="s">
        <v>46</v>
      </c>
      <c r="B64" s="35"/>
      <c r="C64" s="35"/>
      <c r="D64" s="116"/>
      <c r="E64" s="116"/>
      <c r="F64" s="36">
        <f>F62+F39</f>
        <v>10627976.809999999</v>
      </c>
      <c r="G64" s="116"/>
      <c r="H64" s="2"/>
    </row>
    <row r="65" spans="1:8" ht="17.25" x14ac:dyDescent="0.45">
      <c r="A65" s="37"/>
      <c r="B65" s="38"/>
      <c r="C65" s="38"/>
      <c r="D65" s="35"/>
      <c r="E65" s="35"/>
      <c r="F65" s="36"/>
      <c r="G65" s="35"/>
      <c r="H65" s="2"/>
    </row>
    <row r="66" spans="1:8" x14ac:dyDescent="0.4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x14ac:dyDescent="0.4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x14ac:dyDescent="0.4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x14ac:dyDescent="0.4">
      <c r="A69" s="4"/>
      <c r="B69" s="39"/>
      <c r="C69" s="39"/>
      <c r="D69" s="39"/>
      <c r="E69" s="39"/>
      <c r="F69" s="40"/>
      <c r="G69" s="39"/>
      <c r="H69" s="2"/>
    </row>
    <row r="70" spans="1:8" ht="17.25" x14ac:dyDescent="0.4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7.649999999999999" x14ac:dyDescent="0.5">
      <c r="A71" s="42"/>
      <c r="B71" s="38"/>
      <c r="C71" s="38"/>
      <c r="D71" s="38"/>
      <c r="E71" s="36"/>
      <c r="F71" s="2"/>
      <c r="G71" s="2"/>
      <c r="H71" s="2"/>
    </row>
    <row r="72" spans="1:8" ht="17.25" x14ac:dyDescent="0.45">
      <c r="A72" s="81"/>
      <c r="B72" s="82"/>
      <c r="C72" s="82"/>
      <c r="D72" s="82"/>
      <c r="E72" s="36"/>
      <c r="F72" s="2"/>
      <c r="G72" s="2"/>
      <c r="H72" s="2"/>
    </row>
    <row r="73" spans="1:8" ht="17.649999999999999" x14ac:dyDescent="0.5">
      <c r="A73" s="42"/>
      <c r="B73" s="38"/>
      <c r="C73" s="38"/>
      <c r="D73" s="38"/>
      <c r="E73" s="43"/>
      <c r="F73" s="2"/>
      <c r="G73" s="2"/>
      <c r="H73" s="2"/>
    </row>
    <row r="74" spans="1:8" ht="17.649999999999999" x14ac:dyDescent="0.5">
      <c r="A74" s="42"/>
      <c r="B74" s="38"/>
      <c r="C74" s="38"/>
      <c r="D74" s="38"/>
      <c r="E74" s="44"/>
      <c r="F74" s="2"/>
      <c r="G74" s="2"/>
      <c r="H74" s="2"/>
    </row>
    <row r="75" spans="1:8" ht="17.649999999999999" x14ac:dyDescent="0.5">
      <c r="A75" s="42"/>
      <c r="B75" s="38"/>
      <c r="C75" s="38"/>
      <c r="D75" s="38"/>
      <c r="E75" s="45"/>
      <c r="F75" s="2"/>
      <c r="G75" s="2"/>
      <c r="H75" s="2"/>
    </row>
    <row r="76" spans="1:8" ht="17.649999999999999" x14ac:dyDescent="0.5">
      <c r="A76" s="42"/>
      <c r="B76" s="38"/>
      <c r="C76" s="38"/>
      <c r="D76" s="38"/>
      <c r="E76" s="36"/>
      <c r="F76" s="2"/>
      <c r="G76" s="2"/>
      <c r="H76" s="2"/>
    </row>
    <row r="77" spans="1:8" ht="17.649999999999999" x14ac:dyDescent="0.5">
      <c r="A77" s="42"/>
      <c r="B77" s="38"/>
      <c r="C77" s="38"/>
      <c r="D77" s="38"/>
      <c r="E77" s="36"/>
      <c r="F77" s="2"/>
      <c r="G77" s="2"/>
      <c r="H77" s="2"/>
    </row>
    <row r="78" spans="1:8" ht="17.649999999999999" x14ac:dyDescent="0.5">
      <c r="A78" s="42"/>
      <c r="B78" s="38"/>
      <c r="C78" s="38"/>
      <c r="D78" s="38"/>
      <c r="E78" s="43"/>
      <c r="F78" s="2"/>
      <c r="G78" s="2"/>
      <c r="H78" s="2"/>
    </row>
    <row r="79" spans="1:8" ht="17.649999999999999" x14ac:dyDescent="0.5">
      <c r="A79" s="42"/>
      <c r="B79" s="38"/>
      <c r="C79" s="38"/>
      <c r="D79" s="38"/>
      <c r="E79" s="44"/>
      <c r="F79" s="2"/>
      <c r="G79" s="2"/>
      <c r="H79" s="2"/>
    </row>
    <row r="80" spans="1:8" ht="17.649999999999999" x14ac:dyDescent="0.5">
      <c r="A80" s="42"/>
      <c r="B80" s="38"/>
      <c r="C80" s="38"/>
      <c r="D80" s="38"/>
      <c r="E80" s="44"/>
      <c r="F80" s="2"/>
      <c r="G80" s="2"/>
      <c r="H80" s="2"/>
    </row>
    <row r="81" spans="1:8" ht="17.649999999999999" x14ac:dyDescent="0.5">
      <c r="A81" s="42"/>
      <c r="B81" s="38"/>
      <c r="C81" s="38"/>
      <c r="D81" s="38"/>
      <c r="E81" s="44"/>
      <c r="F81" s="2"/>
      <c r="G81" s="2"/>
      <c r="H81" s="2"/>
    </row>
    <row r="82" spans="1:8" ht="17.649999999999999" x14ac:dyDescent="0.5">
      <c r="A82" s="42"/>
      <c r="B82" s="38"/>
      <c r="C82" s="38"/>
      <c r="D82" s="38"/>
      <c r="E82" s="46"/>
      <c r="F82" s="2"/>
      <c r="G82" s="2"/>
      <c r="H82" s="2"/>
    </row>
    <row r="83" spans="1:8" ht="17.649999999999999" x14ac:dyDescent="0.5">
      <c r="A83" s="42"/>
      <c r="B83" s="38"/>
      <c r="C83" s="38"/>
      <c r="D83" s="38"/>
      <c r="E83" s="38"/>
      <c r="F83" s="2"/>
      <c r="G83" s="2"/>
      <c r="H83" s="2"/>
    </row>
    <row r="84" spans="1:8" x14ac:dyDescent="0.4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131A-5419-4DEF-8E6E-5E92D173A48C}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4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2.5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2.5" x14ac:dyDescent="0.6">
      <c r="A2" s="1" t="s">
        <v>1</v>
      </c>
      <c r="B2" s="2"/>
      <c r="C2" s="2"/>
      <c r="D2" s="2"/>
      <c r="E2" s="2"/>
      <c r="F2" s="2"/>
      <c r="G2" s="2"/>
      <c r="H2" s="2"/>
    </row>
    <row r="3" spans="1:8" ht="22.5" x14ac:dyDescent="0.6">
      <c r="A3" s="1" t="str">
        <f>ARG!$A$3</f>
        <v>MONTH ENDED:  NOVEMBER 2025</v>
      </c>
      <c r="B3" s="2"/>
      <c r="C3" s="2"/>
      <c r="D3" s="2"/>
      <c r="E3" s="2"/>
      <c r="F3" s="2"/>
      <c r="G3" s="2"/>
      <c r="H3" s="2"/>
    </row>
    <row r="4" spans="1:8" x14ac:dyDescent="0.4">
      <c r="A4" s="4"/>
      <c r="B4" s="4"/>
      <c r="C4" s="4"/>
      <c r="D4" s="4"/>
      <c r="E4" s="4"/>
      <c r="F4" s="5"/>
      <c r="G4" s="5"/>
      <c r="H4" s="2"/>
    </row>
    <row r="5" spans="1:8" ht="22.5" x14ac:dyDescent="0.6">
      <c r="A5" s="2"/>
      <c r="B5" s="4"/>
      <c r="C5" s="4"/>
      <c r="D5" s="6" t="s">
        <v>121</v>
      </c>
      <c r="E5" s="7"/>
      <c r="F5" s="8"/>
      <c r="G5" s="5"/>
      <c r="H5" s="2"/>
    </row>
    <row r="6" spans="1:8" x14ac:dyDescent="0.4">
      <c r="A6" s="9" t="s">
        <v>3</v>
      </c>
      <c r="B6" s="4"/>
      <c r="C6" s="4"/>
      <c r="D6" s="4"/>
      <c r="E6" s="4"/>
      <c r="F6" s="5"/>
      <c r="G6" s="5"/>
      <c r="H6" s="2"/>
    </row>
    <row r="7" spans="1:8" x14ac:dyDescent="0.4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x14ac:dyDescent="0.4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x14ac:dyDescent="0.4">
      <c r="A9" s="136" t="s">
        <v>113</v>
      </c>
      <c r="B9" s="137"/>
      <c r="C9" s="14"/>
      <c r="D9" s="71"/>
      <c r="E9" s="100"/>
      <c r="F9" s="101"/>
      <c r="G9" s="118"/>
      <c r="H9" s="15"/>
    </row>
    <row r="10" spans="1:8" x14ac:dyDescent="0.4">
      <c r="A10" s="136" t="s">
        <v>11</v>
      </c>
      <c r="B10" s="137"/>
      <c r="C10" s="14"/>
      <c r="D10" s="71"/>
      <c r="E10" s="100"/>
      <c r="F10" s="101"/>
      <c r="G10" s="118"/>
      <c r="H10" s="15"/>
    </row>
    <row r="11" spans="1:8" x14ac:dyDescent="0.4">
      <c r="A11" s="136" t="s">
        <v>94</v>
      </c>
      <c r="B11" s="137"/>
      <c r="C11" s="14"/>
      <c r="D11" s="71">
        <v>4</v>
      </c>
      <c r="E11" s="100">
        <v>586305</v>
      </c>
      <c r="F11" s="101">
        <v>86222</v>
      </c>
      <c r="G11" s="118">
        <f t="shared" ref="G11:G22" si="0">F11/E11</f>
        <v>0.147059977315561</v>
      </c>
      <c r="H11" s="15"/>
    </row>
    <row r="12" spans="1:8" x14ac:dyDescent="0.4">
      <c r="A12" s="136" t="s">
        <v>62</v>
      </c>
      <c r="B12" s="137"/>
      <c r="C12" s="14"/>
      <c r="D12" s="71"/>
      <c r="E12" s="100"/>
      <c r="F12" s="101"/>
      <c r="G12" s="118"/>
      <c r="H12" s="15"/>
    </row>
    <row r="13" spans="1:8" x14ac:dyDescent="0.4">
      <c r="A13" s="136" t="s">
        <v>63</v>
      </c>
      <c r="B13" s="137"/>
      <c r="C13" s="14"/>
      <c r="D13" s="71">
        <v>1</v>
      </c>
      <c r="E13" s="100">
        <v>7699</v>
      </c>
      <c r="F13" s="101">
        <v>1861</v>
      </c>
      <c r="G13" s="118">
        <f t="shared" si="0"/>
        <v>0.24171970385764385</v>
      </c>
      <c r="H13" s="15"/>
    </row>
    <row r="14" spans="1:8" x14ac:dyDescent="0.4">
      <c r="A14" s="136" t="s">
        <v>119</v>
      </c>
      <c r="B14" s="137"/>
      <c r="C14" s="14"/>
      <c r="D14" s="71">
        <v>2</v>
      </c>
      <c r="E14" s="100">
        <v>1597260</v>
      </c>
      <c r="F14" s="101">
        <v>105364</v>
      </c>
      <c r="G14" s="118">
        <f t="shared" si="0"/>
        <v>6.5965465860285732E-2</v>
      </c>
      <c r="H14" s="15"/>
    </row>
    <row r="15" spans="1:8" x14ac:dyDescent="0.4">
      <c r="A15" s="136" t="s">
        <v>25</v>
      </c>
      <c r="B15" s="137"/>
      <c r="C15" s="14"/>
      <c r="D15" s="71">
        <v>1</v>
      </c>
      <c r="E15" s="100">
        <v>46991</v>
      </c>
      <c r="F15" s="101">
        <v>23380</v>
      </c>
      <c r="G15" s="118">
        <f t="shared" si="0"/>
        <v>0.49754208252644122</v>
      </c>
      <c r="H15" s="15"/>
    </row>
    <row r="16" spans="1:8" x14ac:dyDescent="0.4">
      <c r="A16" s="136" t="s">
        <v>103</v>
      </c>
      <c r="B16" s="137"/>
      <c r="C16" s="14"/>
      <c r="D16" s="71">
        <v>1</v>
      </c>
      <c r="E16" s="100">
        <v>222136</v>
      </c>
      <c r="F16" s="101">
        <v>78855.5</v>
      </c>
      <c r="G16" s="118">
        <f t="shared" si="0"/>
        <v>0.35498748514423595</v>
      </c>
      <c r="H16" s="15"/>
    </row>
    <row r="17" spans="1:8" x14ac:dyDescent="0.4">
      <c r="A17" s="136" t="s">
        <v>120</v>
      </c>
      <c r="B17" s="137"/>
      <c r="C17" s="14"/>
      <c r="D17" s="71"/>
      <c r="E17" s="100"/>
      <c r="F17" s="101"/>
      <c r="G17" s="118"/>
      <c r="H17" s="15"/>
    </row>
    <row r="18" spans="1:8" x14ac:dyDescent="0.4">
      <c r="A18" s="136" t="s">
        <v>14</v>
      </c>
      <c r="B18" s="137"/>
      <c r="C18" s="14"/>
      <c r="D18" s="71">
        <v>2</v>
      </c>
      <c r="E18" s="100">
        <v>150905</v>
      </c>
      <c r="F18" s="101">
        <v>51463</v>
      </c>
      <c r="G18" s="118">
        <f t="shared" si="0"/>
        <v>0.34102912428348964</v>
      </c>
      <c r="H18" s="15"/>
    </row>
    <row r="19" spans="1:8" x14ac:dyDescent="0.4">
      <c r="A19" s="136" t="s">
        <v>15</v>
      </c>
      <c r="B19" s="137"/>
      <c r="C19" s="14"/>
      <c r="D19" s="71">
        <v>2</v>
      </c>
      <c r="E19" s="100">
        <v>897516</v>
      </c>
      <c r="F19" s="101">
        <v>229797</v>
      </c>
      <c r="G19" s="118">
        <f t="shared" si="0"/>
        <v>0.25603666118487023</v>
      </c>
      <c r="H19" s="15"/>
    </row>
    <row r="20" spans="1:8" x14ac:dyDescent="0.4">
      <c r="A20" s="136" t="s">
        <v>102</v>
      </c>
      <c r="B20" s="137"/>
      <c r="C20" s="14"/>
      <c r="D20" s="71">
        <v>1</v>
      </c>
      <c r="E20" s="100">
        <v>64966</v>
      </c>
      <c r="F20" s="101">
        <v>34999</v>
      </c>
      <c r="G20" s="118">
        <f t="shared" si="0"/>
        <v>0.53872795000461782</v>
      </c>
      <c r="H20" s="15"/>
    </row>
    <row r="21" spans="1:8" x14ac:dyDescent="0.4">
      <c r="A21" s="136" t="s">
        <v>155</v>
      </c>
      <c r="B21" s="137"/>
      <c r="C21" s="14"/>
      <c r="D21" s="71"/>
      <c r="E21" s="100"/>
      <c r="F21" s="101"/>
      <c r="G21" s="118"/>
      <c r="H21" s="15"/>
    </row>
    <row r="22" spans="1:8" x14ac:dyDescent="0.4">
      <c r="A22" s="136" t="s">
        <v>143</v>
      </c>
      <c r="B22" s="137"/>
      <c r="C22" s="14"/>
      <c r="D22" s="71">
        <v>14</v>
      </c>
      <c r="E22" s="100">
        <v>1926876</v>
      </c>
      <c r="F22" s="101">
        <v>553536</v>
      </c>
      <c r="G22" s="118">
        <f t="shared" si="0"/>
        <v>0.28727120997926175</v>
      </c>
      <c r="H22" s="15"/>
    </row>
    <row r="23" spans="1:8" x14ac:dyDescent="0.4">
      <c r="A23" s="136" t="s">
        <v>108</v>
      </c>
      <c r="B23" s="137"/>
      <c r="C23" s="14"/>
      <c r="D23" s="71"/>
      <c r="E23" s="100"/>
      <c r="F23" s="101"/>
      <c r="G23" s="118"/>
      <c r="H23" s="15"/>
    </row>
    <row r="24" spans="1:8" x14ac:dyDescent="0.4">
      <c r="A24" s="136" t="s">
        <v>138</v>
      </c>
      <c r="B24" s="137"/>
      <c r="C24" s="14"/>
      <c r="D24" s="71"/>
      <c r="E24" s="100"/>
      <c r="F24" s="101"/>
      <c r="G24" s="118"/>
      <c r="H24" s="15"/>
    </row>
    <row r="25" spans="1:8" x14ac:dyDescent="0.4">
      <c r="A25" s="138" t="s">
        <v>20</v>
      </c>
      <c r="B25" s="137"/>
      <c r="C25" s="14"/>
      <c r="D25" s="71">
        <v>4</v>
      </c>
      <c r="E25" s="100">
        <v>813650</v>
      </c>
      <c r="F25" s="101">
        <v>158942</v>
      </c>
      <c r="G25" s="118">
        <f>F25/E25</f>
        <v>0.19534443556811898</v>
      </c>
      <c r="H25" s="15"/>
    </row>
    <row r="26" spans="1:8" x14ac:dyDescent="0.4">
      <c r="A26" s="138" t="s">
        <v>21</v>
      </c>
      <c r="B26" s="137"/>
      <c r="C26" s="14"/>
      <c r="D26" s="71"/>
      <c r="E26" s="100"/>
      <c r="F26" s="101"/>
      <c r="G26" s="118"/>
      <c r="H26" s="15"/>
    </row>
    <row r="27" spans="1:8" x14ac:dyDescent="0.4">
      <c r="A27" s="139" t="s">
        <v>23</v>
      </c>
      <c r="B27" s="137"/>
      <c r="C27" s="14"/>
      <c r="D27" s="71"/>
      <c r="E27" s="100"/>
      <c r="F27" s="101"/>
      <c r="G27" s="118"/>
      <c r="H27" s="15"/>
    </row>
    <row r="28" spans="1:8" x14ac:dyDescent="0.4">
      <c r="A28" s="139" t="s">
        <v>145</v>
      </c>
      <c r="B28" s="137"/>
      <c r="C28" s="14"/>
      <c r="D28" s="71">
        <v>2</v>
      </c>
      <c r="E28" s="100">
        <v>1958172</v>
      </c>
      <c r="F28" s="101">
        <v>275184</v>
      </c>
      <c r="G28" s="118">
        <f t="shared" ref="G28:G34" si="1">F28/E28</f>
        <v>0.14053106672958249</v>
      </c>
      <c r="H28" s="15"/>
    </row>
    <row r="29" spans="1:8" x14ac:dyDescent="0.4">
      <c r="A29" s="139" t="s">
        <v>133</v>
      </c>
      <c r="B29" s="137"/>
      <c r="C29" s="14"/>
      <c r="D29" s="71">
        <v>1</v>
      </c>
      <c r="E29" s="100">
        <v>43415</v>
      </c>
      <c r="F29" s="101">
        <v>9784</v>
      </c>
      <c r="G29" s="118">
        <f t="shared" si="1"/>
        <v>0.22535989865253944</v>
      </c>
      <c r="H29" s="15"/>
    </row>
    <row r="30" spans="1:8" x14ac:dyDescent="0.4">
      <c r="A30" s="139" t="s">
        <v>66</v>
      </c>
      <c r="B30" s="137"/>
      <c r="C30" s="14"/>
      <c r="D30" s="71">
        <v>1</v>
      </c>
      <c r="E30" s="100">
        <v>51632</v>
      </c>
      <c r="F30" s="101">
        <v>9361</v>
      </c>
      <c r="G30" s="118">
        <f t="shared" si="1"/>
        <v>0.18130229315153393</v>
      </c>
      <c r="H30" s="15"/>
    </row>
    <row r="31" spans="1:8" x14ac:dyDescent="0.4">
      <c r="A31" s="139" t="s">
        <v>144</v>
      </c>
      <c r="B31" s="137"/>
      <c r="C31" s="14"/>
      <c r="D31" s="71">
        <v>2</v>
      </c>
      <c r="E31" s="100">
        <v>284194</v>
      </c>
      <c r="F31" s="101">
        <v>74280.5</v>
      </c>
      <c r="G31" s="118">
        <f t="shared" si="1"/>
        <v>0.26137251314243087</v>
      </c>
      <c r="H31" s="15"/>
    </row>
    <row r="32" spans="1:8" x14ac:dyDescent="0.4">
      <c r="A32" s="139" t="s">
        <v>53</v>
      </c>
      <c r="B32" s="137"/>
      <c r="C32" s="14"/>
      <c r="D32" s="71">
        <v>1</v>
      </c>
      <c r="E32" s="100">
        <v>173081</v>
      </c>
      <c r="F32" s="101">
        <v>82141</v>
      </c>
      <c r="G32" s="118">
        <f t="shared" si="1"/>
        <v>0.47458126541908124</v>
      </c>
      <c r="H32" s="15"/>
    </row>
    <row r="33" spans="1:8" x14ac:dyDescent="0.4">
      <c r="A33" s="139" t="s">
        <v>151</v>
      </c>
      <c r="B33" s="137"/>
      <c r="C33" s="14"/>
      <c r="D33" s="71">
        <v>2</v>
      </c>
      <c r="E33" s="100">
        <v>253622</v>
      </c>
      <c r="F33" s="101">
        <v>25955.5</v>
      </c>
      <c r="G33" s="118">
        <f t="shared" si="1"/>
        <v>0.10233930810418655</v>
      </c>
      <c r="H33" s="15"/>
    </row>
    <row r="34" spans="1:8" x14ac:dyDescent="0.4">
      <c r="A34" s="139" t="s">
        <v>95</v>
      </c>
      <c r="B34" s="137"/>
      <c r="C34" s="14"/>
      <c r="D34" s="71">
        <v>1</v>
      </c>
      <c r="E34" s="100">
        <v>653868</v>
      </c>
      <c r="F34" s="101">
        <v>91512</v>
      </c>
      <c r="G34" s="118">
        <f t="shared" si="1"/>
        <v>0.1399548532731377</v>
      </c>
      <c r="H34" s="15"/>
    </row>
    <row r="35" spans="1:8" x14ac:dyDescent="0.4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4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x14ac:dyDescent="0.4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4">
      <c r="A38" s="17"/>
      <c r="B38" s="18"/>
      <c r="C38" s="14"/>
      <c r="D38" s="72"/>
      <c r="E38" s="111"/>
      <c r="F38" s="111"/>
      <c r="G38" s="119"/>
      <c r="H38" s="15"/>
    </row>
    <row r="39" spans="1:8" x14ac:dyDescent="0.4">
      <c r="A39" s="19" t="s">
        <v>31</v>
      </c>
      <c r="B39" s="20"/>
      <c r="C39" s="21"/>
      <c r="D39" s="73">
        <f>SUM(D9:D38)</f>
        <v>42</v>
      </c>
      <c r="E39" s="112">
        <f>SUM(E9:E38)</f>
        <v>9732288</v>
      </c>
      <c r="F39" s="112">
        <f>SUM(F9:F38)</f>
        <v>1892637.5</v>
      </c>
      <c r="G39" s="122">
        <f>F39/E39</f>
        <v>0.19446994375834337</v>
      </c>
      <c r="H39" s="15"/>
    </row>
    <row r="40" spans="1:8" x14ac:dyDescent="0.4">
      <c r="A40" s="22"/>
      <c r="B40" s="22"/>
      <c r="C40" s="22"/>
      <c r="D40" s="107"/>
      <c r="E40" s="108"/>
      <c r="F40" s="74"/>
      <c r="G40" s="74"/>
      <c r="H40" s="2"/>
    </row>
    <row r="41" spans="1:8" ht="17.649999999999999" x14ac:dyDescent="0.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x14ac:dyDescent="0.4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x14ac:dyDescent="0.4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x14ac:dyDescent="0.4">
      <c r="A44" s="27" t="s">
        <v>33</v>
      </c>
      <c r="B44" s="28"/>
      <c r="C44" s="14"/>
      <c r="D44" s="71">
        <v>116</v>
      </c>
      <c r="E44" s="101">
        <v>13629061.960000001</v>
      </c>
      <c r="F44" s="101">
        <v>933186.72</v>
      </c>
      <c r="G44" s="118">
        <f>1-(+F44/E44)</f>
        <v>0.93152964431896967</v>
      </c>
      <c r="H44" s="15"/>
    </row>
    <row r="45" spans="1:8" x14ac:dyDescent="0.4">
      <c r="A45" s="27" t="s">
        <v>34</v>
      </c>
      <c r="B45" s="28"/>
      <c r="C45" s="14"/>
      <c r="D45" s="71">
        <v>17</v>
      </c>
      <c r="E45" s="101">
        <v>5906412.0499999998</v>
      </c>
      <c r="F45" s="101">
        <v>457184.55</v>
      </c>
      <c r="G45" s="118">
        <f t="shared" ref="G45:G53" si="2">1-(+F45/E45)</f>
        <v>0.92259521582142245</v>
      </c>
      <c r="H45" s="15"/>
    </row>
    <row r="46" spans="1:8" x14ac:dyDescent="0.4">
      <c r="A46" s="27" t="s">
        <v>35</v>
      </c>
      <c r="B46" s="28"/>
      <c r="C46" s="14"/>
      <c r="D46" s="71">
        <v>92</v>
      </c>
      <c r="E46" s="101">
        <v>3933796.5</v>
      </c>
      <c r="F46" s="101">
        <v>274010.64</v>
      </c>
      <c r="G46" s="118">
        <f t="shared" si="2"/>
        <v>0.93034448019870886</v>
      </c>
      <c r="H46" s="15"/>
    </row>
    <row r="47" spans="1:8" x14ac:dyDescent="0.4">
      <c r="A47" s="27" t="s">
        <v>36</v>
      </c>
      <c r="B47" s="28"/>
      <c r="C47" s="14"/>
      <c r="D47" s="71">
        <v>3</v>
      </c>
      <c r="E47" s="101">
        <v>601625.75</v>
      </c>
      <c r="F47" s="101">
        <v>32890.9</v>
      </c>
      <c r="G47" s="118">
        <f t="shared" si="2"/>
        <v>0.94532996634535671</v>
      </c>
      <c r="H47" s="15"/>
    </row>
    <row r="48" spans="1:8" x14ac:dyDescent="0.4">
      <c r="A48" s="27" t="s">
        <v>37</v>
      </c>
      <c r="B48" s="28"/>
      <c r="C48" s="14"/>
      <c r="D48" s="71">
        <v>104</v>
      </c>
      <c r="E48" s="101">
        <v>18724747.550000001</v>
      </c>
      <c r="F48" s="101">
        <v>943885.65</v>
      </c>
      <c r="G48" s="118">
        <f t="shared" si="2"/>
        <v>0.94959154202321938</v>
      </c>
      <c r="H48" s="15"/>
    </row>
    <row r="49" spans="1:8" x14ac:dyDescent="0.4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x14ac:dyDescent="0.4">
      <c r="A50" s="27" t="s">
        <v>39</v>
      </c>
      <c r="B50" s="28"/>
      <c r="C50" s="14"/>
      <c r="D50" s="71">
        <v>13</v>
      </c>
      <c r="E50" s="101">
        <v>1221960</v>
      </c>
      <c r="F50" s="101">
        <v>86903.95</v>
      </c>
      <c r="G50" s="118">
        <f t="shared" si="2"/>
        <v>0.92888151003306163</v>
      </c>
      <c r="H50" s="15"/>
    </row>
    <row r="51" spans="1:8" x14ac:dyDescent="0.4">
      <c r="A51" s="27" t="s">
        <v>40</v>
      </c>
      <c r="B51" s="28"/>
      <c r="C51" s="14"/>
      <c r="D51" s="71">
        <v>1</v>
      </c>
      <c r="E51" s="101">
        <v>40470</v>
      </c>
      <c r="F51" s="101">
        <v>5985.84</v>
      </c>
      <c r="G51" s="118">
        <f t="shared" si="2"/>
        <v>0.85209191994069677</v>
      </c>
      <c r="H51" s="15"/>
    </row>
    <row r="52" spans="1:8" x14ac:dyDescent="0.4">
      <c r="A52" s="27" t="s">
        <v>41</v>
      </c>
      <c r="B52" s="28"/>
      <c r="C52" s="14"/>
      <c r="D52" s="71">
        <v>3</v>
      </c>
      <c r="E52" s="101">
        <v>95925</v>
      </c>
      <c r="F52" s="101">
        <v>12039.06</v>
      </c>
      <c r="G52" s="118">
        <f t="shared" si="2"/>
        <v>0.87449507427677875</v>
      </c>
      <c r="H52" s="15"/>
    </row>
    <row r="53" spans="1:8" x14ac:dyDescent="0.4">
      <c r="A53" s="29" t="s">
        <v>59</v>
      </c>
      <c r="B53" s="30"/>
      <c r="C53" s="14"/>
      <c r="D53" s="71">
        <v>2</v>
      </c>
      <c r="E53" s="101">
        <v>76800</v>
      </c>
      <c r="F53" s="101">
        <v>5900</v>
      </c>
      <c r="G53" s="118">
        <f t="shared" si="2"/>
        <v>0.92317708333333337</v>
      </c>
      <c r="H53" s="15"/>
    </row>
    <row r="54" spans="1:8" x14ac:dyDescent="0.4">
      <c r="A54" s="27" t="s">
        <v>60</v>
      </c>
      <c r="B54" s="30"/>
      <c r="C54" s="14"/>
      <c r="D54" s="71">
        <v>1172</v>
      </c>
      <c r="E54" s="101">
        <v>103180692.88</v>
      </c>
      <c r="F54" s="101">
        <v>11291377.4</v>
      </c>
      <c r="G54" s="118">
        <f>1-(+F54/E54)</f>
        <v>0.89056695506850336</v>
      </c>
      <c r="H54" s="15"/>
    </row>
    <row r="55" spans="1:8" x14ac:dyDescent="0.4">
      <c r="A55" s="27" t="s">
        <v>61</v>
      </c>
      <c r="B55" s="30"/>
      <c r="C55" s="14"/>
      <c r="D55" s="71">
        <v>21</v>
      </c>
      <c r="E55" s="101">
        <v>305149.87</v>
      </c>
      <c r="F55" s="101">
        <v>39053.339999999997</v>
      </c>
      <c r="G55" s="118">
        <f>1-(+F55/E55)</f>
        <v>0.87201914914792522</v>
      </c>
      <c r="H55" s="15"/>
    </row>
    <row r="56" spans="1:8" x14ac:dyDescent="0.4">
      <c r="A56" s="70" t="s">
        <v>117</v>
      </c>
      <c r="B56" s="30"/>
      <c r="C56" s="14"/>
      <c r="D56" s="71"/>
      <c r="E56" s="101"/>
      <c r="F56" s="101"/>
      <c r="G56" s="118"/>
      <c r="H56" s="15"/>
    </row>
    <row r="57" spans="1:8" x14ac:dyDescent="0.4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4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4">
      <c r="A59" s="16" t="s">
        <v>44</v>
      </c>
      <c r="B59" s="28"/>
      <c r="C59" s="14"/>
      <c r="D59" s="72"/>
      <c r="E59" s="100"/>
      <c r="F59" s="101"/>
      <c r="G59" s="119"/>
      <c r="H59" s="15"/>
    </row>
    <row r="60" spans="1:8" x14ac:dyDescent="0.4">
      <c r="A60" s="16" t="s">
        <v>30</v>
      </c>
      <c r="B60" s="28"/>
      <c r="C60" s="14"/>
      <c r="D60" s="72"/>
      <c r="E60" s="100"/>
      <c r="F60" s="101">
        <v>313</v>
      </c>
      <c r="G60" s="119"/>
      <c r="H60" s="15"/>
    </row>
    <row r="61" spans="1:8" x14ac:dyDescent="0.4">
      <c r="A61" s="32"/>
      <c r="B61" s="18"/>
      <c r="C61" s="14"/>
      <c r="D61" s="72"/>
      <c r="E61" s="77"/>
      <c r="F61" s="111"/>
      <c r="G61" s="119"/>
      <c r="H61" s="15"/>
    </row>
    <row r="62" spans="1:8" x14ac:dyDescent="0.4">
      <c r="A62" s="20" t="s">
        <v>45</v>
      </c>
      <c r="B62" s="20"/>
      <c r="C62" s="21"/>
      <c r="D62" s="73">
        <f>SUM(D44:D58)</f>
        <v>1544</v>
      </c>
      <c r="E62" s="112">
        <f>SUM(E44:E61)</f>
        <v>147716641.56</v>
      </c>
      <c r="F62" s="112">
        <f>SUM(F44:F61)</f>
        <v>14082731.050000001</v>
      </c>
      <c r="G62" s="122">
        <f>1-(F62/E62)</f>
        <v>0.90466388281458565</v>
      </c>
      <c r="H62" s="15"/>
    </row>
    <row r="63" spans="1:8" x14ac:dyDescent="0.4">
      <c r="A63" s="33"/>
      <c r="B63" s="33"/>
      <c r="C63" s="49"/>
      <c r="D63" s="123"/>
      <c r="E63" s="114"/>
      <c r="F63" s="115"/>
      <c r="G63" s="115"/>
      <c r="H63" s="2"/>
    </row>
    <row r="64" spans="1:8" ht="17.25" x14ac:dyDescent="0.45">
      <c r="A64" s="34" t="s">
        <v>46</v>
      </c>
      <c r="B64" s="35"/>
      <c r="C64" s="38"/>
      <c r="D64" s="51"/>
      <c r="E64" s="116"/>
      <c r="F64" s="36">
        <f>F62+F39</f>
        <v>15975368.550000001</v>
      </c>
      <c r="G64" s="116"/>
      <c r="H64" s="2"/>
    </row>
    <row r="65" spans="1:8" ht="17.25" x14ac:dyDescent="0.45">
      <c r="A65" s="37"/>
      <c r="B65" s="38"/>
      <c r="C65" s="38"/>
      <c r="D65" s="79"/>
      <c r="E65" s="35"/>
      <c r="F65" s="36"/>
      <c r="G65" s="35"/>
      <c r="H65" s="2"/>
    </row>
    <row r="66" spans="1:8" x14ac:dyDescent="0.4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x14ac:dyDescent="0.4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x14ac:dyDescent="0.4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x14ac:dyDescent="0.4">
      <c r="A69" s="4"/>
      <c r="B69" s="39"/>
      <c r="C69" s="39"/>
      <c r="D69" s="39"/>
      <c r="E69" s="39"/>
      <c r="F69" s="40"/>
      <c r="G69" s="39"/>
      <c r="H69" s="2"/>
    </row>
    <row r="70" spans="1:8" ht="17.25" x14ac:dyDescent="0.4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7.649999999999999" x14ac:dyDescent="0.5">
      <c r="A71" s="42"/>
      <c r="B71" s="38"/>
      <c r="C71" s="38"/>
      <c r="D71" s="38"/>
      <c r="E71" s="36"/>
      <c r="F71" s="2"/>
      <c r="G71" s="2"/>
      <c r="H71" s="2"/>
    </row>
    <row r="72" spans="1:8" ht="17.25" x14ac:dyDescent="0.45">
      <c r="A72" s="81"/>
      <c r="B72" s="82"/>
      <c r="C72" s="82"/>
      <c r="D72" s="82"/>
      <c r="E72" s="43"/>
      <c r="F72" s="2"/>
      <c r="G72" s="2"/>
      <c r="H72" s="2"/>
    </row>
    <row r="73" spans="1:8" ht="17.649999999999999" x14ac:dyDescent="0.5">
      <c r="A73" s="42"/>
      <c r="B73" s="38"/>
      <c r="C73" s="38"/>
      <c r="D73" s="38"/>
      <c r="E73" s="44"/>
      <c r="F73" s="2"/>
      <c r="G73" s="2"/>
      <c r="H73" s="2"/>
    </row>
    <row r="74" spans="1:8" ht="17.649999999999999" x14ac:dyDescent="0.5">
      <c r="A74" s="42"/>
      <c r="B74" s="38"/>
      <c r="C74" s="38"/>
      <c r="D74" s="38"/>
      <c r="E74" s="45"/>
      <c r="F74" s="2"/>
      <c r="G74" s="2"/>
      <c r="H74" s="2"/>
    </row>
    <row r="75" spans="1:8" ht="17.649999999999999" x14ac:dyDescent="0.5">
      <c r="A75" s="42"/>
      <c r="B75" s="38"/>
      <c r="C75" s="38"/>
      <c r="D75" s="38"/>
      <c r="E75" s="36"/>
      <c r="F75" s="2"/>
      <c r="G75" s="2"/>
      <c r="H75" s="2"/>
    </row>
    <row r="76" spans="1:8" ht="17.649999999999999" x14ac:dyDescent="0.5">
      <c r="A76" s="42"/>
      <c r="B76" s="38"/>
      <c r="C76" s="38"/>
      <c r="D76" s="38"/>
      <c r="E76" s="36"/>
      <c r="F76" s="2"/>
      <c r="G76" s="2"/>
      <c r="H76" s="2"/>
    </row>
    <row r="77" spans="1:8" ht="17.649999999999999" x14ac:dyDescent="0.5">
      <c r="A77" s="42"/>
      <c r="B77" s="38"/>
      <c r="C77" s="38"/>
      <c r="D77" s="38"/>
      <c r="E77" s="43"/>
      <c r="F77" s="2"/>
      <c r="G77" s="2"/>
      <c r="H77" s="2"/>
    </row>
    <row r="78" spans="1:8" ht="17.649999999999999" x14ac:dyDescent="0.5">
      <c r="A78" s="42"/>
      <c r="B78" s="38"/>
      <c r="C78" s="38"/>
      <c r="D78" s="38"/>
      <c r="E78" s="44"/>
      <c r="F78" s="2"/>
      <c r="G78" s="2"/>
      <c r="H78" s="2"/>
    </row>
    <row r="79" spans="1:8" ht="17.649999999999999" x14ac:dyDescent="0.5">
      <c r="A79" s="42"/>
      <c r="B79" s="38"/>
      <c r="C79" s="38"/>
      <c r="D79" s="38"/>
      <c r="E79" s="44"/>
      <c r="F79" s="2"/>
      <c r="G79" s="2"/>
      <c r="H79" s="2"/>
    </row>
    <row r="80" spans="1:8" ht="17.649999999999999" x14ac:dyDescent="0.5">
      <c r="A80" s="42"/>
      <c r="B80" s="38"/>
      <c r="C80" s="38"/>
      <c r="D80" s="38"/>
      <c r="E80" s="44"/>
      <c r="F80" s="2"/>
      <c r="G80" s="2"/>
      <c r="H80" s="2"/>
    </row>
    <row r="81" spans="1:8" ht="17.649999999999999" x14ac:dyDescent="0.5">
      <c r="A81" s="42"/>
      <c r="B81" s="38"/>
      <c r="C81" s="38"/>
      <c r="D81" s="38"/>
      <c r="E81" s="46"/>
      <c r="F81" s="2"/>
      <c r="G81" s="2"/>
      <c r="H81" s="2"/>
    </row>
    <row r="82" spans="1:8" ht="17.649999999999999" x14ac:dyDescent="0.5">
      <c r="A82" s="42"/>
      <c r="B82" s="38"/>
      <c r="C82" s="38"/>
      <c r="D82" s="38"/>
      <c r="E82" s="38"/>
      <c r="F82" s="2"/>
      <c r="G82" s="2"/>
      <c r="H82" s="2"/>
    </row>
    <row r="83" spans="1:8" x14ac:dyDescent="0.4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506B-E95F-438E-8F21-3C6B21003C20}">
  <dimension ref="A1:H69"/>
  <sheetViews>
    <sheetView zoomScale="87" workbookViewId="0">
      <selection activeCell="D9" sqref="D9"/>
    </sheetView>
  </sheetViews>
  <sheetFormatPr defaultRowHeight="22.5" x14ac:dyDescent="0.6"/>
  <cols>
    <col min="1" max="1" width="9.6640625" style="52" customWidth="1"/>
    <col min="2" max="2" width="15.6640625" style="52" customWidth="1"/>
    <col min="3" max="3" width="3.6640625" style="52" customWidth="1"/>
    <col min="4" max="4" width="7.6640625" style="52" customWidth="1"/>
    <col min="5" max="6" width="14.6640625" style="52" customWidth="1"/>
    <col min="7" max="7" width="11.6640625" style="52" customWidth="1"/>
    <col min="8" max="16384" width="8.88671875" style="52"/>
  </cols>
  <sheetData>
    <row r="1" spans="1:8" ht="23.25" customHeight="1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6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6">
      <c r="A3" s="1" t="str">
        <f>ARG!$A$3</f>
        <v>MONTH ENDED:  NOVEMBER 2025</v>
      </c>
      <c r="B3" s="2"/>
      <c r="C3" s="2"/>
      <c r="D3" s="2"/>
      <c r="E3" s="2"/>
      <c r="F3" s="2"/>
      <c r="G3" s="2"/>
      <c r="H3" s="2"/>
    </row>
    <row r="4" spans="1:8" ht="15.75" customHeight="1" x14ac:dyDescent="0.6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6">
      <c r="A5" s="2"/>
      <c r="B5" s="4"/>
      <c r="C5" s="4"/>
      <c r="D5" s="6" t="s">
        <v>67</v>
      </c>
      <c r="E5" s="7"/>
      <c r="F5" s="8"/>
      <c r="G5" s="5"/>
      <c r="H5" s="2"/>
    </row>
    <row r="6" spans="1:8" ht="15.75" customHeight="1" x14ac:dyDescent="0.6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6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6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6">
      <c r="A9" s="136" t="s">
        <v>10</v>
      </c>
      <c r="B9" s="137"/>
      <c r="C9" s="14"/>
      <c r="D9" s="71"/>
      <c r="E9" s="101"/>
      <c r="F9" s="101"/>
      <c r="G9" s="118"/>
      <c r="H9" s="15"/>
    </row>
    <row r="10" spans="1:8" ht="15.75" customHeight="1" x14ac:dyDescent="0.6">
      <c r="A10" s="136" t="s">
        <v>11</v>
      </c>
      <c r="B10" s="137"/>
      <c r="C10" s="14"/>
      <c r="D10" s="71"/>
      <c r="E10" s="101"/>
      <c r="F10" s="101"/>
      <c r="G10" s="118"/>
      <c r="H10" s="15"/>
    </row>
    <row r="11" spans="1:8" ht="15.75" customHeight="1" x14ac:dyDescent="0.6">
      <c r="A11" s="136" t="s">
        <v>111</v>
      </c>
      <c r="B11" s="137"/>
      <c r="C11" s="14"/>
      <c r="D11" s="71"/>
      <c r="E11" s="101"/>
      <c r="F11" s="101"/>
      <c r="G11" s="118"/>
      <c r="H11" s="15"/>
    </row>
    <row r="12" spans="1:8" ht="15.75" customHeight="1" x14ac:dyDescent="0.6">
      <c r="A12" s="136" t="s">
        <v>25</v>
      </c>
      <c r="B12" s="137"/>
      <c r="C12" s="14"/>
      <c r="D12" s="71"/>
      <c r="E12" s="101"/>
      <c r="F12" s="101"/>
      <c r="G12" s="118"/>
      <c r="H12" s="15"/>
    </row>
    <row r="13" spans="1:8" ht="15.75" customHeight="1" x14ac:dyDescent="0.6">
      <c r="A13" s="136" t="s">
        <v>70</v>
      </c>
      <c r="B13" s="137"/>
      <c r="C13" s="14"/>
      <c r="D13" s="71"/>
      <c r="E13" s="101"/>
      <c r="F13" s="101"/>
      <c r="G13" s="118"/>
      <c r="H13" s="15"/>
    </row>
    <row r="14" spans="1:8" ht="15.75" customHeight="1" x14ac:dyDescent="0.6">
      <c r="A14" s="136" t="s">
        <v>99</v>
      </c>
      <c r="B14" s="137"/>
      <c r="C14" s="14"/>
      <c r="D14" s="71"/>
      <c r="E14" s="101"/>
      <c r="F14" s="101"/>
      <c r="G14" s="118"/>
      <c r="H14" s="15"/>
    </row>
    <row r="15" spans="1:8" ht="15.75" customHeight="1" x14ac:dyDescent="0.6">
      <c r="A15" s="136" t="s">
        <v>101</v>
      </c>
      <c r="B15" s="137"/>
      <c r="C15" s="14"/>
      <c r="D15" s="71"/>
      <c r="E15" s="101"/>
      <c r="F15" s="101"/>
      <c r="G15" s="118"/>
      <c r="H15" s="15"/>
    </row>
    <row r="16" spans="1:8" ht="15.75" customHeight="1" x14ac:dyDescent="0.6">
      <c r="A16" s="136" t="s">
        <v>96</v>
      </c>
      <c r="B16" s="137"/>
      <c r="C16" s="14"/>
      <c r="D16" s="71"/>
      <c r="E16" s="101"/>
      <c r="F16" s="101"/>
      <c r="G16" s="118"/>
      <c r="H16" s="15"/>
    </row>
    <row r="17" spans="1:8" ht="15.75" customHeight="1" x14ac:dyDescent="0.6">
      <c r="A17" s="136" t="s">
        <v>74</v>
      </c>
      <c r="B17" s="137"/>
      <c r="C17" s="14"/>
      <c r="D17" s="71"/>
      <c r="E17" s="101"/>
      <c r="F17" s="101"/>
      <c r="G17" s="118"/>
      <c r="H17" s="15"/>
    </row>
    <row r="18" spans="1:8" ht="15.75" customHeight="1" x14ac:dyDescent="0.6">
      <c r="A18" s="139" t="s">
        <v>105</v>
      </c>
      <c r="B18" s="137"/>
      <c r="C18" s="14"/>
      <c r="D18" s="71"/>
      <c r="E18" s="101"/>
      <c r="F18" s="101"/>
      <c r="G18" s="118"/>
      <c r="H18" s="15"/>
    </row>
    <row r="19" spans="1:8" ht="15.75" customHeight="1" x14ac:dyDescent="0.6">
      <c r="A19" s="139" t="s">
        <v>14</v>
      </c>
      <c r="B19" s="137"/>
      <c r="C19" s="14"/>
      <c r="D19" s="71"/>
      <c r="E19" s="101"/>
      <c r="F19" s="101"/>
      <c r="G19" s="118"/>
      <c r="H19" s="15"/>
    </row>
    <row r="20" spans="1:8" ht="15.75" customHeight="1" x14ac:dyDescent="0.6">
      <c r="A20" s="136" t="s">
        <v>15</v>
      </c>
      <c r="B20" s="137"/>
      <c r="C20" s="14"/>
      <c r="D20" s="71"/>
      <c r="E20" s="101"/>
      <c r="F20" s="101"/>
      <c r="G20" s="118"/>
      <c r="H20" s="15"/>
    </row>
    <row r="21" spans="1:8" ht="15.75" customHeight="1" x14ac:dyDescent="0.6">
      <c r="A21" s="136" t="s">
        <v>58</v>
      </c>
      <c r="B21" s="137"/>
      <c r="C21" s="14"/>
      <c r="D21" s="71"/>
      <c r="E21" s="101"/>
      <c r="F21" s="101"/>
      <c r="G21" s="118"/>
      <c r="H21" s="15"/>
    </row>
    <row r="22" spans="1:8" ht="15.75" customHeight="1" x14ac:dyDescent="0.6">
      <c r="A22" s="136" t="s">
        <v>91</v>
      </c>
      <c r="B22" s="137"/>
      <c r="C22" s="14"/>
      <c r="D22" s="71"/>
      <c r="E22" s="101"/>
      <c r="F22" s="101"/>
      <c r="G22" s="118"/>
      <c r="H22" s="15"/>
    </row>
    <row r="23" spans="1:8" ht="15.75" customHeight="1" x14ac:dyDescent="0.6">
      <c r="A23" s="136" t="s">
        <v>106</v>
      </c>
      <c r="B23" s="137"/>
      <c r="C23" s="14"/>
      <c r="D23" s="71"/>
      <c r="E23" s="101"/>
      <c r="F23" s="101"/>
      <c r="G23" s="118"/>
      <c r="H23" s="15"/>
    </row>
    <row r="24" spans="1:8" ht="15.75" customHeight="1" x14ac:dyDescent="0.6">
      <c r="A24" s="136" t="s">
        <v>18</v>
      </c>
      <c r="B24" s="137"/>
      <c r="C24" s="14"/>
      <c r="D24" s="71"/>
      <c r="E24" s="101"/>
      <c r="F24" s="101"/>
      <c r="G24" s="118"/>
      <c r="H24" s="15"/>
    </row>
    <row r="25" spans="1:8" ht="15.75" customHeight="1" x14ac:dyDescent="0.6">
      <c r="A25" s="138" t="s">
        <v>20</v>
      </c>
      <c r="B25" s="137"/>
      <c r="C25" s="14"/>
      <c r="D25" s="71"/>
      <c r="E25" s="101"/>
      <c r="F25" s="101"/>
      <c r="G25" s="118"/>
      <c r="H25" s="15"/>
    </row>
    <row r="26" spans="1:8" ht="15.75" customHeight="1" x14ac:dyDescent="0.6">
      <c r="A26" s="138" t="s">
        <v>21</v>
      </c>
      <c r="B26" s="137"/>
      <c r="C26" s="14"/>
      <c r="D26" s="71"/>
      <c r="E26" s="101"/>
      <c r="F26" s="101"/>
      <c r="G26" s="118"/>
      <c r="H26" s="15"/>
    </row>
    <row r="27" spans="1:8" ht="15.75" customHeight="1" x14ac:dyDescent="0.6">
      <c r="A27" s="139" t="s">
        <v>22</v>
      </c>
      <c r="B27" s="137"/>
      <c r="C27" s="14"/>
      <c r="D27" s="71"/>
      <c r="E27" s="101"/>
      <c r="F27" s="101"/>
      <c r="G27" s="118"/>
      <c r="H27" s="15"/>
    </row>
    <row r="28" spans="1:8" ht="15.75" customHeight="1" x14ac:dyDescent="0.6">
      <c r="A28" s="139" t="s">
        <v>23</v>
      </c>
      <c r="B28" s="137"/>
      <c r="C28" s="14"/>
      <c r="D28" s="71"/>
      <c r="E28" s="101"/>
      <c r="F28" s="101"/>
      <c r="G28" s="118"/>
      <c r="H28" s="15"/>
    </row>
    <row r="29" spans="1:8" ht="15.75" customHeight="1" x14ac:dyDescent="0.6">
      <c r="A29" s="139" t="s">
        <v>24</v>
      </c>
      <c r="B29" s="137"/>
      <c r="C29" s="14"/>
      <c r="D29" s="71"/>
      <c r="E29" s="101"/>
      <c r="F29" s="101"/>
      <c r="G29" s="118"/>
      <c r="H29" s="15"/>
    </row>
    <row r="30" spans="1:8" ht="15.75" customHeight="1" x14ac:dyDescent="0.6">
      <c r="A30" s="139" t="s">
        <v>66</v>
      </c>
      <c r="B30" s="137"/>
      <c r="C30" s="14"/>
      <c r="D30" s="71"/>
      <c r="E30" s="101"/>
      <c r="F30" s="101"/>
      <c r="G30" s="118"/>
      <c r="H30" s="15"/>
    </row>
    <row r="31" spans="1:8" ht="15.75" customHeight="1" x14ac:dyDescent="0.6">
      <c r="A31" s="139" t="s">
        <v>145</v>
      </c>
      <c r="B31" s="137"/>
      <c r="C31" s="14"/>
      <c r="D31" s="71"/>
      <c r="E31" s="101"/>
      <c r="F31" s="101"/>
      <c r="G31" s="118"/>
      <c r="H31" s="15"/>
    </row>
    <row r="32" spans="1:8" ht="15.75" customHeight="1" x14ac:dyDescent="0.6">
      <c r="A32" s="139" t="s">
        <v>102</v>
      </c>
      <c r="B32" s="137"/>
      <c r="C32" s="14"/>
      <c r="D32" s="71"/>
      <c r="E32" s="101"/>
      <c r="F32" s="101"/>
      <c r="G32" s="118"/>
      <c r="H32" s="15"/>
    </row>
    <row r="33" spans="1:8" ht="15.75" customHeight="1" x14ac:dyDescent="0.6">
      <c r="A33" s="139" t="s">
        <v>27</v>
      </c>
      <c r="B33" s="137"/>
      <c r="C33" s="14"/>
      <c r="D33" s="71"/>
      <c r="E33" s="101"/>
      <c r="F33" s="101"/>
      <c r="G33" s="118"/>
      <c r="H33" s="15"/>
    </row>
    <row r="34" spans="1:8" ht="15.75" customHeight="1" x14ac:dyDescent="0.6">
      <c r="A34" s="139" t="s">
        <v>72</v>
      </c>
      <c r="B34" s="137"/>
      <c r="C34" s="14"/>
      <c r="D34" s="71"/>
      <c r="E34" s="101"/>
      <c r="F34" s="101"/>
      <c r="G34" s="118"/>
      <c r="H34" s="15"/>
    </row>
    <row r="35" spans="1:8" ht="15.75" customHeight="1" x14ac:dyDescent="0.6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ht="15.75" customHeight="1" x14ac:dyDescent="0.6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ht="15.75" customHeight="1" x14ac:dyDescent="0.6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ht="15.75" customHeight="1" x14ac:dyDescent="0.6">
      <c r="A38" s="17"/>
      <c r="B38" s="18"/>
      <c r="C38" s="14"/>
      <c r="D38" s="72"/>
      <c r="E38" s="111"/>
      <c r="F38" s="111"/>
      <c r="G38" s="119"/>
      <c r="H38" s="15"/>
    </row>
    <row r="39" spans="1:8" ht="15.75" customHeight="1" x14ac:dyDescent="0.6">
      <c r="A39" s="19" t="s">
        <v>31</v>
      </c>
      <c r="B39" s="20"/>
      <c r="C39" s="21"/>
      <c r="D39" s="73">
        <f>SUM(D9:D38)</f>
        <v>0</v>
      </c>
      <c r="E39" s="112">
        <f>SUM(E9:E38)</f>
        <v>0</v>
      </c>
      <c r="F39" s="112">
        <f>SUM(F9:F38)</f>
        <v>0</v>
      </c>
      <c r="G39" s="122">
        <v>0</v>
      </c>
      <c r="H39" s="15"/>
    </row>
    <row r="40" spans="1:8" ht="15.75" customHeight="1" x14ac:dyDescent="0.6">
      <c r="A40" s="22"/>
      <c r="B40" s="22"/>
      <c r="C40" s="22"/>
      <c r="D40" s="107"/>
      <c r="E40" s="108"/>
      <c r="F40" s="74"/>
      <c r="G40" s="74"/>
      <c r="H40" s="2"/>
    </row>
    <row r="41" spans="1:8" ht="15.75" customHeight="1" x14ac:dyDescent="0.6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customHeight="1" x14ac:dyDescent="0.6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customHeight="1" x14ac:dyDescent="0.6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customHeight="1" x14ac:dyDescent="0.6">
      <c r="A44" s="27" t="s">
        <v>33</v>
      </c>
      <c r="B44" s="28"/>
      <c r="C44" s="14"/>
      <c r="D44" s="71">
        <v>5</v>
      </c>
      <c r="E44" s="101">
        <v>277395.7</v>
      </c>
      <c r="F44" s="101">
        <v>15990.1</v>
      </c>
      <c r="G44" s="118">
        <f>1-(+F44/E44)</f>
        <v>0.94235635231548287</v>
      </c>
      <c r="H44" s="15"/>
    </row>
    <row r="45" spans="1:8" ht="15.75" customHeight="1" x14ac:dyDescent="0.6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customHeight="1" x14ac:dyDescent="0.6">
      <c r="A46" s="27" t="s">
        <v>35</v>
      </c>
      <c r="B46" s="28"/>
      <c r="C46" s="14"/>
      <c r="D46" s="71">
        <v>4</v>
      </c>
      <c r="E46" s="101">
        <v>61764.75</v>
      </c>
      <c r="F46" s="101">
        <v>935.25</v>
      </c>
      <c r="G46" s="118">
        <f>1-(+F46/E46)</f>
        <v>0.9848578679586657</v>
      </c>
      <c r="H46" s="15"/>
    </row>
    <row r="47" spans="1:8" ht="15.75" customHeight="1" x14ac:dyDescent="0.6">
      <c r="A47" s="27" t="s">
        <v>36</v>
      </c>
      <c r="B47" s="28"/>
      <c r="C47" s="14"/>
      <c r="D47" s="71">
        <v>12</v>
      </c>
      <c r="E47" s="101">
        <v>553682.5</v>
      </c>
      <c r="F47" s="101">
        <v>63138.18</v>
      </c>
      <c r="G47" s="118">
        <f>1-(+F47/E47)</f>
        <v>0.88596681311040171</v>
      </c>
      <c r="H47" s="15"/>
    </row>
    <row r="48" spans="1:8" ht="15.75" customHeight="1" x14ac:dyDescent="0.6">
      <c r="A48" s="27" t="s">
        <v>37</v>
      </c>
      <c r="B48" s="28"/>
      <c r="C48" s="14"/>
      <c r="D48" s="71">
        <v>8</v>
      </c>
      <c r="E48" s="101">
        <v>801850.9</v>
      </c>
      <c r="F48" s="101">
        <v>49901.04</v>
      </c>
      <c r="G48" s="118">
        <f>1-(+F48/E48)</f>
        <v>0.93776768224616325</v>
      </c>
      <c r="H48" s="15"/>
    </row>
    <row r="49" spans="1:8" ht="15.75" customHeight="1" x14ac:dyDescent="0.6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customHeight="1" x14ac:dyDescent="0.6">
      <c r="A50" s="27" t="s">
        <v>39</v>
      </c>
      <c r="B50" s="28"/>
      <c r="C50" s="14"/>
      <c r="D50" s="71">
        <v>5</v>
      </c>
      <c r="E50" s="101">
        <v>251095</v>
      </c>
      <c r="F50" s="101">
        <v>17520</v>
      </c>
      <c r="G50" s="118">
        <f>1-(+F50/E50)</f>
        <v>0.93022561182022745</v>
      </c>
      <c r="H50" s="15"/>
    </row>
    <row r="51" spans="1:8" ht="15.75" customHeight="1" x14ac:dyDescent="0.6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customHeight="1" x14ac:dyDescent="0.6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customHeight="1" x14ac:dyDescent="0.6">
      <c r="A53" s="54" t="s">
        <v>59</v>
      </c>
      <c r="B53" s="28"/>
      <c r="C53" s="14"/>
      <c r="D53" s="71"/>
      <c r="E53" s="101"/>
      <c r="F53" s="101"/>
      <c r="G53" s="118"/>
      <c r="H53" s="15"/>
    </row>
    <row r="54" spans="1:8" ht="15.75" customHeight="1" x14ac:dyDescent="0.6">
      <c r="A54" s="27" t="s">
        <v>60</v>
      </c>
      <c r="B54" s="30"/>
      <c r="C54" s="14"/>
      <c r="D54" s="71">
        <v>356</v>
      </c>
      <c r="E54" s="101">
        <v>24025107.120000001</v>
      </c>
      <c r="F54" s="101">
        <v>2532101.04</v>
      </c>
      <c r="G54" s="118">
        <f>1-(+F54/E54)</f>
        <v>0.89460604577733094</v>
      </c>
      <c r="H54" s="15"/>
    </row>
    <row r="55" spans="1:8" ht="15.75" customHeight="1" x14ac:dyDescent="0.6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ht="15.75" customHeight="1" x14ac:dyDescent="0.6">
      <c r="A56" s="16" t="s">
        <v>42</v>
      </c>
      <c r="B56" s="30"/>
      <c r="C56" s="14"/>
      <c r="D56" s="72"/>
      <c r="E56" s="104"/>
      <c r="F56" s="101"/>
      <c r="G56" s="119"/>
      <c r="H56" s="15"/>
    </row>
    <row r="57" spans="1:8" ht="15.75" customHeight="1" x14ac:dyDescent="0.6">
      <c r="A57" s="16" t="s">
        <v>43</v>
      </c>
      <c r="B57" s="28"/>
      <c r="C57" s="14"/>
      <c r="D57" s="72"/>
      <c r="E57" s="104"/>
      <c r="F57" s="101"/>
      <c r="G57" s="119"/>
      <c r="H57" s="15"/>
    </row>
    <row r="58" spans="1:8" ht="15.75" customHeight="1" x14ac:dyDescent="0.6">
      <c r="A58" s="16" t="s">
        <v>44</v>
      </c>
      <c r="B58" s="28"/>
      <c r="C58" s="14"/>
      <c r="D58" s="72"/>
      <c r="E58" s="100"/>
      <c r="F58" s="101"/>
      <c r="G58" s="119"/>
      <c r="H58" s="15"/>
    </row>
    <row r="59" spans="1:8" ht="15.75" customHeight="1" x14ac:dyDescent="0.6">
      <c r="A59" s="16" t="s">
        <v>30</v>
      </c>
      <c r="B59" s="28"/>
      <c r="C59" s="14"/>
      <c r="D59" s="72"/>
      <c r="E59" s="100"/>
      <c r="F59" s="101"/>
      <c r="G59" s="119"/>
      <c r="H59" s="15"/>
    </row>
    <row r="60" spans="1:8" ht="15.75" customHeight="1" x14ac:dyDescent="0.6">
      <c r="A60" s="32"/>
      <c r="B60" s="18"/>
      <c r="C60" s="14"/>
      <c r="D60" s="72"/>
      <c r="E60" s="111"/>
      <c r="F60" s="111"/>
      <c r="G60" s="119"/>
      <c r="H60" s="15"/>
    </row>
    <row r="61" spans="1:8" ht="15.75" customHeight="1" x14ac:dyDescent="0.6">
      <c r="A61" s="20" t="s">
        <v>45</v>
      </c>
      <c r="B61" s="20"/>
      <c r="C61" s="33"/>
      <c r="D61" s="73">
        <f>SUM(D44:D57)</f>
        <v>390</v>
      </c>
      <c r="E61" s="112">
        <f>SUM(E44:E60)</f>
        <v>25970895.970000003</v>
      </c>
      <c r="F61" s="112">
        <f>SUM(F44:F60)</f>
        <v>2679585.61</v>
      </c>
      <c r="G61" s="122">
        <f>1-(F61/E61)</f>
        <v>0.8968235207173717</v>
      </c>
      <c r="H61" s="2"/>
    </row>
    <row r="62" spans="1:8" ht="15.75" customHeight="1" x14ac:dyDescent="0.6">
      <c r="A62" s="86"/>
      <c r="B62" s="33"/>
      <c r="C62" s="33"/>
      <c r="D62" s="123"/>
      <c r="E62" s="114"/>
      <c r="F62" s="115"/>
      <c r="G62" s="115"/>
      <c r="H62" s="2"/>
    </row>
    <row r="63" spans="1:8" ht="15.75" customHeight="1" x14ac:dyDescent="0.6">
      <c r="A63" s="34" t="s">
        <v>46</v>
      </c>
      <c r="B63" s="35"/>
      <c r="C63" s="35"/>
      <c r="D63" s="51"/>
      <c r="E63" s="116"/>
      <c r="F63" s="36">
        <f>F61+F39</f>
        <v>2679585.61</v>
      </c>
      <c r="G63" s="116"/>
      <c r="H63" s="2"/>
    </row>
    <row r="64" spans="1:8" ht="15.75" customHeight="1" x14ac:dyDescent="0.6">
      <c r="A64" s="37"/>
      <c r="B64" s="38"/>
      <c r="C64" s="38"/>
      <c r="D64" s="51"/>
      <c r="E64" s="116"/>
      <c r="F64" s="36"/>
      <c r="G64" s="116"/>
      <c r="H64" s="2"/>
    </row>
    <row r="65" spans="1:8" ht="15.75" customHeight="1" x14ac:dyDescent="0.6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customHeight="1" x14ac:dyDescent="0.6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customHeight="1" x14ac:dyDescent="0.6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customHeight="1" x14ac:dyDescent="0.6">
      <c r="A68" s="4"/>
      <c r="B68" s="39"/>
      <c r="C68" s="39"/>
      <c r="D68" s="39"/>
      <c r="E68" s="39"/>
      <c r="F68" s="40"/>
      <c r="G68" s="39"/>
      <c r="H68" s="2"/>
    </row>
    <row r="69" spans="1:8" ht="15.75" customHeight="1" x14ac:dyDescent="0.6">
      <c r="A69" s="41" t="s">
        <v>50</v>
      </c>
      <c r="B69" s="38"/>
      <c r="C69" s="38"/>
      <c r="D69" s="38"/>
      <c r="E69" s="38"/>
      <c r="F69" s="36"/>
      <c r="G69" s="38"/>
      <c r="H69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ADD72-0D01-4A43-AEB2-CCCE9BB0A61D}">
  <sheetPr>
    <pageSetUpPr autoPageBreaks="0"/>
  </sheetPr>
  <dimension ref="A1:H82"/>
  <sheetViews>
    <sheetView showOutlineSymbols="0" zoomScale="87" workbookViewId="0">
      <selection activeCell="D9" sqref="D9"/>
    </sheetView>
  </sheetViews>
  <sheetFormatPr defaultRowHeight="15" x14ac:dyDescent="0.4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2.5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2.5" x14ac:dyDescent="0.6">
      <c r="A2" s="1" t="s">
        <v>1</v>
      </c>
      <c r="B2" s="2"/>
      <c r="C2" s="2"/>
      <c r="D2" s="2"/>
      <c r="E2" s="2"/>
      <c r="F2" s="2"/>
      <c r="G2" s="2"/>
      <c r="H2" s="2"/>
    </row>
    <row r="3" spans="1:8" ht="22.5" x14ac:dyDescent="0.6">
      <c r="A3" s="1" t="str">
        <f>ARG!$A$3</f>
        <v>MONTH ENDED:  NOVEMBER 2025</v>
      </c>
      <c r="B3" s="2"/>
      <c r="C3" s="2"/>
      <c r="D3" s="2"/>
      <c r="E3" s="2"/>
      <c r="F3" s="2"/>
      <c r="G3" s="2"/>
      <c r="H3" s="2"/>
    </row>
    <row r="4" spans="1:8" x14ac:dyDescent="0.4">
      <c r="A4" s="4"/>
      <c r="B4" s="4"/>
      <c r="C4" s="4"/>
      <c r="D4" s="4"/>
      <c r="E4" s="4"/>
      <c r="F4" s="5"/>
      <c r="G4" s="5"/>
      <c r="H4" s="2"/>
    </row>
    <row r="5" spans="1:8" ht="22.5" x14ac:dyDescent="0.6">
      <c r="A5" s="2"/>
      <c r="B5" s="4"/>
      <c r="C5" s="4"/>
      <c r="D5" s="6" t="s">
        <v>68</v>
      </c>
      <c r="E5" s="7"/>
      <c r="F5" s="8"/>
      <c r="G5" s="5"/>
      <c r="H5" s="2"/>
    </row>
    <row r="6" spans="1:8" x14ac:dyDescent="0.4">
      <c r="A6" s="9" t="s">
        <v>3</v>
      </c>
      <c r="B6" s="4"/>
      <c r="C6" s="4"/>
      <c r="D6" s="4"/>
      <c r="E6" s="4"/>
      <c r="F6" s="5"/>
      <c r="G6" s="5"/>
      <c r="H6" s="2"/>
    </row>
    <row r="7" spans="1:8" x14ac:dyDescent="0.4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x14ac:dyDescent="0.4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x14ac:dyDescent="0.4">
      <c r="A9" s="136" t="s">
        <v>136</v>
      </c>
      <c r="B9" s="137"/>
      <c r="C9" s="14"/>
      <c r="D9" s="71"/>
      <c r="E9" s="101"/>
      <c r="F9" s="101"/>
      <c r="G9" s="102"/>
      <c r="H9" s="15"/>
    </row>
    <row r="10" spans="1:8" x14ac:dyDescent="0.4">
      <c r="A10" s="136" t="s">
        <v>11</v>
      </c>
      <c r="B10" s="137"/>
      <c r="C10" s="14"/>
      <c r="D10" s="71">
        <v>3</v>
      </c>
      <c r="E10" s="101">
        <v>870320</v>
      </c>
      <c r="F10" s="101">
        <v>191100.5</v>
      </c>
      <c r="G10" s="102">
        <f>F10/E10</f>
        <v>0.21957498391396268</v>
      </c>
      <c r="H10" s="15"/>
    </row>
    <row r="11" spans="1:8" x14ac:dyDescent="0.4">
      <c r="A11" s="136" t="s">
        <v>69</v>
      </c>
      <c r="B11" s="137"/>
      <c r="C11" s="14"/>
      <c r="D11" s="71">
        <v>1</v>
      </c>
      <c r="E11" s="101">
        <v>90050</v>
      </c>
      <c r="F11" s="101">
        <v>32209</v>
      </c>
      <c r="G11" s="102">
        <f>F11/E11</f>
        <v>0.35767906718489728</v>
      </c>
      <c r="H11" s="15"/>
    </row>
    <row r="12" spans="1:8" x14ac:dyDescent="0.4">
      <c r="A12" s="136" t="s">
        <v>25</v>
      </c>
      <c r="B12" s="137"/>
      <c r="C12" s="14"/>
      <c r="D12" s="71"/>
      <c r="E12" s="101"/>
      <c r="F12" s="101"/>
      <c r="G12" s="102"/>
      <c r="H12" s="15"/>
    </row>
    <row r="13" spans="1:8" x14ac:dyDescent="0.4">
      <c r="A13" s="136" t="s">
        <v>70</v>
      </c>
      <c r="B13" s="137"/>
      <c r="C13" s="14"/>
      <c r="D13" s="71">
        <v>18</v>
      </c>
      <c r="E13" s="101">
        <v>3660015</v>
      </c>
      <c r="F13" s="101">
        <v>919792.5</v>
      </c>
      <c r="G13" s="102">
        <f>F13/E13</f>
        <v>0.25130839627706442</v>
      </c>
      <c r="H13" s="15"/>
    </row>
    <row r="14" spans="1:8" x14ac:dyDescent="0.4">
      <c r="A14" s="136" t="s">
        <v>112</v>
      </c>
      <c r="B14" s="137"/>
      <c r="C14" s="14"/>
      <c r="D14" s="71"/>
      <c r="E14" s="101"/>
      <c r="F14" s="101"/>
      <c r="G14" s="102"/>
      <c r="H14" s="15"/>
    </row>
    <row r="15" spans="1:8" x14ac:dyDescent="0.4">
      <c r="A15" s="136" t="s">
        <v>104</v>
      </c>
      <c r="B15" s="137"/>
      <c r="C15" s="14"/>
      <c r="D15" s="71"/>
      <c r="E15" s="101"/>
      <c r="F15" s="101"/>
      <c r="G15" s="102"/>
      <c r="H15" s="15"/>
    </row>
    <row r="16" spans="1:8" x14ac:dyDescent="0.4">
      <c r="A16" s="136" t="s">
        <v>113</v>
      </c>
      <c r="B16" s="137"/>
      <c r="C16" s="14"/>
      <c r="D16" s="71"/>
      <c r="E16" s="101"/>
      <c r="F16" s="101"/>
      <c r="G16" s="102"/>
      <c r="H16" s="15"/>
    </row>
    <row r="17" spans="1:8" x14ac:dyDescent="0.4">
      <c r="A17" s="136" t="s">
        <v>137</v>
      </c>
      <c r="B17" s="137"/>
      <c r="C17" s="14"/>
      <c r="D17" s="71"/>
      <c r="E17" s="101"/>
      <c r="F17" s="101"/>
      <c r="G17" s="102"/>
      <c r="H17" s="15"/>
    </row>
    <row r="18" spans="1:8" x14ac:dyDescent="0.4">
      <c r="A18" s="136" t="s">
        <v>14</v>
      </c>
      <c r="B18" s="137"/>
      <c r="C18" s="14"/>
      <c r="D18" s="71">
        <v>1</v>
      </c>
      <c r="E18" s="101">
        <v>944073</v>
      </c>
      <c r="F18" s="101">
        <v>217433</v>
      </c>
      <c r="G18" s="102">
        <f>F18/E18</f>
        <v>0.23031375751663272</v>
      </c>
      <c r="H18" s="15"/>
    </row>
    <row r="19" spans="1:8" x14ac:dyDescent="0.4">
      <c r="A19" s="136" t="s">
        <v>15</v>
      </c>
      <c r="B19" s="137"/>
      <c r="C19" s="14"/>
      <c r="D19" s="71">
        <v>3</v>
      </c>
      <c r="E19" s="101">
        <v>2207111</v>
      </c>
      <c r="F19" s="101">
        <v>642746</v>
      </c>
      <c r="G19" s="102">
        <f>F19/E19</f>
        <v>0.29121598324687792</v>
      </c>
      <c r="H19" s="15"/>
    </row>
    <row r="20" spans="1:8" x14ac:dyDescent="0.4">
      <c r="A20" s="139" t="s">
        <v>16</v>
      </c>
      <c r="B20" s="137"/>
      <c r="C20" s="14"/>
      <c r="D20" s="71"/>
      <c r="E20" s="101"/>
      <c r="F20" s="101"/>
      <c r="G20" s="102"/>
      <c r="H20" s="15"/>
    </row>
    <row r="21" spans="1:8" x14ac:dyDescent="0.4">
      <c r="A21" s="136" t="s">
        <v>71</v>
      </c>
      <c r="B21" s="137"/>
      <c r="C21" s="14"/>
      <c r="D21" s="71">
        <v>3</v>
      </c>
      <c r="E21" s="101">
        <v>4328417</v>
      </c>
      <c r="F21" s="101">
        <v>878039.5</v>
      </c>
      <c r="G21" s="102">
        <f>F21/E21</f>
        <v>0.20285464639844081</v>
      </c>
      <c r="H21" s="15"/>
    </row>
    <row r="22" spans="1:8" x14ac:dyDescent="0.4">
      <c r="A22" s="136" t="s">
        <v>91</v>
      </c>
      <c r="B22" s="137"/>
      <c r="C22" s="14"/>
      <c r="D22" s="71"/>
      <c r="E22" s="101"/>
      <c r="F22" s="101"/>
      <c r="G22" s="102"/>
      <c r="H22" s="15"/>
    </row>
    <row r="23" spans="1:8" x14ac:dyDescent="0.4">
      <c r="A23" s="136" t="s">
        <v>139</v>
      </c>
      <c r="B23" s="137"/>
      <c r="C23" s="14"/>
      <c r="D23" s="71">
        <v>1</v>
      </c>
      <c r="E23" s="101">
        <v>75450</v>
      </c>
      <c r="F23" s="101">
        <v>17623.5</v>
      </c>
      <c r="G23" s="102">
        <f>F23/E23</f>
        <v>0.23357852882703778</v>
      </c>
      <c r="H23" s="15"/>
    </row>
    <row r="24" spans="1:8" x14ac:dyDescent="0.4">
      <c r="A24" s="136" t="s">
        <v>133</v>
      </c>
      <c r="B24" s="137"/>
      <c r="C24" s="14"/>
      <c r="D24" s="71">
        <v>2</v>
      </c>
      <c r="E24" s="101">
        <v>427302</v>
      </c>
      <c r="F24" s="101">
        <v>127398</v>
      </c>
      <c r="G24" s="102">
        <f>F24/E24</f>
        <v>0.29814510580338965</v>
      </c>
      <c r="H24" s="15"/>
    </row>
    <row r="25" spans="1:8" x14ac:dyDescent="0.4">
      <c r="A25" s="138" t="s">
        <v>20</v>
      </c>
      <c r="B25" s="137"/>
      <c r="C25" s="14"/>
      <c r="D25" s="71">
        <v>4</v>
      </c>
      <c r="E25" s="101">
        <v>1893090</v>
      </c>
      <c r="F25" s="101">
        <v>407567</v>
      </c>
      <c r="G25" s="102">
        <f>F25/E25</f>
        <v>0.21529193012482237</v>
      </c>
      <c r="H25" s="15"/>
    </row>
    <row r="26" spans="1:8" x14ac:dyDescent="0.4">
      <c r="A26" s="138" t="s">
        <v>21</v>
      </c>
      <c r="B26" s="137"/>
      <c r="C26" s="14"/>
      <c r="D26" s="71">
        <v>17</v>
      </c>
      <c r="E26" s="101">
        <v>114386</v>
      </c>
      <c r="F26" s="101">
        <v>114386</v>
      </c>
      <c r="G26" s="102">
        <f>F26/E26</f>
        <v>1</v>
      </c>
      <c r="H26" s="15"/>
    </row>
    <row r="27" spans="1:8" x14ac:dyDescent="0.4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x14ac:dyDescent="0.4">
      <c r="A28" s="139" t="s">
        <v>23</v>
      </c>
      <c r="B28" s="137"/>
      <c r="C28" s="14"/>
      <c r="D28" s="71"/>
      <c r="E28" s="101">
        <v>57367</v>
      </c>
      <c r="F28" s="101">
        <v>-883</v>
      </c>
      <c r="G28" s="102">
        <f>F28/E28</f>
        <v>-1.5392124392072097E-2</v>
      </c>
      <c r="H28" s="15"/>
    </row>
    <row r="29" spans="1:8" x14ac:dyDescent="0.4">
      <c r="A29" s="139" t="s">
        <v>141</v>
      </c>
      <c r="B29" s="137"/>
      <c r="C29" s="14"/>
      <c r="D29" s="71">
        <v>1</v>
      </c>
      <c r="E29" s="101">
        <v>1427629</v>
      </c>
      <c r="F29" s="101">
        <v>210049.5</v>
      </c>
      <c r="G29" s="102">
        <f>F29/E29</f>
        <v>0.14713171279092818</v>
      </c>
      <c r="H29" s="15"/>
    </row>
    <row r="30" spans="1:8" x14ac:dyDescent="0.4">
      <c r="A30" s="139" t="s">
        <v>107</v>
      </c>
      <c r="B30" s="137"/>
      <c r="C30" s="14"/>
      <c r="D30" s="71"/>
      <c r="E30" s="101"/>
      <c r="F30" s="101"/>
      <c r="G30" s="102"/>
      <c r="H30" s="15"/>
    </row>
    <row r="31" spans="1:8" x14ac:dyDescent="0.4">
      <c r="A31" s="139" t="s">
        <v>19</v>
      </c>
      <c r="B31" s="137"/>
      <c r="C31" s="14"/>
      <c r="D31" s="71"/>
      <c r="E31" s="101"/>
      <c r="F31" s="101"/>
      <c r="G31" s="102"/>
      <c r="H31" s="15"/>
    </row>
    <row r="32" spans="1:8" x14ac:dyDescent="0.4">
      <c r="A32" s="139" t="s">
        <v>132</v>
      </c>
      <c r="B32" s="137"/>
      <c r="C32" s="14"/>
      <c r="D32" s="71">
        <v>2</v>
      </c>
      <c r="E32" s="101">
        <v>395716</v>
      </c>
      <c r="F32" s="101">
        <v>60410</v>
      </c>
      <c r="G32" s="102">
        <f>F32/E32</f>
        <v>0.15265998847658421</v>
      </c>
      <c r="H32" s="15"/>
    </row>
    <row r="33" spans="1:8" x14ac:dyDescent="0.4">
      <c r="A33" s="139" t="s">
        <v>142</v>
      </c>
      <c r="B33" s="137"/>
      <c r="C33" s="14"/>
      <c r="D33" s="71">
        <v>2</v>
      </c>
      <c r="E33" s="101">
        <v>882320</v>
      </c>
      <c r="F33" s="101">
        <v>372589</v>
      </c>
      <c r="G33" s="102">
        <f>F33/E33</f>
        <v>0.42228329857648017</v>
      </c>
      <c r="H33" s="15"/>
    </row>
    <row r="34" spans="1:8" x14ac:dyDescent="0.4">
      <c r="A34" s="139" t="s">
        <v>72</v>
      </c>
      <c r="B34" s="137"/>
      <c r="C34" s="14"/>
      <c r="D34" s="71">
        <v>3</v>
      </c>
      <c r="E34" s="101">
        <v>2762787</v>
      </c>
      <c r="F34" s="101">
        <v>323496.5</v>
      </c>
      <c r="G34" s="102">
        <f>F34/E34</f>
        <v>0.11709064071895517</v>
      </c>
      <c r="H34" s="15"/>
    </row>
    <row r="35" spans="1:8" x14ac:dyDescent="0.4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4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4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4">
      <c r="A38" s="17"/>
      <c r="B38" s="18"/>
      <c r="C38" s="14"/>
      <c r="D38" s="72"/>
      <c r="E38" s="104"/>
      <c r="F38" s="104"/>
      <c r="G38" s="103"/>
      <c r="H38" s="15"/>
    </row>
    <row r="39" spans="1:8" x14ac:dyDescent="0.4">
      <c r="A39" s="19" t="s">
        <v>31</v>
      </c>
      <c r="B39" s="20"/>
      <c r="C39" s="21"/>
      <c r="D39" s="99">
        <f>SUM(D9:D38)</f>
        <v>61</v>
      </c>
      <c r="E39" s="105">
        <f>SUM(E9:E38)</f>
        <v>20136033</v>
      </c>
      <c r="F39" s="105">
        <f>SUM(F9:F38)</f>
        <v>4513957</v>
      </c>
      <c r="G39" s="106">
        <f>F39/E39</f>
        <v>0.2241731030138856</v>
      </c>
      <c r="H39" s="15"/>
    </row>
    <row r="40" spans="1:8" x14ac:dyDescent="0.4">
      <c r="A40" s="22"/>
      <c r="B40" s="22"/>
      <c r="C40" s="22"/>
      <c r="D40" s="107"/>
      <c r="E40" s="108"/>
      <c r="F40" s="74"/>
      <c r="G40" s="74"/>
      <c r="H40" s="2"/>
    </row>
    <row r="41" spans="1:8" ht="17.649999999999999" x14ac:dyDescent="0.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x14ac:dyDescent="0.4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x14ac:dyDescent="0.4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x14ac:dyDescent="0.4">
      <c r="A44" s="27" t="s">
        <v>33</v>
      </c>
      <c r="B44" s="28"/>
      <c r="C44" s="14"/>
      <c r="D44" s="71">
        <v>108</v>
      </c>
      <c r="E44" s="101">
        <v>23043911.859999999</v>
      </c>
      <c r="F44" s="101">
        <v>1107769.4099999999</v>
      </c>
      <c r="G44" s="102">
        <f>1-(+F44/E44)</f>
        <v>0.95192789241991138</v>
      </c>
      <c r="H44" s="15"/>
    </row>
    <row r="45" spans="1:8" x14ac:dyDescent="0.4">
      <c r="A45" s="27" t="s">
        <v>34</v>
      </c>
      <c r="B45" s="28"/>
      <c r="C45" s="14"/>
      <c r="D45" s="71">
        <v>16</v>
      </c>
      <c r="E45" s="101">
        <v>8108452.8899999997</v>
      </c>
      <c r="F45" s="101">
        <v>842969.49</v>
      </c>
      <c r="G45" s="102">
        <f>1-(+F45/E45)</f>
        <v>0.89603818367871158</v>
      </c>
      <c r="H45" s="15"/>
    </row>
    <row r="46" spans="1:8" x14ac:dyDescent="0.4">
      <c r="A46" s="27" t="s">
        <v>35</v>
      </c>
      <c r="B46" s="28"/>
      <c r="C46" s="14"/>
      <c r="D46" s="71">
        <v>243</v>
      </c>
      <c r="E46" s="101">
        <v>16484250</v>
      </c>
      <c r="F46" s="101">
        <v>753324.9</v>
      </c>
      <c r="G46" s="102">
        <f>1-(+F46/E46)</f>
        <v>0.95430032303562495</v>
      </c>
      <c r="H46" s="15"/>
    </row>
    <row r="47" spans="1:8" x14ac:dyDescent="0.4">
      <c r="A47" s="27" t="s">
        <v>36</v>
      </c>
      <c r="B47" s="28"/>
      <c r="C47" s="14"/>
      <c r="D47" s="71">
        <v>17</v>
      </c>
      <c r="E47" s="101">
        <v>1211974</v>
      </c>
      <c r="F47" s="101">
        <v>140480.39000000001</v>
      </c>
      <c r="G47" s="102">
        <f>1-(+F47/E47)</f>
        <v>0.88408960093203315</v>
      </c>
      <c r="H47" s="15"/>
    </row>
    <row r="48" spans="1:8" x14ac:dyDescent="0.4">
      <c r="A48" s="27" t="s">
        <v>37</v>
      </c>
      <c r="B48" s="28"/>
      <c r="C48" s="14"/>
      <c r="D48" s="71">
        <v>99</v>
      </c>
      <c r="E48" s="101">
        <v>15670927</v>
      </c>
      <c r="F48" s="101">
        <v>1219396.25</v>
      </c>
      <c r="G48" s="102">
        <f>1-(+F48/E48)</f>
        <v>0.92218735688067466</v>
      </c>
      <c r="H48" s="15"/>
    </row>
    <row r="49" spans="1:8" x14ac:dyDescent="0.4">
      <c r="A49" s="27" t="s">
        <v>38</v>
      </c>
      <c r="B49" s="28"/>
      <c r="C49" s="14"/>
      <c r="D49" s="71"/>
      <c r="E49" s="101"/>
      <c r="F49" s="101"/>
      <c r="G49" s="102"/>
      <c r="H49" s="15"/>
    </row>
    <row r="50" spans="1:8" x14ac:dyDescent="0.4">
      <c r="A50" s="27" t="s">
        <v>39</v>
      </c>
      <c r="B50" s="28"/>
      <c r="C50" s="14"/>
      <c r="D50" s="71">
        <v>43</v>
      </c>
      <c r="E50" s="101">
        <v>15506486.859999999</v>
      </c>
      <c r="F50" s="101">
        <v>763257.77</v>
      </c>
      <c r="G50" s="102">
        <f t="shared" ref="G50:G55" si="0">1-(+F50/E50)</f>
        <v>0.95077816291394324</v>
      </c>
      <c r="H50" s="15"/>
    </row>
    <row r="51" spans="1:8" x14ac:dyDescent="0.4">
      <c r="A51" s="27" t="s">
        <v>40</v>
      </c>
      <c r="B51" s="28"/>
      <c r="C51" s="14"/>
      <c r="D51" s="71">
        <v>3</v>
      </c>
      <c r="E51" s="101">
        <v>512190</v>
      </c>
      <c r="F51" s="101">
        <v>34341</v>
      </c>
      <c r="G51" s="102">
        <f t="shared" si="0"/>
        <v>0.93295261524043815</v>
      </c>
      <c r="H51" s="15"/>
    </row>
    <row r="52" spans="1:8" x14ac:dyDescent="0.4">
      <c r="A52" s="53" t="s">
        <v>41</v>
      </c>
      <c r="B52" s="28"/>
      <c r="C52" s="14"/>
      <c r="D52" s="71">
        <v>1</v>
      </c>
      <c r="E52" s="101">
        <v>244975</v>
      </c>
      <c r="F52" s="101">
        <v>25500</v>
      </c>
      <c r="G52" s="102">
        <f t="shared" si="0"/>
        <v>0.89590774568833553</v>
      </c>
      <c r="H52" s="15"/>
    </row>
    <row r="53" spans="1:8" x14ac:dyDescent="0.4">
      <c r="A53" s="54" t="s">
        <v>59</v>
      </c>
      <c r="B53" s="28"/>
      <c r="C53" s="14"/>
      <c r="D53" s="71">
        <v>1</v>
      </c>
      <c r="E53" s="101">
        <v>121900</v>
      </c>
      <c r="F53" s="101">
        <v>7100</v>
      </c>
      <c r="G53" s="102">
        <f t="shared" si="0"/>
        <v>0.94175553732567674</v>
      </c>
      <c r="H53" s="15"/>
    </row>
    <row r="54" spans="1:8" x14ac:dyDescent="0.4">
      <c r="A54" s="27" t="s">
        <v>92</v>
      </c>
      <c r="B54" s="28"/>
      <c r="C54" s="14"/>
      <c r="D54" s="71">
        <v>1215</v>
      </c>
      <c r="E54" s="101">
        <v>136921758.36000001</v>
      </c>
      <c r="F54" s="101">
        <v>14890810.59</v>
      </c>
      <c r="G54" s="102">
        <f t="shared" si="0"/>
        <v>0.89124584165178111</v>
      </c>
      <c r="H54" s="15"/>
    </row>
    <row r="55" spans="1:8" x14ac:dyDescent="0.4">
      <c r="A55" s="69" t="s">
        <v>93</v>
      </c>
      <c r="B55" s="30"/>
      <c r="C55" s="14"/>
      <c r="D55" s="71">
        <v>3</v>
      </c>
      <c r="E55" s="101">
        <v>302317</v>
      </c>
      <c r="F55" s="101">
        <v>28570.66</v>
      </c>
      <c r="G55" s="102">
        <f t="shared" si="0"/>
        <v>0.90549436518621185</v>
      </c>
      <c r="H55" s="15"/>
    </row>
    <row r="56" spans="1:8" x14ac:dyDescent="0.4">
      <c r="A56" s="31" t="s">
        <v>42</v>
      </c>
      <c r="B56" s="30"/>
      <c r="C56" s="14"/>
      <c r="D56" s="72"/>
      <c r="E56" s="104"/>
      <c r="F56" s="101"/>
      <c r="G56" s="103"/>
      <c r="H56" s="15"/>
    </row>
    <row r="57" spans="1:8" x14ac:dyDescent="0.4">
      <c r="A57" s="16" t="s">
        <v>43</v>
      </c>
      <c r="B57" s="28"/>
      <c r="C57" s="14"/>
      <c r="D57" s="72"/>
      <c r="E57" s="104"/>
      <c r="F57" s="101"/>
      <c r="G57" s="103"/>
      <c r="H57" s="15"/>
    </row>
    <row r="58" spans="1:8" x14ac:dyDescent="0.4">
      <c r="A58" s="16" t="s">
        <v>29</v>
      </c>
      <c r="B58" s="28"/>
      <c r="C58" s="14"/>
      <c r="D58" s="72"/>
      <c r="E58" s="100"/>
      <c r="F58" s="101"/>
      <c r="G58" s="103"/>
      <c r="H58" s="15"/>
    </row>
    <row r="59" spans="1:8" x14ac:dyDescent="0.4">
      <c r="A59" s="16" t="s">
        <v>30</v>
      </c>
      <c r="B59" s="28"/>
      <c r="C59" s="14"/>
      <c r="D59" s="72"/>
      <c r="E59" s="100"/>
      <c r="F59" s="101"/>
      <c r="G59" s="103"/>
      <c r="H59" s="15"/>
    </row>
    <row r="60" spans="1:8" x14ac:dyDescent="0.4">
      <c r="A60" s="32"/>
      <c r="B60" s="18"/>
      <c r="C60" s="14"/>
      <c r="D60" s="72"/>
      <c r="E60" s="111"/>
      <c r="F60" s="111"/>
      <c r="G60" s="103"/>
      <c r="H60" s="2"/>
    </row>
    <row r="61" spans="1:8" x14ac:dyDescent="0.4">
      <c r="A61" s="20" t="s">
        <v>45</v>
      </c>
      <c r="B61" s="20"/>
      <c r="C61" s="21"/>
      <c r="D61" s="73">
        <f>SUM(D44:D57)</f>
        <v>1749</v>
      </c>
      <c r="E61" s="112">
        <f>SUM(E44:E60)</f>
        <v>218129142.97000003</v>
      </c>
      <c r="F61" s="112">
        <f>SUM(F44:F60)</f>
        <v>19813520.460000001</v>
      </c>
      <c r="G61" s="106">
        <f>1-(+F61/E61)</f>
        <v>0.90916610137360232</v>
      </c>
      <c r="H61" s="2"/>
    </row>
    <row r="62" spans="1:8" x14ac:dyDescent="0.4">
      <c r="A62" s="33"/>
      <c r="B62" s="33"/>
      <c r="C62" s="33"/>
      <c r="D62" s="113"/>
      <c r="E62" s="114"/>
      <c r="F62" s="115"/>
      <c r="G62" s="115"/>
      <c r="H62" s="2"/>
    </row>
    <row r="63" spans="1:8" ht="17.25" x14ac:dyDescent="0.45">
      <c r="A63" s="34" t="s">
        <v>46</v>
      </c>
      <c r="B63" s="35"/>
      <c r="C63" s="35"/>
      <c r="D63" s="116"/>
      <c r="E63" s="116"/>
      <c r="F63" s="36">
        <f>F61+F39</f>
        <v>24327477.460000001</v>
      </c>
      <c r="G63" s="116"/>
      <c r="H63" s="2"/>
    </row>
    <row r="64" spans="1:8" ht="17.25" x14ac:dyDescent="0.45">
      <c r="A64" s="34"/>
      <c r="B64" s="35"/>
      <c r="C64" s="35"/>
      <c r="D64" s="35"/>
      <c r="E64" s="35"/>
      <c r="F64" s="36"/>
      <c r="G64" s="35"/>
      <c r="H64" s="2"/>
    </row>
    <row r="65" spans="1:8" x14ac:dyDescent="0.4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x14ac:dyDescent="0.4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x14ac:dyDescent="0.4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x14ac:dyDescent="0.4">
      <c r="A68" s="4"/>
      <c r="B68" s="39"/>
      <c r="C68" s="39"/>
      <c r="D68" s="39"/>
      <c r="E68" s="39"/>
      <c r="F68" s="40"/>
      <c r="G68" s="39"/>
      <c r="H68" s="2"/>
    </row>
    <row r="69" spans="1:8" ht="17.25" x14ac:dyDescent="0.4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7.649999999999999" x14ac:dyDescent="0.5">
      <c r="A70" s="42"/>
      <c r="B70" s="38"/>
      <c r="C70" s="38"/>
      <c r="D70" s="38"/>
      <c r="E70" s="36"/>
      <c r="F70" s="2"/>
      <c r="G70" s="2"/>
      <c r="H70" s="2"/>
    </row>
    <row r="71" spans="1:8" ht="17.25" x14ac:dyDescent="0.45">
      <c r="A71" s="81"/>
      <c r="B71" s="82"/>
      <c r="C71" s="82"/>
      <c r="D71" s="82"/>
      <c r="E71" s="43"/>
      <c r="F71" s="2"/>
      <c r="G71" s="2"/>
      <c r="H71" s="2"/>
    </row>
    <row r="72" spans="1:8" ht="17.649999999999999" x14ac:dyDescent="0.5">
      <c r="A72" s="42"/>
      <c r="B72" s="38"/>
      <c r="C72" s="38"/>
      <c r="D72" s="38"/>
      <c r="E72" s="44"/>
      <c r="F72" s="2"/>
      <c r="G72" s="2"/>
      <c r="H72" s="2"/>
    </row>
    <row r="73" spans="1:8" ht="17.649999999999999" x14ac:dyDescent="0.5">
      <c r="A73" s="42"/>
      <c r="B73" s="38"/>
      <c r="C73" s="38"/>
      <c r="D73" s="38"/>
      <c r="E73" s="45"/>
      <c r="F73" s="2"/>
      <c r="G73" s="2"/>
      <c r="H73" s="2"/>
    </row>
    <row r="74" spans="1:8" ht="17.649999999999999" x14ac:dyDescent="0.5">
      <c r="A74" s="42"/>
      <c r="B74" s="38"/>
      <c r="C74" s="38"/>
      <c r="D74" s="38"/>
      <c r="E74" s="36"/>
      <c r="F74" s="2"/>
      <c r="G74" s="2"/>
      <c r="H74" s="2"/>
    </row>
    <row r="75" spans="1:8" ht="17.649999999999999" x14ac:dyDescent="0.5">
      <c r="A75" s="42"/>
      <c r="B75" s="38"/>
      <c r="C75" s="38"/>
      <c r="D75" s="38"/>
      <c r="E75" s="36"/>
      <c r="F75" s="2"/>
      <c r="G75" s="2"/>
      <c r="H75" s="2"/>
    </row>
    <row r="76" spans="1:8" ht="17.649999999999999" x14ac:dyDescent="0.5">
      <c r="A76" s="42"/>
      <c r="B76" s="38"/>
      <c r="C76" s="38"/>
      <c r="D76" s="38"/>
      <c r="E76" s="43"/>
      <c r="F76" s="2"/>
      <c r="G76" s="2"/>
      <c r="H76" s="2"/>
    </row>
    <row r="77" spans="1:8" ht="17.649999999999999" x14ac:dyDescent="0.5">
      <c r="A77" s="42"/>
      <c r="B77" s="38"/>
      <c r="C77" s="38"/>
      <c r="D77" s="38"/>
      <c r="E77" s="44"/>
      <c r="F77" s="2"/>
      <c r="G77" s="2"/>
      <c r="H77" s="2"/>
    </row>
    <row r="78" spans="1:8" ht="17.649999999999999" x14ac:dyDescent="0.5">
      <c r="A78" s="42"/>
      <c r="B78" s="38"/>
      <c r="C78" s="38"/>
      <c r="D78" s="38"/>
      <c r="E78" s="44"/>
      <c r="F78" s="2"/>
      <c r="G78" s="2"/>
      <c r="H78" s="2"/>
    </row>
    <row r="79" spans="1:8" ht="17.649999999999999" x14ac:dyDescent="0.5">
      <c r="A79" s="42"/>
      <c r="B79" s="38"/>
      <c r="C79" s="38"/>
      <c r="D79" s="38"/>
      <c r="E79" s="44"/>
      <c r="F79" s="2"/>
      <c r="G79" s="2"/>
      <c r="H79" s="2"/>
    </row>
    <row r="80" spans="1:8" ht="17.649999999999999" x14ac:dyDescent="0.5">
      <c r="A80" s="42"/>
      <c r="B80" s="38"/>
      <c r="C80" s="38"/>
      <c r="D80" s="38"/>
      <c r="E80" s="46"/>
      <c r="F80" s="2"/>
      <c r="G80" s="2"/>
      <c r="H80" s="2"/>
    </row>
    <row r="81" spans="1:8" ht="17.649999999999999" x14ac:dyDescent="0.5">
      <c r="A81" s="42"/>
      <c r="B81" s="38"/>
      <c r="C81" s="38"/>
      <c r="D81" s="38"/>
      <c r="E81" s="38"/>
      <c r="F81" s="2"/>
      <c r="G81" s="2"/>
      <c r="H81" s="2"/>
    </row>
    <row r="82" spans="1:8" x14ac:dyDescent="0.4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50EFD-FB6A-45F7-8AF1-33FDAE4742E4}">
  <dimension ref="A1:H71"/>
  <sheetViews>
    <sheetView zoomScale="87" zoomScaleNormal="87" workbookViewId="0">
      <selection activeCell="D9" sqref="D9"/>
    </sheetView>
  </sheetViews>
  <sheetFormatPr defaultRowHeight="15" x14ac:dyDescent="0.4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2.5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ht="22.5" x14ac:dyDescent="0.6">
      <c r="A2" s="1" t="s">
        <v>1</v>
      </c>
      <c r="B2" s="2"/>
      <c r="C2" s="2"/>
      <c r="D2" s="2"/>
      <c r="E2" s="2"/>
      <c r="F2" s="2"/>
      <c r="G2" s="2"/>
      <c r="H2" s="2"/>
    </row>
    <row r="3" spans="1:8" ht="22.5" x14ac:dyDescent="0.6">
      <c r="A3" s="1" t="str">
        <f>ARG!$A$3</f>
        <v>MONTH ENDED:  NOVEMBER 2025</v>
      </c>
      <c r="B3" s="2"/>
      <c r="C3" s="2"/>
      <c r="D3" s="2"/>
      <c r="E3" s="2"/>
      <c r="F3" s="2"/>
      <c r="G3" s="2"/>
      <c r="H3" s="2"/>
    </row>
    <row r="4" spans="1:8" x14ac:dyDescent="0.4">
      <c r="A4" s="4"/>
      <c r="B4" s="4"/>
      <c r="C4" s="4"/>
      <c r="D4" s="4"/>
      <c r="E4" s="4"/>
      <c r="F4" s="5"/>
      <c r="G4" s="5"/>
      <c r="H4" s="2"/>
    </row>
    <row r="5" spans="1:8" ht="22.5" x14ac:dyDescent="0.6">
      <c r="A5" s="21"/>
      <c r="B5" s="83"/>
      <c r="C5" s="83"/>
      <c r="D5" s="60" t="s">
        <v>73</v>
      </c>
      <c r="E5" s="61"/>
      <c r="F5" s="8"/>
      <c r="G5" s="84"/>
      <c r="H5" s="2"/>
    </row>
    <row r="6" spans="1:8" ht="17.649999999999999" x14ac:dyDescent="0.5">
      <c r="A6" s="23" t="s">
        <v>3</v>
      </c>
      <c r="B6" s="83"/>
      <c r="C6" s="83"/>
      <c r="D6" s="83"/>
      <c r="E6" s="83"/>
      <c r="F6" s="84"/>
      <c r="G6" s="84"/>
      <c r="H6" s="2"/>
    </row>
    <row r="7" spans="1:8" x14ac:dyDescent="0.4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x14ac:dyDescent="0.4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x14ac:dyDescent="0.4">
      <c r="A9" s="136" t="s">
        <v>10</v>
      </c>
      <c r="B9" s="137"/>
      <c r="C9" s="14"/>
      <c r="D9" s="71"/>
      <c r="E9" s="100"/>
      <c r="F9" s="101"/>
      <c r="G9" s="102"/>
      <c r="H9" s="15"/>
    </row>
    <row r="10" spans="1:8" x14ac:dyDescent="0.4">
      <c r="A10" s="136" t="s">
        <v>11</v>
      </c>
      <c r="B10" s="137"/>
      <c r="C10" s="14"/>
      <c r="D10" s="71"/>
      <c r="E10" s="100"/>
      <c r="F10" s="101"/>
      <c r="G10" s="102"/>
      <c r="H10" s="15"/>
    </row>
    <row r="11" spans="1:8" x14ac:dyDescent="0.4">
      <c r="A11" s="136" t="s">
        <v>111</v>
      </c>
      <c r="B11" s="137"/>
      <c r="C11" s="14"/>
      <c r="D11" s="71"/>
      <c r="E11" s="100"/>
      <c r="F11" s="101"/>
      <c r="G11" s="102"/>
      <c r="H11" s="15"/>
    </row>
    <row r="12" spans="1:8" x14ac:dyDescent="0.4">
      <c r="A12" s="136" t="s">
        <v>25</v>
      </c>
      <c r="B12" s="137"/>
      <c r="C12" s="14"/>
      <c r="D12" s="71"/>
      <c r="E12" s="100"/>
      <c r="F12" s="101"/>
      <c r="G12" s="102"/>
      <c r="H12" s="15"/>
    </row>
    <row r="13" spans="1:8" x14ac:dyDescent="0.4">
      <c r="A13" s="136" t="s">
        <v>70</v>
      </c>
      <c r="B13" s="137"/>
      <c r="C13" s="14"/>
      <c r="D13" s="71">
        <v>15</v>
      </c>
      <c r="E13" s="100">
        <v>1190006</v>
      </c>
      <c r="F13" s="101">
        <v>239772</v>
      </c>
      <c r="G13" s="102">
        <f>F13/E13</f>
        <v>0.20148805972406861</v>
      </c>
      <c r="H13" s="15"/>
    </row>
    <row r="14" spans="1:8" x14ac:dyDescent="0.4">
      <c r="A14" s="136" t="s">
        <v>99</v>
      </c>
      <c r="B14" s="137"/>
      <c r="C14" s="14"/>
      <c r="D14" s="71">
        <v>3</v>
      </c>
      <c r="E14" s="100">
        <v>656153</v>
      </c>
      <c r="F14" s="101">
        <v>155949.5</v>
      </c>
      <c r="G14" s="102">
        <f>F14/E14</f>
        <v>0.23767246358699876</v>
      </c>
      <c r="H14" s="15"/>
    </row>
    <row r="15" spans="1:8" x14ac:dyDescent="0.4">
      <c r="A15" s="136" t="s">
        <v>101</v>
      </c>
      <c r="B15" s="137"/>
      <c r="C15" s="14"/>
      <c r="D15" s="71"/>
      <c r="E15" s="100"/>
      <c r="F15" s="101"/>
      <c r="G15" s="102"/>
      <c r="H15" s="15"/>
    </row>
    <row r="16" spans="1:8" x14ac:dyDescent="0.4">
      <c r="A16" s="136" t="s">
        <v>96</v>
      </c>
      <c r="B16" s="137"/>
      <c r="C16" s="14"/>
      <c r="D16" s="71">
        <v>1</v>
      </c>
      <c r="E16" s="100">
        <v>826687</v>
      </c>
      <c r="F16" s="101">
        <v>227761</v>
      </c>
      <c r="G16" s="102">
        <f>F16/E16</f>
        <v>0.27551056203859503</v>
      </c>
      <c r="H16" s="15"/>
    </row>
    <row r="17" spans="1:8" x14ac:dyDescent="0.4">
      <c r="A17" s="136" t="s">
        <v>74</v>
      </c>
      <c r="B17" s="137"/>
      <c r="C17" s="14"/>
      <c r="D17" s="71">
        <v>2</v>
      </c>
      <c r="E17" s="100">
        <v>300250</v>
      </c>
      <c r="F17" s="101">
        <v>96031</v>
      </c>
      <c r="G17" s="102">
        <f>F17/E17</f>
        <v>0.31983680266444631</v>
      </c>
      <c r="H17" s="15"/>
    </row>
    <row r="18" spans="1:8" x14ac:dyDescent="0.4">
      <c r="A18" s="139" t="s">
        <v>105</v>
      </c>
      <c r="B18" s="137"/>
      <c r="C18" s="14"/>
      <c r="D18" s="71">
        <v>2</v>
      </c>
      <c r="E18" s="100">
        <v>325979</v>
      </c>
      <c r="F18" s="101">
        <v>119201</v>
      </c>
      <c r="G18" s="102">
        <f>F18/E18</f>
        <v>0.36567079474444675</v>
      </c>
      <c r="H18" s="15"/>
    </row>
    <row r="19" spans="1:8" x14ac:dyDescent="0.4">
      <c r="A19" s="139" t="s">
        <v>14</v>
      </c>
      <c r="B19" s="137"/>
      <c r="C19" s="14"/>
      <c r="D19" s="71"/>
      <c r="E19" s="100"/>
      <c r="F19" s="101"/>
      <c r="G19" s="102"/>
      <c r="H19" s="15"/>
    </row>
    <row r="20" spans="1:8" x14ac:dyDescent="0.4">
      <c r="A20" s="136" t="s">
        <v>15</v>
      </c>
      <c r="B20" s="137"/>
      <c r="C20" s="14"/>
      <c r="D20" s="71">
        <v>2</v>
      </c>
      <c r="E20" s="100">
        <v>1326909</v>
      </c>
      <c r="F20" s="101">
        <v>248966</v>
      </c>
      <c r="G20" s="102">
        <f>F20/E20</f>
        <v>0.18762854121872713</v>
      </c>
      <c r="H20" s="15"/>
    </row>
    <row r="21" spans="1:8" x14ac:dyDescent="0.4">
      <c r="A21" s="136" t="s">
        <v>135</v>
      </c>
      <c r="B21" s="137"/>
      <c r="C21" s="14"/>
      <c r="D21" s="71"/>
      <c r="E21" s="100"/>
      <c r="F21" s="101"/>
      <c r="G21" s="102"/>
      <c r="H21" s="15"/>
    </row>
    <row r="22" spans="1:8" x14ac:dyDescent="0.4">
      <c r="A22" s="136" t="s">
        <v>91</v>
      </c>
      <c r="B22" s="137"/>
      <c r="C22" s="14"/>
      <c r="D22" s="71"/>
      <c r="E22" s="100"/>
      <c r="F22" s="101"/>
      <c r="G22" s="102"/>
      <c r="H22" s="15"/>
    </row>
    <row r="23" spans="1:8" x14ac:dyDescent="0.4">
      <c r="A23" s="136" t="s">
        <v>106</v>
      </c>
      <c r="B23" s="137"/>
      <c r="C23" s="14"/>
      <c r="D23" s="71">
        <v>3</v>
      </c>
      <c r="E23" s="100">
        <v>1179017</v>
      </c>
      <c r="F23" s="101">
        <v>234241.86</v>
      </c>
      <c r="G23" s="102">
        <f t="shared" ref="G23:G29" si="0">F23/E23</f>
        <v>0.19867555768915968</v>
      </c>
      <c r="H23" s="15"/>
    </row>
    <row r="24" spans="1:8" x14ac:dyDescent="0.4">
      <c r="A24" s="136" t="s">
        <v>18</v>
      </c>
      <c r="B24" s="137"/>
      <c r="C24" s="14"/>
      <c r="D24" s="71">
        <v>2</v>
      </c>
      <c r="E24" s="100">
        <v>1836410</v>
      </c>
      <c r="F24" s="101">
        <v>334139</v>
      </c>
      <c r="G24" s="102">
        <f t="shared" si="0"/>
        <v>0.18195228734324034</v>
      </c>
      <c r="H24" s="15"/>
    </row>
    <row r="25" spans="1:8" x14ac:dyDescent="0.4">
      <c r="A25" s="138" t="s">
        <v>20</v>
      </c>
      <c r="B25" s="137"/>
      <c r="C25" s="14"/>
      <c r="D25" s="71">
        <v>4</v>
      </c>
      <c r="E25" s="100">
        <v>779134</v>
      </c>
      <c r="F25" s="101">
        <v>177280</v>
      </c>
      <c r="G25" s="102">
        <f t="shared" si="0"/>
        <v>0.22753467311142883</v>
      </c>
      <c r="H25" s="15"/>
    </row>
    <row r="26" spans="1:8" x14ac:dyDescent="0.4">
      <c r="A26" s="138" t="s">
        <v>21</v>
      </c>
      <c r="B26" s="137"/>
      <c r="C26" s="14"/>
      <c r="D26" s="71"/>
      <c r="E26" s="100"/>
      <c r="F26" s="101"/>
      <c r="G26" s="102"/>
      <c r="H26" s="15"/>
    </row>
    <row r="27" spans="1:8" x14ac:dyDescent="0.4">
      <c r="A27" s="139" t="s">
        <v>22</v>
      </c>
      <c r="B27" s="137"/>
      <c r="C27" s="14"/>
      <c r="D27" s="71"/>
      <c r="E27" s="100"/>
      <c r="F27" s="101"/>
      <c r="G27" s="102"/>
      <c r="H27" s="15"/>
    </row>
    <row r="28" spans="1:8" x14ac:dyDescent="0.4">
      <c r="A28" s="139" t="s">
        <v>23</v>
      </c>
      <c r="B28" s="137"/>
      <c r="C28" s="14"/>
      <c r="D28" s="71"/>
      <c r="E28" s="100"/>
      <c r="F28" s="101"/>
      <c r="G28" s="102"/>
      <c r="H28" s="15"/>
    </row>
    <row r="29" spans="1:8" x14ac:dyDescent="0.4">
      <c r="A29" s="139" t="s">
        <v>24</v>
      </c>
      <c r="B29" s="137"/>
      <c r="C29" s="14"/>
      <c r="D29" s="71">
        <v>1</v>
      </c>
      <c r="E29" s="100">
        <v>80910</v>
      </c>
      <c r="F29" s="101">
        <v>28679</v>
      </c>
      <c r="G29" s="102">
        <f t="shared" si="0"/>
        <v>0.35445556791496724</v>
      </c>
      <c r="H29" s="15"/>
    </row>
    <row r="30" spans="1:8" x14ac:dyDescent="0.4">
      <c r="A30" s="139" t="s">
        <v>152</v>
      </c>
      <c r="B30" s="137"/>
      <c r="C30" s="14"/>
      <c r="D30" s="71"/>
      <c r="E30" s="100"/>
      <c r="F30" s="101"/>
      <c r="G30" s="102"/>
      <c r="H30" s="15"/>
    </row>
    <row r="31" spans="1:8" x14ac:dyDescent="0.4">
      <c r="A31" s="139" t="s">
        <v>145</v>
      </c>
      <c r="B31" s="137"/>
      <c r="C31" s="14"/>
      <c r="D31" s="71">
        <v>2</v>
      </c>
      <c r="E31" s="100">
        <v>1475094</v>
      </c>
      <c r="F31" s="101">
        <v>85578.5</v>
      </c>
      <c r="G31" s="102">
        <f>F31/E31</f>
        <v>5.8015624766964001E-2</v>
      </c>
      <c r="H31" s="15"/>
    </row>
    <row r="32" spans="1:8" x14ac:dyDescent="0.4">
      <c r="A32" s="139" t="s">
        <v>102</v>
      </c>
      <c r="B32" s="137"/>
      <c r="C32" s="14"/>
      <c r="D32" s="71">
        <v>1</v>
      </c>
      <c r="E32" s="100">
        <v>127135</v>
      </c>
      <c r="F32" s="101">
        <v>48235</v>
      </c>
      <c r="G32" s="102">
        <f>F32/E32</f>
        <v>0.37939985055256226</v>
      </c>
      <c r="H32" s="15"/>
    </row>
    <row r="33" spans="1:8" x14ac:dyDescent="0.4">
      <c r="A33" s="139" t="s">
        <v>27</v>
      </c>
      <c r="B33" s="137"/>
      <c r="C33" s="14"/>
      <c r="D33" s="71"/>
      <c r="E33" s="100"/>
      <c r="F33" s="101"/>
      <c r="G33" s="102"/>
      <c r="H33" s="15"/>
    </row>
    <row r="34" spans="1:8" x14ac:dyDescent="0.4">
      <c r="A34" s="139" t="s">
        <v>72</v>
      </c>
      <c r="B34" s="137"/>
      <c r="C34" s="14"/>
      <c r="D34" s="71">
        <v>4</v>
      </c>
      <c r="E34" s="100">
        <v>3302960</v>
      </c>
      <c r="F34" s="101">
        <v>579395.5</v>
      </c>
      <c r="G34" s="102">
        <f>F34/E34</f>
        <v>0.17541705016106765</v>
      </c>
      <c r="H34" s="15"/>
    </row>
    <row r="35" spans="1:8" x14ac:dyDescent="0.4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4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4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4">
      <c r="A38" s="17"/>
      <c r="B38" s="18"/>
      <c r="C38" s="14"/>
      <c r="D38" s="72"/>
      <c r="E38" s="104"/>
      <c r="F38" s="104"/>
      <c r="G38" s="103"/>
      <c r="H38" s="15"/>
    </row>
    <row r="39" spans="1:8" x14ac:dyDescent="0.4">
      <c r="A39" s="19" t="s">
        <v>31</v>
      </c>
      <c r="B39" s="20"/>
      <c r="C39" s="21"/>
      <c r="D39" s="73">
        <f>SUM(D9:D38)</f>
        <v>42</v>
      </c>
      <c r="E39" s="112">
        <f>SUM(E9:E38)</f>
        <v>13406644</v>
      </c>
      <c r="F39" s="112">
        <f>SUM(F9:F38)</f>
        <v>2575229.36</v>
      </c>
      <c r="G39" s="117">
        <f>F39/E39</f>
        <v>0.19208605524246036</v>
      </c>
      <c r="H39" s="15"/>
    </row>
    <row r="40" spans="1:8" x14ac:dyDescent="0.4">
      <c r="A40" s="85"/>
      <c r="B40" s="86"/>
      <c r="C40" s="21"/>
      <c r="D40" s="87"/>
      <c r="E40" s="124"/>
      <c r="F40" s="124"/>
      <c r="G40" s="125"/>
      <c r="H40" s="15"/>
    </row>
    <row r="41" spans="1:8" ht="17.649999999999999" x14ac:dyDescent="0.5">
      <c r="A41" s="23" t="s">
        <v>32</v>
      </c>
      <c r="B41" s="24"/>
      <c r="C41" s="24"/>
      <c r="D41" s="11"/>
      <c r="E41" s="109"/>
      <c r="F41" s="75"/>
      <c r="G41" s="75"/>
      <c r="H41" s="15"/>
    </row>
    <row r="42" spans="1:8" x14ac:dyDescent="0.4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15"/>
    </row>
    <row r="43" spans="1:8" x14ac:dyDescent="0.4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15"/>
    </row>
    <row r="44" spans="1:8" x14ac:dyDescent="0.4">
      <c r="A44" s="27" t="s">
        <v>33</v>
      </c>
      <c r="B44" s="28"/>
      <c r="C44" s="14"/>
      <c r="D44" s="71">
        <v>154</v>
      </c>
      <c r="E44" s="101">
        <v>22671103.969999999</v>
      </c>
      <c r="F44" s="101">
        <v>1597274.95</v>
      </c>
      <c r="G44" s="102">
        <f>1-(+F44/E44)</f>
        <v>0.92954577985643638</v>
      </c>
      <c r="H44" s="15"/>
    </row>
    <row r="45" spans="1:8" x14ac:dyDescent="0.4">
      <c r="A45" s="27" t="s">
        <v>34</v>
      </c>
      <c r="B45" s="28"/>
      <c r="C45" s="14"/>
      <c r="D45" s="71">
        <v>16</v>
      </c>
      <c r="E45" s="101">
        <v>8962947.1999999993</v>
      </c>
      <c r="F45" s="101">
        <v>673247.12</v>
      </c>
      <c r="G45" s="102">
        <f t="shared" ref="G45:G55" si="1">1-(+F45/E45)</f>
        <v>0.92488551979866618</v>
      </c>
      <c r="H45" s="15"/>
    </row>
    <row r="46" spans="1:8" x14ac:dyDescent="0.4">
      <c r="A46" s="27" t="s">
        <v>35</v>
      </c>
      <c r="B46" s="28"/>
      <c r="C46" s="14"/>
      <c r="D46" s="71">
        <v>136</v>
      </c>
      <c r="E46" s="101">
        <v>10515155.75</v>
      </c>
      <c r="F46" s="101">
        <v>488872.99</v>
      </c>
      <c r="G46" s="102">
        <f t="shared" si="1"/>
        <v>0.95350777471841064</v>
      </c>
      <c r="H46" s="15"/>
    </row>
    <row r="47" spans="1:8" x14ac:dyDescent="0.4">
      <c r="A47" s="27" t="s">
        <v>36</v>
      </c>
      <c r="B47" s="28"/>
      <c r="C47" s="14"/>
      <c r="D47" s="71">
        <v>3</v>
      </c>
      <c r="E47" s="101">
        <v>1286416.77</v>
      </c>
      <c r="F47" s="101">
        <v>42830.1</v>
      </c>
      <c r="G47" s="102">
        <f t="shared" si="1"/>
        <v>0.96670589112422722</v>
      </c>
      <c r="H47" s="15"/>
    </row>
    <row r="48" spans="1:8" x14ac:dyDescent="0.4">
      <c r="A48" s="27" t="s">
        <v>37</v>
      </c>
      <c r="B48" s="28"/>
      <c r="C48" s="14"/>
      <c r="D48" s="71">
        <v>57</v>
      </c>
      <c r="E48" s="101">
        <v>9479957.8200000003</v>
      </c>
      <c r="F48" s="101">
        <v>591148.48</v>
      </c>
      <c r="G48" s="102">
        <f t="shared" si="1"/>
        <v>0.93764228794849214</v>
      </c>
      <c r="H48" s="15"/>
    </row>
    <row r="49" spans="1:8" x14ac:dyDescent="0.4">
      <c r="A49" s="27" t="s">
        <v>38</v>
      </c>
      <c r="B49" s="28"/>
      <c r="C49" s="14"/>
      <c r="D49" s="71"/>
      <c r="E49" s="101"/>
      <c r="F49" s="101"/>
      <c r="G49" s="102"/>
      <c r="H49" s="2"/>
    </row>
    <row r="50" spans="1:8" x14ac:dyDescent="0.4">
      <c r="A50" s="27" t="s">
        <v>39</v>
      </c>
      <c r="B50" s="28"/>
      <c r="C50" s="14"/>
      <c r="D50" s="71">
        <v>8</v>
      </c>
      <c r="E50" s="101">
        <v>1396140</v>
      </c>
      <c r="F50" s="101">
        <v>121274</v>
      </c>
      <c r="G50" s="102">
        <f t="shared" si="1"/>
        <v>0.91313621843081638</v>
      </c>
      <c r="H50" s="2"/>
    </row>
    <row r="51" spans="1:8" x14ac:dyDescent="0.4">
      <c r="A51" s="27" t="s">
        <v>40</v>
      </c>
      <c r="B51" s="28"/>
      <c r="C51" s="14"/>
      <c r="D51" s="71">
        <v>3</v>
      </c>
      <c r="E51" s="101">
        <v>299245</v>
      </c>
      <c r="F51" s="101">
        <v>37350</v>
      </c>
      <c r="G51" s="102">
        <f t="shared" si="1"/>
        <v>0.87518588447593104</v>
      </c>
      <c r="H51" s="2"/>
    </row>
    <row r="52" spans="1:8" x14ac:dyDescent="0.4">
      <c r="A52" s="53" t="s">
        <v>41</v>
      </c>
      <c r="B52" s="28"/>
      <c r="C52" s="14"/>
      <c r="D52" s="71">
        <v>2</v>
      </c>
      <c r="E52" s="101">
        <v>266750</v>
      </c>
      <c r="F52" s="101">
        <v>39125</v>
      </c>
      <c r="G52" s="102">
        <f t="shared" si="1"/>
        <v>0.85332708528584811</v>
      </c>
      <c r="H52" s="2"/>
    </row>
    <row r="53" spans="1:8" x14ac:dyDescent="0.4">
      <c r="A53" s="54" t="s">
        <v>59</v>
      </c>
      <c r="B53" s="28"/>
      <c r="C53" s="14"/>
      <c r="D53" s="71"/>
      <c r="E53" s="101"/>
      <c r="F53" s="101"/>
      <c r="G53" s="102"/>
      <c r="H53" s="2"/>
    </row>
    <row r="54" spans="1:8" x14ac:dyDescent="0.4">
      <c r="A54" s="27" t="s">
        <v>92</v>
      </c>
      <c r="B54" s="28"/>
      <c r="C54" s="14"/>
      <c r="D54" s="71">
        <v>1207</v>
      </c>
      <c r="E54" s="101">
        <v>143444787.87</v>
      </c>
      <c r="F54" s="101">
        <v>15648760.130000001</v>
      </c>
      <c r="G54" s="102">
        <f t="shared" si="1"/>
        <v>0.89090743301051811</v>
      </c>
      <c r="H54" s="2"/>
    </row>
    <row r="55" spans="1:8" x14ac:dyDescent="0.4">
      <c r="A55" s="69" t="s">
        <v>93</v>
      </c>
      <c r="B55" s="30"/>
      <c r="C55" s="14"/>
      <c r="D55" s="71">
        <v>2</v>
      </c>
      <c r="E55" s="101">
        <v>350884.09</v>
      </c>
      <c r="F55" s="101">
        <v>21060.84</v>
      </c>
      <c r="G55" s="102">
        <f t="shared" si="1"/>
        <v>0.93997778582665292</v>
      </c>
      <c r="H55" s="2"/>
    </row>
    <row r="56" spans="1:8" x14ac:dyDescent="0.4">
      <c r="A56" s="16" t="s">
        <v>42</v>
      </c>
      <c r="B56" s="30"/>
      <c r="C56" s="14"/>
      <c r="D56" s="72"/>
      <c r="E56" s="104"/>
      <c r="F56" s="101"/>
      <c r="G56" s="103"/>
      <c r="H56" s="2"/>
    </row>
    <row r="57" spans="1:8" x14ac:dyDescent="0.4">
      <c r="A57" s="16" t="s">
        <v>43</v>
      </c>
      <c r="B57" s="28"/>
      <c r="C57" s="14"/>
      <c r="D57" s="72"/>
      <c r="E57" s="104"/>
      <c r="F57" s="101"/>
      <c r="G57" s="103"/>
      <c r="H57" s="2"/>
    </row>
    <row r="58" spans="1:8" x14ac:dyDescent="0.4">
      <c r="A58" s="16" t="s">
        <v>44</v>
      </c>
      <c r="B58" s="28"/>
      <c r="C58" s="14"/>
      <c r="D58" s="72"/>
      <c r="E58" s="100"/>
      <c r="F58" s="101"/>
      <c r="G58" s="103"/>
      <c r="H58" s="2"/>
    </row>
    <row r="59" spans="1:8" x14ac:dyDescent="0.4">
      <c r="A59" s="16" t="s">
        <v>30</v>
      </c>
      <c r="B59" s="28"/>
      <c r="C59" s="14"/>
      <c r="D59" s="72"/>
      <c r="E59" s="100"/>
      <c r="F59" s="101"/>
      <c r="G59" s="103"/>
      <c r="H59" s="2"/>
    </row>
    <row r="60" spans="1:8" x14ac:dyDescent="0.4">
      <c r="A60" s="32"/>
      <c r="B60" s="18"/>
      <c r="C60" s="14"/>
      <c r="D60" s="72"/>
      <c r="E60" s="111"/>
      <c r="F60" s="111"/>
      <c r="G60" s="103"/>
      <c r="H60" s="2"/>
    </row>
    <row r="61" spans="1:8" x14ac:dyDescent="0.4">
      <c r="A61" s="20" t="s">
        <v>45</v>
      </c>
      <c r="B61" s="20"/>
      <c r="C61" s="21"/>
      <c r="D61" s="73">
        <f>SUM(D44:D57)</f>
        <v>1588</v>
      </c>
      <c r="E61" s="112">
        <f>SUM(E44:E60)</f>
        <v>198673388.47</v>
      </c>
      <c r="F61" s="112">
        <f>SUM(F44:F60)</f>
        <v>19260943.609999999</v>
      </c>
      <c r="G61" s="106">
        <f>1-(+F61/E61)</f>
        <v>0.90305222174781385</v>
      </c>
      <c r="H61" s="2"/>
    </row>
    <row r="62" spans="1:8" x14ac:dyDescent="0.4">
      <c r="A62" s="33"/>
      <c r="B62" s="33"/>
      <c r="C62" s="33"/>
      <c r="D62" s="113"/>
      <c r="E62" s="114"/>
      <c r="F62" s="115"/>
      <c r="G62" s="115"/>
      <c r="H62" s="2"/>
    </row>
    <row r="63" spans="1:8" ht="17.25" x14ac:dyDescent="0.45">
      <c r="A63" s="34" t="s">
        <v>46</v>
      </c>
      <c r="B63" s="35"/>
      <c r="C63" s="35"/>
      <c r="D63" s="116"/>
      <c r="E63" s="116"/>
      <c r="F63" s="36">
        <f>F61+F27+F39</f>
        <v>21836172.969999999</v>
      </c>
      <c r="G63" s="116"/>
      <c r="H63" s="2"/>
    </row>
    <row r="64" spans="1:8" ht="17.649999999999999" x14ac:dyDescent="0.5">
      <c r="A64" s="42"/>
      <c r="B64" s="38"/>
      <c r="C64" s="38"/>
      <c r="D64" s="38"/>
      <c r="E64" s="43"/>
      <c r="F64" s="2"/>
      <c r="G64" s="2"/>
      <c r="H64" s="2"/>
    </row>
    <row r="65" spans="1:8" x14ac:dyDescent="0.4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x14ac:dyDescent="0.4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x14ac:dyDescent="0.4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x14ac:dyDescent="0.4">
      <c r="A68" s="4"/>
      <c r="B68" s="39"/>
      <c r="C68" s="39"/>
      <c r="D68" s="39"/>
      <c r="E68" s="39"/>
      <c r="F68" s="40"/>
      <c r="G68" s="39"/>
      <c r="H68" s="2"/>
    </row>
    <row r="69" spans="1:8" ht="17.25" x14ac:dyDescent="0.4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7.649999999999999" x14ac:dyDescent="0.5">
      <c r="A70" s="42"/>
      <c r="B70" s="38"/>
      <c r="C70" s="38"/>
      <c r="D70" s="38"/>
      <c r="E70" s="38"/>
      <c r="F70" s="2"/>
      <c r="G70" s="2"/>
      <c r="H70" s="2"/>
    </row>
    <row r="71" spans="1:8" x14ac:dyDescent="0.4">
      <c r="A71" s="47"/>
      <c r="B71" s="2"/>
      <c r="C71" s="2"/>
      <c r="D71" s="2"/>
      <c r="E71" s="2"/>
      <c r="F71" s="2"/>
      <c r="G71" s="2"/>
      <c r="H71" s="2"/>
    </row>
  </sheetData>
  <phoneticPr fontId="17" type="noConversion"/>
  <printOptions horizontalCentered="1"/>
  <pageMargins left="0.75" right="0.75" top="0.25" bottom="0.25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Ryan Myers</cp:lastModifiedBy>
  <cp:lastPrinted>2025-12-09T12:58:12Z</cp:lastPrinted>
  <dcterms:created xsi:type="dcterms:W3CDTF">2012-06-07T14:04:25Z</dcterms:created>
  <dcterms:modified xsi:type="dcterms:W3CDTF">2026-01-08T20:47:13Z</dcterms:modified>
</cp:coreProperties>
</file>