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dev\Downloads\Public report1\"/>
    </mc:Choice>
  </mc:AlternateContent>
  <bookViews>
    <workbookView xWindow="32760" yWindow="135" windowWidth="7845" windowHeight="4080" tabRatio="790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977461"/>
</workbook>
</file>

<file path=xl/calcChain.xml><?xml version="1.0" encoding="utf-8"?>
<calcChain xmlns="http://schemas.openxmlformats.org/spreadsheetml/2006/main">
  <c r="B18" i="13" l="1"/>
  <c r="B17" i="13"/>
  <c r="B16" i="13"/>
  <c r="F63" i="7"/>
  <c r="D61" i="7"/>
  <c r="E61" i="7"/>
  <c r="F61" i="7"/>
  <c r="G61" i="7"/>
  <c r="F63" i="14"/>
  <c r="F61" i="14"/>
  <c r="G61" i="14"/>
  <c r="E61" i="14"/>
  <c r="D61" i="14"/>
  <c r="G55" i="14"/>
  <c r="G54" i="14"/>
  <c r="G52" i="14"/>
  <c r="G51" i="14"/>
  <c r="G50" i="14"/>
  <c r="G48" i="14"/>
  <c r="G47" i="14"/>
  <c r="G46" i="14"/>
  <c r="G44" i="14"/>
  <c r="G39" i="14"/>
  <c r="F39" i="14"/>
  <c r="E39" i="14"/>
  <c r="D39" i="14"/>
  <c r="G34" i="14"/>
  <c r="G30" i="14"/>
  <c r="G29" i="14"/>
  <c r="G26" i="14"/>
  <c r="G24" i="14"/>
  <c r="G19" i="14"/>
  <c r="G15" i="14"/>
  <c r="F61" i="10"/>
  <c r="E61" i="10"/>
  <c r="D61" i="10"/>
  <c r="G55" i="10"/>
  <c r="G54" i="10"/>
  <c r="G53" i="10"/>
  <c r="G52" i="10"/>
  <c r="G50" i="10"/>
  <c r="G49" i="10"/>
  <c r="G48" i="10"/>
  <c r="G47" i="10"/>
  <c r="G46" i="10"/>
  <c r="G45" i="10"/>
  <c r="G44" i="10"/>
  <c r="E39" i="10"/>
  <c r="D39" i="10"/>
  <c r="G34" i="10"/>
  <c r="G33" i="10"/>
  <c r="G29" i="10"/>
  <c r="G28" i="10"/>
  <c r="G26" i="10"/>
  <c r="G25" i="10"/>
  <c r="G20" i="10"/>
  <c r="G19" i="10"/>
  <c r="G16" i="10"/>
  <c r="F15" i="10"/>
  <c r="G15" i="10"/>
  <c r="E15" i="10"/>
  <c r="G10" i="10"/>
  <c r="G55" i="7"/>
  <c r="G50" i="7"/>
  <c r="G48" i="7"/>
  <c r="G47" i="7"/>
  <c r="G46" i="7"/>
  <c r="G44" i="7"/>
  <c r="F73" i="12"/>
  <c r="F75" i="12"/>
  <c r="E73" i="12"/>
  <c r="D73" i="12"/>
  <c r="G67" i="12"/>
  <c r="G66" i="12"/>
  <c r="G62" i="12"/>
  <c r="G60" i="12"/>
  <c r="G59" i="12"/>
  <c r="G58" i="12"/>
  <c r="G56" i="12"/>
  <c r="F51" i="12"/>
  <c r="G51" i="12"/>
  <c r="E51" i="12"/>
  <c r="D51" i="12"/>
  <c r="G45" i="12"/>
  <c r="F39" i="12"/>
  <c r="G39" i="12"/>
  <c r="E39" i="12"/>
  <c r="D39" i="12"/>
  <c r="G30" i="12"/>
  <c r="G21" i="12"/>
  <c r="G12" i="12"/>
  <c r="F63" i="9"/>
  <c r="F61" i="9"/>
  <c r="G61" i="9"/>
  <c r="E61" i="9"/>
  <c r="D61" i="9"/>
  <c r="G55" i="9"/>
  <c r="G54" i="9"/>
  <c r="G52" i="9"/>
  <c r="G51" i="9"/>
  <c r="G50" i="9"/>
  <c r="G48" i="9"/>
  <c r="G47" i="9"/>
  <c r="G46" i="9"/>
  <c r="G45" i="9"/>
  <c r="G44" i="9"/>
  <c r="F39" i="9"/>
  <c r="G39" i="9"/>
  <c r="E39" i="9"/>
  <c r="D39" i="9"/>
  <c r="G34" i="9"/>
  <c r="G32" i="9"/>
  <c r="G31" i="9"/>
  <c r="G29" i="9"/>
  <c r="G25" i="9"/>
  <c r="G24" i="9"/>
  <c r="G23" i="9"/>
  <c r="G20" i="9"/>
  <c r="G18" i="9"/>
  <c r="G17" i="9"/>
  <c r="G16" i="9"/>
  <c r="G14" i="9"/>
  <c r="G13" i="9"/>
  <c r="F62" i="6"/>
  <c r="F64" i="6"/>
  <c r="E62" i="6"/>
  <c r="D62" i="6"/>
  <c r="G55" i="6"/>
  <c r="G54" i="6"/>
  <c r="G53" i="6"/>
  <c r="G52" i="6"/>
  <c r="G51" i="6"/>
  <c r="G50" i="6"/>
  <c r="G48" i="6"/>
  <c r="G46" i="6"/>
  <c r="G45" i="6"/>
  <c r="G44" i="6"/>
  <c r="F39" i="6"/>
  <c r="G39" i="6"/>
  <c r="E39" i="6"/>
  <c r="D39" i="6"/>
  <c r="G34" i="6"/>
  <c r="G33" i="6"/>
  <c r="G32" i="6"/>
  <c r="G31" i="6"/>
  <c r="G30" i="6"/>
  <c r="G29" i="6"/>
  <c r="G28" i="6"/>
  <c r="G25" i="6"/>
  <c r="G22" i="6"/>
  <c r="G20" i="6"/>
  <c r="G19" i="6"/>
  <c r="G18" i="6"/>
  <c r="G16" i="6"/>
  <c r="G15" i="6"/>
  <c r="G14" i="6"/>
  <c r="G13" i="6"/>
  <c r="G11" i="6"/>
  <c r="F62" i="5"/>
  <c r="F64" i="5"/>
  <c r="E62" i="5"/>
  <c r="D62" i="5"/>
  <c r="G56" i="5"/>
  <c r="G54" i="5"/>
  <c r="G50" i="5"/>
  <c r="G48" i="5"/>
  <c r="G46" i="5"/>
  <c r="G44" i="5"/>
  <c r="F39" i="5"/>
  <c r="G39" i="5"/>
  <c r="E39" i="5"/>
  <c r="D39" i="5"/>
  <c r="G25" i="5"/>
  <c r="G23" i="5"/>
  <c r="G18" i="5"/>
  <c r="G17" i="5"/>
  <c r="G14" i="5"/>
  <c r="G12" i="5"/>
  <c r="G10" i="5"/>
  <c r="F62" i="4"/>
  <c r="F64" i="4"/>
  <c r="E62" i="4"/>
  <c r="D62" i="4"/>
  <c r="G56" i="4"/>
  <c r="G54" i="4"/>
  <c r="G53" i="4"/>
  <c r="G52" i="4"/>
  <c r="G50" i="4"/>
  <c r="G49" i="4"/>
  <c r="G48" i="4"/>
  <c r="G46" i="4"/>
  <c r="G45" i="4"/>
  <c r="G44" i="4"/>
  <c r="F39" i="4"/>
  <c r="G39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6" i="4"/>
  <c r="G15" i="4"/>
  <c r="G14" i="4"/>
  <c r="G11" i="4"/>
  <c r="G10" i="4"/>
  <c r="G62" i="3"/>
  <c r="F62" i="3"/>
  <c r="F64" i="3"/>
  <c r="E62" i="3"/>
  <c r="D62" i="3"/>
  <c r="G55" i="3"/>
  <c r="G54" i="3"/>
  <c r="G53" i="3"/>
  <c r="G52" i="3"/>
  <c r="G50" i="3"/>
  <c r="G49" i="3"/>
  <c r="G48" i="3"/>
  <c r="G47" i="3"/>
  <c r="G46" i="3"/>
  <c r="G45" i="3"/>
  <c r="G44" i="3"/>
  <c r="F39" i="3"/>
  <c r="G39" i="3"/>
  <c r="E39" i="3"/>
  <c r="D39" i="3"/>
  <c r="G34" i="3"/>
  <c r="G32" i="3"/>
  <c r="G29" i="3"/>
  <c r="G28" i="3"/>
  <c r="G26" i="3"/>
  <c r="G24" i="3"/>
  <c r="G23" i="3"/>
  <c r="G22" i="3"/>
  <c r="G21" i="3"/>
  <c r="G20" i="3"/>
  <c r="G18" i="3"/>
  <c r="G17" i="3"/>
  <c r="G13" i="3"/>
  <c r="G11" i="3"/>
  <c r="G9" i="3"/>
  <c r="F62" i="2"/>
  <c r="F60" i="2"/>
  <c r="G60" i="2"/>
  <c r="E60" i="2"/>
  <c r="D60" i="2"/>
  <c r="G54" i="2"/>
  <c r="G53" i="2"/>
  <c r="G50" i="2"/>
  <c r="G48" i="2"/>
  <c r="G47" i="2"/>
  <c r="G46" i="2"/>
  <c r="G44" i="2"/>
  <c r="F39" i="2"/>
  <c r="G39" i="2"/>
  <c r="E39" i="2"/>
  <c r="D39" i="2"/>
  <c r="G34" i="2"/>
  <c r="G32" i="2"/>
  <c r="G30" i="2"/>
  <c r="G29" i="2"/>
  <c r="G18" i="2"/>
  <c r="F60" i="11"/>
  <c r="F62" i="11"/>
  <c r="E60" i="11"/>
  <c r="D60" i="11"/>
  <c r="G53" i="11"/>
  <c r="G52" i="11"/>
  <c r="G50" i="11"/>
  <c r="G49" i="11"/>
  <c r="G48" i="11"/>
  <c r="G47" i="11"/>
  <c r="G46" i="11"/>
  <c r="G45" i="11"/>
  <c r="G44" i="11"/>
  <c r="F39" i="11"/>
  <c r="G39" i="11"/>
  <c r="E39" i="11"/>
  <c r="D39" i="11"/>
  <c r="G34" i="11"/>
  <c r="G30" i="11"/>
  <c r="G29" i="11"/>
  <c r="G23" i="11"/>
  <c r="G22" i="11"/>
  <c r="G19" i="11"/>
  <c r="G11" i="11"/>
  <c r="G9" i="11"/>
  <c r="F61" i="8"/>
  <c r="F63" i="8"/>
  <c r="E61" i="8"/>
  <c r="D61" i="8"/>
  <c r="G55" i="8"/>
  <c r="G54" i="8"/>
  <c r="G53" i="8"/>
  <c r="G52" i="8"/>
  <c r="G51" i="8"/>
  <c r="G50" i="8"/>
  <c r="G48" i="8"/>
  <c r="G47" i="8"/>
  <c r="G46" i="8"/>
  <c r="G45" i="8"/>
  <c r="G44" i="8"/>
  <c r="F39" i="8"/>
  <c r="G39" i="8"/>
  <c r="E39" i="8"/>
  <c r="D39" i="8"/>
  <c r="G34" i="8"/>
  <c r="G33" i="8"/>
  <c r="G32" i="8"/>
  <c r="G29" i="8"/>
  <c r="G28" i="8"/>
  <c r="G26" i="8"/>
  <c r="G25" i="8"/>
  <c r="G24" i="8"/>
  <c r="G23" i="8"/>
  <c r="G21" i="8"/>
  <c r="G19" i="8"/>
  <c r="G18" i="8"/>
  <c r="G13" i="8"/>
  <c r="G11" i="8"/>
  <c r="G10" i="8"/>
  <c r="G61" i="1"/>
  <c r="F61" i="1"/>
  <c r="F63" i="1"/>
  <c r="E61" i="1"/>
  <c r="D61" i="1"/>
  <c r="G54" i="1"/>
  <c r="G52" i="1"/>
  <c r="G50" i="1"/>
  <c r="G49" i="1"/>
  <c r="G48" i="1"/>
  <c r="G46" i="1"/>
  <c r="G45" i="1"/>
  <c r="G44" i="1"/>
  <c r="G39" i="1"/>
  <c r="F39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B12" i="13"/>
  <c r="B11" i="13"/>
  <c r="F39" i="7"/>
  <c r="E39" i="7"/>
  <c r="D39" i="7"/>
  <c r="A3" i="4"/>
  <c r="A3" i="14"/>
  <c r="A4" i="13"/>
  <c r="A3" i="12"/>
  <c r="A3" i="11"/>
  <c r="A3" i="10"/>
  <c r="A3" i="9"/>
  <c r="A3" i="8"/>
  <c r="A3" i="7"/>
  <c r="A3" i="6"/>
  <c r="A3" i="5"/>
  <c r="A3" i="3"/>
  <c r="A3" i="2"/>
  <c r="B13" i="13"/>
  <c r="B14" i="13"/>
  <c r="F39" i="10"/>
  <c r="G39" i="10"/>
  <c r="G61" i="10"/>
  <c r="G73" i="12"/>
  <c r="B6" i="13"/>
  <c r="G62" i="6"/>
  <c r="G62" i="5"/>
  <c r="G62" i="4"/>
  <c r="B7" i="13"/>
  <c r="B8" i="13"/>
  <c r="G60" i="11"/>
  <c r="G61" i="8"/>
  <c r="B19" i="13"/>
  <c r="B9" i="13"/>
  <c r="F63" i="10"/>
  <c r="B21" i="13"/>
</calcChain>
</file>

<file path=xl/sharedStrings.xml><?xml version="1.0" encoding="utf-8"?>
<sst xmlns="http://schemas.openxmlformats.org/spreadsheetml/2006/main" count="952" uniqueCount="157">
  <si>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</si>
  <si>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</si>
  <si>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</si>
  <si>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</si>
  <si>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</si>
  <si>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</si>
  <si>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</si>
  <si>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</si>
  <si>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</si>
  <si>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</si>
  <si>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</si>
  <si>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</si>
  <si>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</si>
  <si>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</si>
  <si>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</si>
  <si>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</si>
  <si>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</si>
  <si>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</si>
  <si>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</si>
  <si>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</si>
  <si>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</si>
  <si>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</si>
  <si>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</si>
  <si>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</si>
  <si>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</si>
  <si>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</si>
  <si>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</si>
  <si>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</si>
  <si>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</si>
  <si>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</si>
  <si>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</si>
  <si>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</si>
  <si>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</si>
  <si>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</si>
  <si>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</si>
  <si>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</si>
  <si>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</si>
  <si>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</si>
  <si>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</si>
  <si>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</si>
  <si>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</si>
  <si>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</si>
  <si>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</si>
  <si>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</si>
  <si>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</si>
  <si>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</si>
  <si>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</si>
  <si>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</si>
  <si>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</si>
  <si>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</si>
  <si>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</si>
  <si>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</si>
  <si>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</si>
  <si>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</si>
  <si>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</si>
  <si>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</si>
  <si>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</si>
  <si>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</si>
  <si>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</si>
  <si>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</si>
  <si>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</si>
  <si>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</si>
  <si>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</si>
  <si>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</si>
  <si>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</si>
  <si>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</si>
  <si>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</si>
  <si>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</si>
  <si>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</si>
  <si>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</si>
  <si>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</si>
  <si>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</si>
  <si>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</si>
  <si>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</si>
  <si>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</si>
  <si>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>BOAT:  ISLE OF CAPRI - BOONVILLE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</si>
  <si>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</si>
  <si>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</si>
  <si>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</si>
  <si>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</si>
  <si>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</si>
  <si>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</si>
  <si>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</si>
  <si>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</si>
  <si>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</si>
  <si>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</si>
  <si>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</si>
  <si>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</si>
  <si>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</si>
  <si>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</si>
  <si>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</si>
  <si>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</si>
  <si>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</si>
  <si>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</si>
  <si>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</si>
  <si>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</si>
  <si>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</si>
  <si>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</si>
  <si>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</si>
  <si>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</si>
  <si>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</si>
  <si>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</si>
  <si>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</si>
  <si>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</si>
  <si>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</si>
  <si>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</si>
  <si>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</si>
  <si>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</si>
  <si>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</si>
  <si>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</si>
  <si>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</si>
  <si>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</si>
  <si>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</si>
  <si>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</si>
  <si>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</si>
  <si>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</si>
  <si>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</si>
  <si>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</si>
  <si>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Ultimate Texas Poker</t>
  </si>
  <si>
    <t xml:space="preserve">   5 Treasures Baccarat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</si>
  <si>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</si>
  <si>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</si>
  <si>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</si>
  <si>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</si>
  <si>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</si>
  <si>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</si>
  <si>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</si>
  <si>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</si>
  <si>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</si>
  <si>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</si>
  <si>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</si>
  <si>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</si>
  <si>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</si>
  <si>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</si>
  <si>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</si>
  <si>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</si>
  <si>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</si>
  <si>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</si>
  <si>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</si>
  <si>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</si>
  <si>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</si>
  <si>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</si>
  <si>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</si>
  <si>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</si>
  <si>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</si>
  <si>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 xml:space="preserve">   Rising Phoenix</t>
  </si>
  <si>
    <t>HYBRID TABLES</t>
  </si>
  <si>
    <t>HYBRID</t>
  </si>
  <si>
    <t xml:space="preserve">   Hybrid Tournaments</t>
  </si>
  <si>
    <t xml:space="preserve">     TOTAL HYBRID:</t>
  </si>
  <si>
    <t xml:space="preserve">   Eternal Bacarrat</t>
  </si>
  <si>
    <t xml:space="preserve">   Run Em Twice</t>
  </si>
  <si>
    <t xml:space="preserve">    Trilux</t>
  </si>
  <si>
    <t>BOAT:     ST. JOSEPH</t>
  </si>
  <si>
    <t xml:space="preserve">     Multi Denom</t>
  </si>
  <si>
    <t xml:space="preserve">   Dragon Bonus Mini Baccarat</t>
  </si>
  <si>
    <t>MONTH ENDED: 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</si>
</sst>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0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4" fontId="6" fillId="0" borderId="6" xfId="0" applyNumberFormat="1" applyFont="1" applyBorder="1" applyAlignment="1">
      <alignment horizontal="centerContinuous"/>
    </xf>
    <xf numFmtId="0" fontId="10" fillId="0" borderId="0" xfId="0" applyNumberFormat="1" applyFont="1" applyAlignment="1">
      <alignment horizontal="left"/>
    </xf>
    <xf numFmtId="164" fontId="13" fillId="0" borderId="7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0" fontId="16" fillId="0" borderId="8" xfId="0" applyFont="1" applyBorder="1" applyAlignment="1"/>
    <xf numFmtId="3" fontId="13" fillId="0" borderId="9" xfId="0" applyNumberFormat="1" applyFont="1" applyBorder="1" applyAlignment="1">
      <alignment horizontal="center"/>
    </xf>
    <xf numFmtId="0" fontId="16" fillId="0" borderId="10" xfId="0" applyFont="1" applyBorder="1" applyAlignment="1"/>
    <xf numFmtId="4" fontId="13" fillId="0" borderId="7" xfId="0" applyNumberFormat="1" applyFont="1" applyBorder="1" applyAlignment="1">
      <alignment horizontal="center"/>
    </xf>
    <xf numFmtId="0" fontId="16" fillId="4" borderId="10" xfId="0" applyFont="1" applyFill="1" applyBorder="1" applyAlignment="1"/>
    <xf numFmtId="4" fontId="12" fillId="4" borderId="7" xfId="0" applyNumberFormat="1" applyFont="1" applyFill="1" applyBorder="1" applyAlignment="1">
      <alignment horizontal="center"/>
    </xf>
    <xf numFmtId="164" fontId="13" fillId="4" borderId="7" xfId="0" applyNumberFormat="1" applyFont="1" applyFill="1" applyBorder="1" applyAlignment="1">
      <alignment horizontal="center"/>
    </xf>
    <xf numFmtId="4" fontId="12" fillId="4" borderId="11" xfId="0" applyNumberFormat="1" applyFont="1" applyFill="1" applyBorder="1" applyAlignment="1">
      <alignment horizontal="center"/>
    </xf>
    <xf numFmtId="0" fontId="13" fillId="0" borderId="12" xfId="0" applyFont="1" applyBorder="1" applyAlignment="1"/>
    <xf numFmtId="0" fontId="12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0" fontId="8" fillId="5" borderId="3" xfId="0" applyNumberFormat="1" applyFont="1" applyFill="1" applyBorder="1" applyProtection="1">
      <protection locked="0"/>
    </xf>
    <xf numFmtId="40" fontId="8" fillId="0" borderId="3" xfId="0" applyNumberFormat="1" applyFont="1" applyBorder="1" applyProtection="1">
      <protection locked="0"/>
    </xf>
    <xf numFmtId="164" fontId="8" fillId="0" borderId="13" xfId="0" applyNumberFormat="1" applyFont="1" applyBorder="1" applyProtection="1">
      <protection locked="0"/>
    </xf>
    <xf numFmtId="164" fontId="8" fillId="3" borderId="13" xfId="0" applyNumberFormat="1" applyFont="1" applyFill="1" applyBorder="1" applyProtection="1">
      <protection locked="0"/>
    </xf>
    <xf numFmtId="40" fontId="8" fillId="3" borderId="3" xfId="0" applyNumberFormat="1" applyFont="1" applyFill="1" applyBorder="1" applyProtection="1">
      <protection locked="0"/>
    </xf>
    <xf numFmtId="4" fontId="10" fillId="2" borderId="5" xfId="0" applyNumberFormat="1" applyFont="1" applyFill="1" applyBorder="1"/>
    <xf numFmtId="164" fontId="10" fillId="0" borderId="14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8" fillId="3" borderId="3" xfId="0" applyNumberFormat="1" applyFont="1" applyFill="1" applyBorder="1" applyProtection="1">
      <protection locked="0"/>
    </xf>
    <xf numFmtId="4" fontId="10" fillId="2" borderId="3" xfId="0" applyNumberFormat="1" applyFont="1" applyFill="1" applyBorder="1"/>
    <xf numFmtId="0" fontId="7" fillId="0" borderId="1" xfId="0" applyFont="1" applyBorder="1"/>
    <xf numFmtId="4" fontId="20" fillId="0" borderId="1" xfId="0" applyNumberFormat="1" applyFont="1" applyBorder="1"/>
    <xf numFmtId="0" fontId="0" fillId="0" borderId="1" xfId="0" applyBorder="1"/>
    <xf numFmtId="0" fontId="12" fillId="0" borderId="0" xfId="0" applyFont="1"/>
    <xf numFmtId="164" fontId="10" fillId="0" borderId="13" xfId="0" applyNumberFormat="1" applyFont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164" fontId="8" fillId="3" borderId="3" xfId="0" applyNumberFormat="1" applyFont="1" applyFill="1" applyBorder="1" applyProtection="1">
      <protection locked="0"/>
    </xf>
    <xf numFmtId="4" fontId="8" fillId="2" borderId="3" xfId="0" applyNumberFormat="1" applyFont="1" applyFill="1" applyBorder="1" applyProtection="1">
      <protection locked="0"/>
    </xf>
    <xf numFmtId="4" fontId="8" fillId="0" borderId="3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0" fontId="7" fillId="0" borderId="1" xfId="0" applyFont="1" applyBorder="1" applyAlignment="1">
      <alignment horizontal="center"/>
    </xf>
    <xf numFmtId="4" fontId="10" fillId="2" borderId="1" xfId="0" applyNumberFormat="1" applyFont="1" applyFill="1" applyBorder="1"/>
    <xf numFmtId="164" fontId="10" fillId="0" borderId="1" xfId="0" applyNumberFormat="1" applyFont="1" applyBorder="1" applyProtection="1">
      <protection locked="0"/>
    </xf>
    <xf numFmtId="10" fontId="8" fillId="0" borderId="3" xfId="0" applyNumberFormat="1" applyFont="1" applyBorder="1" applyProtection="1">
      <protection locked="0"/>
    </xf>
    <xf numFmtId="164" fontId="8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 applyProtection="1">
      <protection locked="0"/>
    </xf>
    <xf numFmtId="3" fontId="10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164" fontId="10" fillId="0" borderId="0" xfId="0" applyNumberFormat="1" applyFont="1" applyProtection="1">
      <protection locked="0"/>
    </xf>
    <xf numFmtId="164" fontId="10" fillId="0" borderId="0" xfId="0" applyNumberFormat="1" applyFont="1"/>
    <xf numFmtId="0" fontId="0" fillId="0" borderId="0" xfId="0"/>
    <xf numFmtId="0" fontId="8" fillId="0" borderId="0" xfId="0" applyFont="1"/>
    <xf numFmtId="0" fontId="0" fillId="0" borderId="0" xfId="0" applyProtection="1">
      <protection locked="0"/>
    </xf>
    <xf numFmtId="0" fontId="6" fillId="0" borderId="3" xfId="0" applyFont="1" applyBorder="1"/>
    <xf numFmtId="0" fontId="7" fillId="0" borderId="1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tabSelected="1"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156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136</v>
      </c>
      <c r="B9" s="137"/>
      <c r="C9" s="14"/>
      <c r="D9" s="71">
        <v>8</v>
      </c>
      <c r="E9" s="100">
        <v>1616679</v>
      </c>
      <c r="F9" s="101">
        <v>305482</v>
      </c>
      <c r="G9" s="102">
        <f>F9/E9</f>
        <v>0.18895649662054126</v>
      </c>
      <c r="H9" s="15"/>
    </row>
    <row r="10" spans="1:8" ht="15.75" x14ac:dyDescent="0.25">
      <c r="A10" s="136" t="s">
        <v>11</v>
      </c>
      <c r="B10" s="137"/>
      <c r="C10" s="14"/>
      <c r="D10" s="71">
        <v>5</v>
      </c>
      <c r="E10" s="100">
        <v>1566010</v>
      </c>
      <c r="F10" s="101">
        <v>207067</v>
      </c>
      <c r="G10" s="102">
        <f>F10/E10</f>
        <v>0.13222584785537769</v>
      </c>
      <c r="H10" s="15"/>
    </row>
    <row r="11" spans="1:8" ht="15.75" x14ac:dyDescent="0.25">
      <c r="A11" s="136" t="s">
        <v>69</v>
      </c>
      <c r="B11" s="137"/>
      <c r="C11" s="14"/>
      <c r="D11" s="71"/>
      <c r="E11" s="100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/>
      <c r="E12" s="100"/>
      <c r="F12" s="101"/>
      <c r="G12" s="102"/>
      <c r="H12" s="15"/>
    </row>
    <row r="13" spans="1:8" ht="15.75" x14ac:dyDescent="0.25">
      <c r="A13" s="136" t="s">
        <v>70</v>
      </c>
      <c r="B13" s="137"/>
      <c r="C13" s="14"/>
      <c r="D13" s="71">
        <v>1</v>
      </c>
      <c r="E13" s="100">
        <v>258909</v>
      </c>
      <c r="F13" s="101">
        <v>19563.5</v>
      </c>
      <c r="G13" s="102">
        <f t="shared" ref="G13:G22" si="0">F13/E13</f>
        <v>7.5561297598770227E-2</v>
      </c>
      <c r="H13" s="15"/>
    </row>
    <row r="14" spans="1:8" ht="15.75" x14ac:dyDescent="0.25">
      <c r="A14" s="136" t="s">
        <v>112</v>
      </c>
      <c r="B14" s="137"/>
      <c r="C14" s="14"/>
      <c r="D14" s="71"/>
      <c r="E14" s="100"/>
      <c r="F14" s="101"/>
      <c r="G14" s="102"/>
      <c r="H14" s="15"/>
    </row>
    <row r="15" spans="1:8" ht="15.75" x14ac:dyDescent="0.25">
      <c r="A15" s="136" t="s">
        <v>104</v>
      </c>
      <c r="B15" s="137"/>
      <c r="C15" s="14"/>
      <c r="D15" s="71">
        <v>1</v>
      </c>
      <c r="E15" s="100">
        <v>141073</v>
      </c>
      <c r="F15" s="101">
        <v>29252</v>
      </c>
      <c r="G15" s="102">
        <f t="shared" si="0"/>
        <v>0.20735363960502717</v>
      </c>
      <c r="H15" s="15"/>
    </row>
    <row r="16" spans="1:8" ht="15.75" x14ac:dyDescent="0.25">
      <c r="A16" s="136" t="s">
        <v>113</v>
      </c>
      <c r="B16" s="137"/>
      <c r="C16" s="14"/>
      <c r="D16" s="71">
        <v>2</v>
      </c>
      <c r="E16" s="100">
        <v>3202470</v>
      </c>
      <c r="F16" s="101">
        <v>197517.5</v>
      </c>
      <c r="G16" s="102">
        <f t="shared" si="0"/>
        <v>6.1676612115023718E-2</v>
      </c>
      <c r="H16" s="15"/>
    </row>
    <row r="17" spans="1:8" ht="15.75" x14ac:dyDescent="0.25">
      <c r="A17" s="136" t="s">
        <v>137</v>
      </c>
      <c r="B17" s="137"/>
      <c r="C17" s="14"/>
      <c r="D17" s="71">
        <v>4</v>
      </c>
      <c r="E17" s="100">
        <v>5465704</v>
      </c>
      <c r="F17" s="101">
        <v>1020062</v>
      </c>
      <c r="G17" s="102">
        <f t="shared" si="0"/>
        <v>0.18662957232956634</v>
      </c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0">
        <v>364638</v>
      </c>
      <c r="F18" s="101">
        <v>35164</v>
      </c>
      <c r="G18" s="102">
        <f t="shared" si="0"/>
        <v>9.6435368776704569E-2</v>
      </c>
      <c r="H18" s="15"/>
    </row>
    <row r="19" spans="1:8" ht="15.75" x14ac:dyDescent="0.25">
      <c r="A19" s="136" t="s">
        <v>15</v>
      </c>
      <c r="B19" s="137"/>
      <c r="C19" s="14"/>
      <c r="D19" s="71"/>
      <c r="E19" s="100"/>
      <c r="F19" s="101"/>
      <c r="G19" s="102"/>
      <c r="H19" s="15"/>
    </row>
    <row r="20" spans="1:8" ht="15.75" x14ac:dyDescent="0.25">
      <c r="A20" s="139" t="s">
        <v>16</v>
      </c>
      <c r="B20" s="137"/>
      <c r="C20" s="14"/>
      <c r="D20" s="71">
        <v>1</v>
      </c>
      <c r="E20" s="100">
        <v>855216</v>
      </c>
      <c r="F20" s="101">
        <v>108236.5</v>
      </c>
      <c r="G20" s="102">
        <f t="shared" si="0"/>
        <v>0.12656042450094479</v>
      </c>
      <c r="H20" s="15"/>
    </row>
    <row r="21" spans="1:8" ht="15.75" x14ac:dyDescent="0.25">
      <c r="A21" s="136" t="s">
        <v>71</v>
      </c>
      <c r="B21" s="137"/>
      <c r="C21" s="14"/>
      <c r="D21" s="71"/>
      <c r="E21" s="100"/>
      <c r="F21" s="101"/>
      <c r="G21" s="102"/>
      <c r="H21" s="15"/>
    </row>
    <row r="22" spans="1:8" ht="15.75" x14ac:dyDescent="0.25">
      <c r="A22" s="136" t="s">
        <v>91</v>
      </c>
      <c r="B22" s="137"/>
      <c r="C22" s="14"/>
      <c r="D22" s="71">
        <v>1</v>
      </c>
      <c r="E22" s="100">
        <v>44050</v>
      </c>
      <c r="F22" s="101">
        <v>3897</v>
      </c>
      <c r="G22" s="102">
        <f t="shared" si="0"/>
        <v>8.8467650397275818E-2</v>
      </c>
      <c r="H22" s="15"/>
    </row>
    <row r="23" spans="1:8" ht="15.75" x14ac:dyDescent="0.25">
      <c r="A23" s="136" t="s">
        <v>139</v>
      </c>
      <c r="B23" s="137"/>
      <c r="C23" s="14"/>
      <c r="D23" s="71"/>
      <c r="E23" s="100"/>
      <c r="F23" s="101"/>
      <c r="G23" s="102"/>
      <c r="H23" s="15"/>
    </row>
    <row r="24" spans="1:8" ht="15.75" x14ac:dyDescent="0.25">
      <c r="A24" s="136" t="s">
        <v>133</v>
      </c>
      <c r="B24" s="137"/>
      <c r="C24" s="14"/>
      <c r="D24" s="71"/>
      <c r="E24" s="100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>
        <v>3</v>
      </c>
      <c r="E25" s="100">
        <v>456981</v>
      </c>
      <c r="F25" s="101">
        <v>121699.5</v>
      </c>
      <c r="G25" s="102">
        <f>F25/E25</f>
        <v>0.26631194732384933</v>
      </c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02"/>
      <c r="H28" s="15"/>
    </row>
    <row r="29" spans="1:8" ht="15.75" x14ac:dyDescent="0.25">
      <c r="A29" s="139" t="s">
        <v>141</v>
      </c>
      <c r="B29" s="137"/>
      <c r="C29" s="14"/>
      <c r="D29" s="71"/>
      <c r="E29" s="101"/>
      <c r="F29" s="101"/>
      <c r="G29" s="102"/>
      <c r="H29" s="15"/>
    </row>
    <row r="30" spans="1:8" ht="15.75" x14ac:dyDescent="0.25">
      <c r="A30" s="139" t="s">
        <v>107</v>
      </c>
      <c r="B30" s="137"/>
      <c r="C30" s="14"/>
      <c r="D30" s="71">
        <v>2</v>
      </c>
      <c r="E30" s="101">
        <v>423466</v>
      </c>
      <c r="F30" s="101">
        <v>72206.5</v>
      </c>
      <c r="G30" s="102">
        <f>F30/E30</f>
        <v>0.17051309904455139</v>
      </c>
      <c r="H30" s="15"/>
    </row>
    <row r="31" spans="1:8" ht="15.75" x14ac:dyDescent="0.25">
      <c r="A31" s="139" t="s">
        <v>19</v>
      </c>
      <c r="B31" s="137"/>
      <c r="C31" s="14"/>
      <c r="D31" s="71">
        <v>2</v>
      </c>
      <c r="E31" s="101">
        <v>228865</v>
      </c>
      <c r="F31" s="101">
        <v>63285</v>
      </c>
      <c r="G31" s="102">
        <f>F31/E31</f>
        <v>0.27651672383282722</v>
      </c>
      <c r="H31" s="15"/>
    </row>
    <row r="32" spans="1:8" ht="15.75" x14ac:dyDescent="0.25">
      <c r="A32" s="139" t="s">
        <v>132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142</v>
      </c>
      <c r="B33" s="137"/>
      <c r="C33" s="14"/>
      <c r="D33" s="71"/>
      <c r="E33" s="101"/>
      <c r="F33" s="101"/>
      <c r="G33" s="102"/>
      <c r="H33" s="15"/>
    </row>
    <row r="34" spans="1:8" ht="15.75" x14ac:dyDescent="0.25">
      <c r="A34" s="139" t="s">
        <v>72</v>
      </c>
      <c r="B34" s="137"/>
      <c r="C34" s="14"/>
      <c r="D34" s="71"/>
      <c r="E34" s="101"/>
      <c r="F34" s="101"/>
      <c r="G34" s="102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29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99">
        <f>SUM(D9:D38)</f>
        <v>31</v>
      </c>
      <c r="E39" s="105">
        <f>SUM(E9:E38)</f>
        <v>14624061</v>
      </c>
      <c r="F39" s="105">
        <f>SUM(F9:F38)</f>
        <v>2183432.5</v>
      </c>
      <c r="G39" s="106">
        <f>F39/E39</f>
        <v>0.14930411600443955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93</v>
      </c>
      <c r="E44" s="101">
        <v>13406017.699999999</v>
      </c>
      <c r="F44" s="101">
        <v>803173.55</v>
      </c>
      <c r="G44" s="102">
        <f>1-(+F44/E44)</f>
        <v>0.94008858051858313</v>
      </c>
      <c r="H44" s="15"/>
    </row>
    <row r="45" spans="1:8" ht="15.75" x14ac:dyDescent="0.25">
      <c r="A45" s="27" t="s">
        <v>34</v>
      </c>
      <c r="B45" s="28"/>
      <c r="C45" s="14"/>
      <c r="D45" s="71">
        <v>15</v>
      </c>
      <c r="E45" s="101">
        <v>10126534.32</v>
      </c>
      <c r="F45" s="101">
        <v>771124.42</v>
      </c>
      <c r="G45" s="102">
        <f t="shared" ref="G45:G52" si="1">1-(+F45/E45)</f>
        <v>0.92385110289143824</v>
      </c>
      <c r="H45" s="15"/>
    </row>
    <row r="46" spans="1:8" ht="15.75" x14ac:dyDescent="0.25">
      <c r="A46" s="27" t="s">
        <v>35</v>
      </c>
      <c r="B46" s="28"/>
      <c r="C46" s="14"/>
      <c r="D46" s="71">
        <v>41</v>
      </c>
      <c r="E46" s="101">
        <v>2453584.5</v>
      </c>
      <c r="F46" s="101">
        <v>205593.05</v>
      </c>
      <c r="G46" s="102">
        <f t="shared" si="1"/>
        <v>0.91620706358391169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02"/>
      <c r="H47" s="15"/>
    </row>
    <row r="48" spans="1:8" ht="15.75" x14ac:dyDescent="0.25">
      <c r="A48" s="27" t="s">
        <v>37</v>
      </c>
      <c r="B48" s="28"/>
      <c r="C48" s="14"/>
      <c r="D48" s="71">
        <v>120</v>
      </c>
      <c r="E48" s="101">
        <v>12576452.74</v>
      </c>
      <c r="F48" s="101">
        <v>889285.69</v>
      </c>
      <c r="G48" s="102">
        <f t="shared" si="1"/>
        <v>0.92928962495349865</v>
      </c>
      <c r="H48" s="15"/>
    </row>
    <row r="49" spans="1:8" ht="15.75" x14ac:dyDescent="0.25">
      <c r="A49" s="27" t="s">
        <v>38</v>
      </c>
      <c r="B49" s="28"/>
      <c r="C49" s="14"/>
      <c r="D49" s="71">
        <v>8</v>
      </c>
      <c r="E49" s="101">
        <v>887332</v>
      </c>
      <c r="F49" s="101">
        <v>57805</v>
      </c>
      <c r="G49" s="102">
        <f t="shared" si="1"/>
        <v>0.93485527401243274</v>
      </c>
      <c r="H49" s="15"/>
    </row>
    <row r="50" spans="1:8" ht="15.75" x14ac:dyDescent="0.25">
      <c r="A50" s="27" t="s">
        <v>39</v>
      </c>
      <c r="B50" s="28"/>
      <c r="C50" s="14"/>
      <c r="D50" s="71">
        <v>13</v>
      </c>
      <c r="E50" s="101">
        <v>853200.84</v>
      </c>
      <c r="F50" s="101">
        <v>-16724.16</v>
      </c>
      <c r="G50" s="102">
        <f t="shared" si="1"/>
        <v>1.0196016684653053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02"/>
      <c r="H51" s="15"/>
    </row>
    <row r="52" spans="1:8" ht="15.75" x14ac:dyDescent="0.25">
      <c r="A52" s="53" t="s">
        <v>41</v>
      </c>
      <c r="B52" s="28"/>
      <c r="C52" s="14"/>
      <c r="D52" s="71">
        <v>2</v>
      </c>
      <c r="E52" s="101">
        <v>173275</v>
      </c>
      <c r="F52" s="101">
        <v>27725</v>
      </c>
      <c r="G52" s="102">
        <f t="shared" si="1"/>
        <v>0.83999422882700903</v>
      </c>
      <c r="H52" s="15"/>
    </row>
    <row r="53" spans="1:8" ht="15.75" x14ac:dyDescent="0.25">
      <c r="A53" s="54" t="s">
        <v>59</v>
      </c>
      <c r="B53" s="28"/>
      <c r="C53" s="14"/>
      <c r="D53" s="71"/>
      <c r="E53" s="101"/>
      <c r="F53" s="101"/>
      <c r="G53" s="102"/>
      <c r="H53" s="15"/>
    </row>
    <row r="54" spans="1:8" ht="15.75" x14ac:dyDescent="0.25">
      <c r="A54" s="27" t="s">
        <v>92</v>
      </c>
      <c r="B54" s="28"/>
      <c r="C54" s="14"/>
      <c r="D54" s="71">
        <v>752</v>
      </c>
      <c r="E54" s="101">
        <v>76554096.739999995</v>
      </c>
      <c r="F54" s="101">
        <v>8364361.3600000003</v>
      </c>
      <c r="G54" s="102">
        <f>1-(+F54/E54)</f>
        <v>0.89073920644106341</v>
      </c>
      <c r="H54" s="15"/>
    </row>
    <row r="55" spans="1:8" ht="15.75" x14ac:dyDescent="0.25">
      <c r="A55" s="69" t="s">
        <v>93</v>
      </c>
      <c r="B55" s="30"/>
      <c r="C55" s="14"/>
      <c r="D55" s="71"/>
      <c r="E55" s="101"/>
      <c r="F55" s="101"/>
      <c r="G55" s="102"/>
      <c r="H55" s="15"/>
    </row>
    <row r="56" spans="1:8" x14ac:dyDescent="0.2">
      <c r="A56" s="16" t="s">
        <v>43</v>
      </c>
      <c r="B56" s="28"/>
      <c r="C56" s="14"/>
      <c r="D56" s="72"/>
      <c r="E56" s="104"/>
      <c r="F56" s="101"/>
      <c r="G56" s="103"/>
      <c r="H56" s="15"/>
    </row>
    <row r="57" spans="1:8" x14ac:dyDescent="0.2">
      <c r="A57" s="16" t="s">
        <v>44</v>
      </c>
      <c r="B57" s="28"/>
      <c r="C57" s="14"/>
      <c r="D57" s="72"/>
      <c r="E57" s="104"/>
      <c r="F57" s="101"/>
      <c r="G57" s="103"/>
      <c r="H57" s="15"/>
    </row>
    <row r="58" spans="1:8" x14ac:dyDescent="0.2">
      <c r="A58" s="16" t="s">
        <v>30</v>
      </c>
      <c r="B58" s="28"/>
      <c r="C58" s="14"/>
      <c r="D58" s="72"/>
      <c r="E58" s="100"/>
      <c r="F58" s="101"/>
      <c r="G58" s="103"/>
      <c r="H58" s="15"/>
    </row>
    <row r="59" spans="1:8" ht="15.75" x14ac:dyDescent="0.25">
      <c r="A59" s="32"/>
      <c r="B59" s="18"/>
      <c r="C59" s="14"/>
      <c r="D59" s="72"/>
      <c r="E59" s="100"/>
      <c r="F59" s="101"/>
      <c r="G59" s="103"/>
      <c r="H59" s="15"/>
    </row>
    <row r="60" spans="1:8" ht="15.75" x14ac:dyDescent="0.25">
      <c r="A60" s="20" t="s">
        <v>45</v>
      </c>
      <c r="B60" s="20"/>
      <c r="C60" s="21"/>
      <c r="D60" s="72"/>
      <c r="E60" s="111"/>
      <c r="F60" s="111"/>
      <c r="G60" s="103"/>
      <c r="H60" s="15"/>
    </row>
    <row r="61" spans="1:8" ht="15.75" x14ac:dyDescent="0.25">
      <c r="A61" s="33"/>
      <c r="B61" s="33"/>
      <c r="C61" s="33"/>
      <c r="D61" s="73">
        <f>SUM(D44:D57)</f>
        <v>1044</v>
      </c>
      <c r="E61" s="112">
        <f>SUM(E44:E60)</f>
        <v>117030493.84</v>
      </c>
      <c r="F61" s="112">
        <f>SUM(F44:F60)</f>
        <v>11102343.91</v>
      </c>
      <c r="G61" s="106">
        <f>1-(+F61/E61)</f>
        <v>0.90513289702785726</v>
      </c>
      <c r="H61" s="2"/>
    </row>
    <row r="62" spans="1:8" ht="18" x14ac:dyDescent="0.25">
      <c r="A62" s="34" t="s">
        <v>46</v>
      </c>
      <c r="B62" s="35"/>
      <c r="C62" s="35"/>
      <c r="D62" s="113"/>
      <c r="E62" s="114"/>
      <c r="F62" s="115"/>
      <c r="G62" s="115"/>
      <c r="H62" s="2"/>
    </row>
    <row r="63" spans="1:8" ht="18" x14ac:dyDescent="0.25">
      <c r="A63" s="37"/>
      <c r="B63" s="38"/>
      <c r="C63" s="38"/>
      <c r="D63" s="116"/>
      <c r="E63" s="116"/>
      <c r="F63" s="36">
        <f>F61+F39</f>
        <v>13285776.41</v>
      </c>
      <c r="G63" s="116"/>
      <c r="H63" s="2"/>
    </row>
    <row r="64" spans="1:8" ht="18" x14ac:dyDescent="0.25">
      <c r="A64" s="37"/>
      <c r="B64" s="38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OCTOBER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4"/>
      <c r="D5" s="6" t="s">
        <v>140</v>
      </c>
      <c r="E5" s="7"/>
      <c r="F5" s="8"/>
      <c r="G5" s="5"/>
      <c r="H5" s="2"/>
    </row>
    <row r="6" spans="1:8" ht="18" x14ac:dyDescent="0.25">
      <c r="A6" s="23" t="s">
        <v>3</v>
      </c>
      <c r="B6" s="83"/>
      <c r="C6" s="4"/>
      <c r="D6" s="4"/>
      <c r="E6" s="4"/>
      <c r="F6" s="5"/>
      <c r="G6" s="5"/>
      <c r="H6" s="2"/>
    </row>
    <row r="7" spans="1:8" ht="15.75" x14ac:dyDescent="0.25">
      <c r="A7" s="63"/>
      <c r="B7" s="63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3"/>
      <c r="B8" s="63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>
        <v>3</v>
      </c>
      <c r="E10" s="101">
        <v>861470</v>
      </c>
      <c r="F10" s="101">
        <v>103500.5</v>
      </c>
      <c r="G10" s="102">
        <f>F10/E10</f>
        <v>0.12014405609017145</v>
      </c>
      <c r="H10" s="15"/>
    </row>
    <row r="11" spans="1:8" ht="15.75" x14ac:dyDescent="0.25">
      <c r="A11" s="136" t="s">
        <v>111</v>
      </c>
      <c r="B11" s="137"/>
      <c r="C11" s="14"/>
      <c r="D11" s="71"/>
      <c r="E11" s="101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/>
      <c r="E12" s="101"/>
      <c r="F12" s="101"/>
      <c r="G12" s="102"/>
      <c r="H12" s="15"/>
    </row>
    <row r="13" spans="1:8" ht="15.75" x14ac:dyDescent="0.25">
      <c r="A13" s="136" t="s">
        <v>70</v>
      </c>
      <c r="B13" s="137"/>
      <c r="C13" s="14"/>
      <c r="D13" s="71"/>
      <c r="E13" s="101"/>
      <c r="F13" s="101"/>
      <c r="G13" s="102"/>
      <c r="H13" s="15"/>
    </row>
    <row r="14" spans="1:8" ht="15.75" x14ac:dyDescent="0.25">
      <c r="A14" s="136" t="s">
        <v>99</v>
      </c>
      <c r="B14" s="137"/>
      <c r="C14" s="14"/>
      <c r="D14" s="71"/>
      <c r="E14" s="101"/>
      <c r="F14" s="101"/>
      <c r="G14" s="102"/>
      <c r="H14" s="15"/>
    </row>
    <row r="15" spans="1:8" ht="15.75" x14ac:dyDescent="0.25">
      <c r="A15" s="136" t="s">
        <v>101</v>
      </c>
      <c r="B15" s="137"/>
      <c r="C15" s="14"/>
      <c r="D15" s="71">
        <v>6</v>
      </c>
      <c r="E15" s="101">
        <f>1726990+9100</f>
        <v>1736090</v>
      </c>
      <c r="F15" s="101">
        <f>448555-2520</f>
        <v>446035</v>
      </c>
      <c r="G15" s="102">
        <f>F15/E15</f>
        <v>0.25691928413849513</v>
      </c>
      <c r="H15" s="15"/>
    </row>
    <row r="16" spans="1:8" ht="15.75" x14ac:dyDescent="0.25">
      <c r="A16" s="136" t="s">
        <v>96</v>
      </c>
      <c r="B16" s="137"/>
      <c r="C16" s="14"/>
      <c r="D16" s="71">
        <v>6</v>
      </c>
      <c r="E16" s="101">
        <v>681313</v>
      </c>
      <c r="F16" s="101">
        <v>207729</v>
      </c>
      <c r="G16" s="102">
        <f>F16/E16</f>
        <v>0.30489510694790795</v>
      </c>
      <c r="H16" s="15"/>
    </row>
    <row r="17" spans="1:8" ht="15.75" x14ac:dyDescent="0.25">
      <c r="A17" s="136" t="s">
        <v>74</v>
      </c>
      <c r="B17" s="137"/>
      <c r="C17" s="14"/>
      <c r="D17" s="71"/>
      <c r="E17" s="101"/>
      <c r="F17" s="101"/>
      <c r="G17" s="102"/>
      <c r="H17" s="15"/>
    </row>
    <row r="18" spans="1:8" ht="15.75" x14ac:dyDescent="0.25">
      <c r="A18" s="139" t="s">
        <v>105</v>
      </c>
      <c r="B18" s="137"/>
      <c r="C18" s="14"/>
      <c r="D18" s="71"/>
      <c r="E18" s="101"/>
      <c r="F18" s="101"/>
      <c r="G18" s="102"/>
      <c r="H18" s="15"/>
    </row>
    <row r="19" spans="1:8" ht="15.75" x14ac:dyDescent="0.25">
      <c r="A19" s="139" t="s">
        <v>14</v>
      </c>
      <c r="B19" s="137"/>
      <c r="C19" s="14"/>
      <c r="D19" s="71">
        <v>1</v>
      </c>
      <c r="E19" s="101">
        <v>116431</v>
      </c>
      <c r="F19" s="101">
        <v>20790</v>
      </c>
      <c r="G19" s="102">
        <f>F19/E19</f>
        <v>0.17856069259905008</v>
      </c>
      <c r="H19" s="15"/>
    </row>
    <row r="20" spans="1:8" ht="15.75" x14ac:dyDescent="0.25">
      <c r="A20" s="136" t="s">
        <v>15</v>
      </c>
      <c r="B20" s="137"/>
      <c r="C20" s="14"/>
      <c r="D20" s="71">
        <v>1</v>
      </c>
      <c r="E20" s="101">
        <v>1004422</v>
      </c>
      <c r="F20" s="101">
        <v>152822</v>
      </c>
      <c r="G20" s="102">
        <f>F20/E20</f>
        <v>0.15214919625416409</v>
      </c>
      <c r="H20" s="15"/>
    </row>
    <row r="21" spans="1:8" ht="15.75" x14ac:dyDescent="0.25">
      <c r="A21" s="136" t="s">
        <v>58</v>
      </c>
      <c r="B21" s="137"/>
      <c r="C21" s="14"/>
      <c r="D21" s="71"/>
      <c r="E21" s="101"/>
      <c r="F21" s="101"/>
      <c r="G21" s="102"/>
      <c r="H21" s="15"/>
    </row>
    <row r="22" spans="1:8" ht="15.75" x14ac:dyDescent="0.25">
      <c r="A22" s="136" t="s">
        <v>91</v>
      </c>
      <c r="B22" s="137"/>
      <c r="C22" s="14"/>
      <c r="D22" s="71"/>
      <c r="E22" s="101"/>
      <c r="F22" s="101"/>
      <c r="G22" s="102"/>
      <c r="H22" s="15"/>
    </row>
    <row r="23" spans="1:8" ht="15.75" x14ac:dyDescent="0.25">
      <c r="A23" s="136" t="s">
        <v>106</v>
      </c>
      <c r="B23" s="137"/>
      <c r="C23" s="14"/>
      <c r="D23" s="71"/>
      <c r="E23" s="101"/>
      <c r="F23" s="101"/>
      <c r="G23" s="102"/>
      <c r="H23" s="15"/>
    </row>
    <row r="24" spans="1:8" ht="15.75" x14ac:dyDescent="0.25">
      <c r="A24" s="136" t="s">
        <v>18</v>
      </c>
      <c r="B24" s="137"/>
      <c r="C24" s="14"/>
      <c r="D24" s="71"/>
      <c r="E24" s="101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>
        <v>3</v>
      </c>
      <c r="E25" s="101">
        <v>874723</v>
      </c>
      <c r="F25" s="101">
        <v>189584</v>
      </c>
      <c r="G25" s="102">
        <f>F25/E25</f>
        <v>0.21673604100955388</v>
      </c>
      <c r="H25" s="15"/>
    </row>
    <row r="26" spans="1:8" ht="15.75" x14ac:dyDescent="0.25">
      <c r="A26" s="138" t="s">
        <v>21</v>
      </c>
      <c r="B26" s="137"/>
      <c r="C26" s="14"/>
      <c r="D26" s="71">
        <v>8</v>
      </c>
      <c r="E26" s="101">
        <v>113381</v>
      </c>
      <c r="F26" s="101">
        <v>113381</v>
      </c>
      <c r="G26" s="102">
        <f>F26/E26</f>
        <v>1</v>
      </c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>
        <v>17825</v>
      </c>
      <c r="F28" s="101">
        <v>3175</v>
      </c>
      <c r="G28" s="102">
        <f>F28/E28</f>
        <v>0.17812061711079943</v>
      </c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1">
        <v>89624</v>
      </c>
      <c r="F29" s="101">
        <v>28613</v>
      </c>
      <c r="G29" s="102">
        <f t="shared" ref="G29:G34" si="0">F29/E29</f>
        <v>0.31925600285637773</v>
      </c>
      <c r="H29" s="15"/>
    </row>
    <row r="30" spans="1:8" ht="15.75" x14ac:dyDescent="0.25">
      <c r="A30" s="139" t="s">
        <v>66</v>
      </c>
      <c r="B30" s="137"/>
      <c r="C30" s="14"/>
      <c r="D30" s="71"/>
      <c r="E30" s="101"/>
      <c r="F30" s="101"/>
      <c r="G30" s="102"/>
      <c r="H30" s="15"/>
    </row>
    <row r="31" spans="1:8" ht="15.75" x14ac:dyDescent="0.25">
      <c r="A31" s="139" t="s">
        <v>145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102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27</v>
      </c>
      <c r="B33" s="137"/>
      <c r="C33" s="14"/>
      <c r="D33" s="71">
        <v>1</v>
      </c>
      <c r="E33" s="101">
        <v>399502</v>
      </c>
      <c r="F33" s="101">
        <v>123970.5</v>
      </c>
      <c r="G33" s="102">
        <f t="shared" si="0"/>
        <v>0.31031258917352106</v>
      </c>
      <c r="H33" s="15"/>
    </row>
    <row r="34" spans="1:8" ht="15.75" x14ac:dyDescent="0.25">
      <c r="A34" s="139" t="s">
        <v>72</v>
      </c>
      <c r="B34" s="137"/>
      <c r="C34" s="14"/>
      <c r="D34" s="71">
        <v>3</v>
      </c>
      <c r="E34" s="101">
        <v>1913136</v>
      </c>
      <c r="F34" s="101">
        <v>183625</v>
      </c>
      <c r="G34" s="102">
        <f t="shared" si="0"/>
        <v>9.5981153456941901E-2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33</v>
      </c>
      <c r="E39" s="112">
        <f>SUM(E9:E38)</f>
        <v>7807917</v>
      </c>
      <c r="F39" s="112">
        <f>SUM(F9:F38)</f>
        <v>1573225</v>
      </c>
      <c r="G39" s="117">
        <f>F39/E39</f>
        <v>0.20149099945606491</v>
      </c>
      <c r="H39" s="15"/>
    </row>
    <row r="40" spans="1:8" ht="15.75" x14ac:dyDescent="0.25">
      <c r="A40" s="85"/>
      <c r="B40" s="86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14"/>
      <c r="D41" s="11"/>
      <c r="E41" s="109"/>
      <c r="F41" s="75"/>
      <c r="G41" s="75"/>
      <c r="H41" s="15"/>
    </row>
    <row r="42" spans="1:8" ht="15.75" x14ac:dyDescent="0.25">
      <c r="A42" s="26"/>
      <c r="B42" s="26"/>
      <c r="C42" s="14"/>
      <c r="D42" s="110"/>
      <c r="E42" s="11" t="s">
        <v>122</v>
      </c>
      <c r="F42" s="11" t="s">
        <v>122</v>
      </c>
      <c r="G42" s="11" t="s">
        <v>5</v>
      </c>
      <c r="H42" s="15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70</v>
      </c>
      <c r="E44" s="101">
        <v>14410855.09</v>
      </c>
      <c r="F44" s="101">
        <v>1041204.85</v>
      </c>
      <c r="G44" s="102">
        <f>1-(+F44/E44)</f>
        <v>0.92774857262130728</v>
      </c>
      <c r="H44" s="15"/>
    </row>
    <row r="45" spans="1:8" ht="15.75" x14ac:dyDescent="0.25">
      <c r="A45" s="27" t="s">
        <v>34</v>
      </c>
      <c r="B45" s="28"/>
      <c r="C45" s="14"/>
      <c r="D45" s="71">
        <v>6</v>
      </c>
      <c r="E45" s="101">
        <v>833664.22</v>
      </c>
      <c r="F45" s="101">
        <v>95325.77</v>
      </c>
      <c r="G45" s="102">
        <f>1-(+F45/E45)</f>
        <v>0.88565447849015277</v>
      </c>
      <c r="H45" s="15"/>
    </row>
    <row r="46" spans="1:8" ht="15.75" x14ac:dyDescent="0.25">
      <c r="A46" s="27" t="s">
        <v>35</v>
      </c>
      <c r="B46" s="28"/>
      <c r="C46" s="14"/>
      <c r="D46" s="71">
        <v>49</v>
      </c>
      <c r="E46" s="101">
        <v>3679079.75</v>
      </c>
      <c r="F46" s="101">
        <v>228987.87</v>
      </c>
      <c r="G46" s="102">
        <f>1-(+F46/E46)</f>
        <v>0.93775947096553158</v>
      </c>
      <c r="H46" s="15"/>
    </row>
    <row r="47" spans="1:8" ht="15.75" x14ac:dyDescent="0.25">
      <c r="A47" s="27" t="s">
        <v>36</v>
      </c>
      <c r="B47" s="28"/>
      <c r="C47" s="14"/>
      <c r="D47" s="71">
        <v>3</v>
      </c>
      <c r="E47" s="101">
        <v>267711.75</v>
      </c>
      <c r="F47" s="101">
        <v>7941.25</v>
      </c>
      <c r="G47" s="102">
        <f>1-(+F47/E47)</f>
        <v>0.97033656535434099</v>
      </c>
      <c r="H47" s="15"/>
    </row>
    <row r="48" spans="1:8" ht="15.75" x14ac:dyDescent="0.25">
      <c r="A48" s="27" t="s">
        <v>37</v>
      </c>
      <c r="B48" s="28"/>
      <c r="C48" s="14"/>
      <c r="D48" s="71">
        <v>38</v>
      </c>
      <c r="E48" s="101">
        <v>15742123.98</v>
      </c>
      <c r="F48" s="101">
        <v>889540.13</v>
      </c>
      <c r="G48" s="102">
        <f t="shared" ref="G48:G55" si="1">1-(+F48/E48)</f>
        <v>0.94349300443001594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773529</v>
      </c>
      <c r="F49" s="101">
        <v>20816</v>
      </c>
      <c r="G49" s="102">
        <f t="shared" si="1"/>
        <v>0.97308956742410435</v>
      </c>
      <c r="H49" s="2"/>
    </row>
    <row r="50" spans="1:8" ht="15.75" x14ac:dyDescent="0.25">
      <c r="A50" s="27" t="s">
        <v>39</v>
      </c>
      <c r="B50" s="28"/>
      <c r="C50" s="21"/>
      <c r="D50" s="71">
        <v>1</v>
      </c>
      <c r="E50" s="101">
        <v>118050</v>
      </c>
      <c r="F50" s="101">
        <v>17584</v>
      </c>
      <c r="G50" s="102">
        <f t="shared" si="1"/>
        <v>0.85104616687844137</v>
      </c>
      <c r="H50" s="2"/>
    </row>
    <row r="51" spans="1:8" ht="15.75" x14ac:dyDescent="0.25">
      <c r="A51" s="27" t="s">
        <v>40</v>
      </c>
      <c r="B51" s="28"/>
      <c r="C51" s="33"/>
      <c r="D51" s="71"/>
      <c r="E51" s="101"/>
      <c r="F51" s="101"/>
      <c r="G51" s="102"/>
      <c r="H51" s="2"/>
    </row>
    <row r="52" spans="1:8" ht="18" x14ac:dyDescent="0.25">
      <c r="A52" s="53" t="s">
        <v>41</v>
      </c>
      <c r="B52" s="28"/>
      <c r="C52" s="35"/>
      <c r="D52" s="71">
        <v>2</v>
      </c>
      <c r="E52" s="101">
        <v>55525</v>
      </c>
      <c r="F52" s="101">
        <v>18875</v>
      </c>
      <c r="G52" s="102">
        <f t="shared" si="1"/>
        <v>0.66006303466906791</v>
      </c>
      <c r="H52" s="2"/>
    </row>
    <row r="53" spans="1:8" ht="18" x14ac:dyDescent="0.25">
      <c r="A53" s="54" t="s">
        <v>59</v>
      </c>
      <c r="B53" s="28"/>
      <c r="C53" s="35"/>
      <c r="D53" s="71">
        <v>1</v>
      </c>
      <c r="E53" s="101">
        <v>25600</v>
      </c>
      <c r="F53" s="101">
        <v>-14900</v>
      </c>
      <c r="G53" s="102">
        <f t="shared" si="1"/>
        <v>1.58203125</v>
      </c>
      <c r="H53" s="2"/>
    </row>
    <row r="54" spans="1:8" ht="15.75" x14ac:dyDescent="0.25">
      <c r="A54" s="27" t="s">
        <v>92</v>
      </c>
      <c r="B54" s="28"/>
      <c r="C54" s="39"/>
      <c r="D54" s="71">
        <v>734</v>
      </c>
      <c r="E54" s="101">
        <v>77555190.310000002</v>
      </c>
      <c r="F54" s="101">
        <v>9159053.6300000008</v>
      </c>
      <c r="G54" s="102">
        <f t="shared" si="1"/>
        <v>0.88190276378163912</v>
      </c>
      <c r="H54" s="2"/>
    </row>
    <row r="55" spans="1:8" ht="15.75" x14ac:dyDescent="0.25">
      <c r="A55" s="69" t="s">
        <v>93</v>
      </c>
      <c r="B55" s="30"/>
      <c r="C55" s="39"/>
      <c r="D55" s="71">
        <v>1</v>
      </c>
      <c r="E55" s="101">
        <v>122831.37</v>
      </c>
      <c r="F55" s="101">
        <v>15148.75</v>
      </c>
      <c r="G55" s="102">
        <f t="shared" si="1"/>
        <v>0.87667034895076068</v>
      </c>
      <c r="H55" s="2"/>
    </row>
    <row r="56" spans="1:8" x14ac:dyDescent="0.2">
      <c r="A56" s="16" t="s">
        <v>42</v>
      </c>
      <c r="B56" s="30"/>
      <c r="C56" s="39"/>
      <c r="D56" s="72"/>
      <c r="E56" s="104"/>
      <c r="F56" s="101"/>
      <c r="G56" s="103"/>
      <c r="H56" s="2"/>
    </row>
    <row r="57" spans="1:8" ht="18" x14ac:dyDescent="0.25">
      <c r="A57" s="16" t="s">
        <v>43</v>
      </c>
      <c r="B57" s="28"/>
      <c r="C57" s="38"/>
      <c r="D57" s="72"/>
      <c r="E57" s="104"/>
      <c r="F57" s="101"/>
      <c r="G57" s="103"/>
      <c r="H57" s="2"/>
    </row>
    <row r="58" spans="1:8" ht="18" x14ac:dyDescent="0.25">
      <c r="A58" s="16" t="s">
        <v>44</v>
      </c>
      <c r="B58" s="28"/>
      <c r="C58" s="38"/>
      <c r="D58" s="72"/>
      <c r="E58" s="100"/>
      <c r="F58" s="101"/>
      <c r="G58" s="103"/>
      <c r="H58" s="2"/>
    </row>
    <row r="59" spans="1:8" ht="18" x14ac:dyDescent="0.25">
      <c r="A59" s="16" t="s">
        <v>30</v>
      </c>
      <c r="B59" s="28"/>
      <c r="C59" s="82"/>
      <c r="D59" s="72"/>
      <c r="E59" s="100"/>
      <c r="F59" s="101"/>
      <c r="G59" s="103"/>
      <c r="H59" s="2"/>
    </row>
    <row r="60" spans="1:8" ht="18" x14ac:dyDescent="0.25">
      <c r="A60" s="32"/>
      <c r="B60" s="18"/>
      <c r="C60" s="38"/>
      <c r="D60" s="72"/>
      <c r="E60" s="111"/>
      <c r="F60" s="111"/>
      <c r="G60" s="103"/>
      <c r="H60" s="2"/>
    </row>
    <row r="61" spans="1:8" ht="18" x14ac:dyDescent="0.25">
      <c r="A61" s="20" t="s">
        <v>45</v>
      </c>
      <c r="B61" s="20"/>
      <c r="C61" s="38"/>
      <c r="D61" s="73">
        <f>SUM(D43:D57)</f>
        <v>907</v>
      </c>
      <c r="E61" s="112">
        <f>SUM(E43:E60)</f>
        <v>113584160.47000001</v>
      </c>
      <c r="F61" s="112">
        <f>SUM(F43:F60)</f>
        <v>11479577.25</v>
      </c>
      <c r="G61" s="106">
        <f>1-(+F61/E61)</f>
        <v>0.89893329138060585</v>
      </c>
      <c r="H61" s="2"/>
    </row>
    <row r="62" spans="1:8" ht="18" x14ac:dyDescent="0.25">
      <c r="A62" s="33"/>
      <c r="B62" s="33"/>
      <c r="C62" s="38"/>
      <c r="D62" s="11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8"/>
      <c r="D63" s="116"/>
      <c r="E63" s="116"/>
      <c r="F63" s="36">
        <f>+F61+F39</f>
        <v>13052802.25</v>
      </c>
      <c r="G63" s="116"/>
      <c r="H63" s="2"/>
    </row>
    <row r="64" spans="1:8" ht="18" x14ac:dyDescent="0.25">
      <c r="A64" s="42"/>
      <c r="B64" s="38"/>
      <c r="C64" s="38"/>
      <c r="D64" s="116"/>
      <c r="E64" s="132"/>
      <c r="F64" s="133"/>
      <c r="G64" s="133"/>
      <c r="H64" s="2"/>
    </row>
    <row r="65" spans="1:8" ht="15.75" x14ac:dyDescent="0.25">
      <c r="A65" s="4" t="s">
        <v>47</v>
      </c>
      <c r="B65" s="39"/>
      <c r="C65" s="39"/>
      <c r="D65" s="134"/>
      <c r="E65" s="134"/>
      <c r="F65" s="40"/>
      <c r="G65" s="134"/>
      <c r="H65" s="2"/>
    </row>
    <row r="66" spans="1:8" ht="15.75" x14ac:dyDescent="0.25">
      <c r="A66" s="4" t="s">
        <v>48</v>
      </c>
      <c r="B66" s="39"/>
      <c r="C66" s="39"/>
      <c r="D66" s="134"/>
      <c r="E66" s="134"/>
      <c r="F66" s="40"/>
      <c r="G66" s="134"/>
      <c r="H66" s="2"/>
    </row>
    <row r="67" spans="1:8" ht="15.75" x14ac:dyDescent="0.25">
      <c r="A67" s="4" t="s">
        <v>49</v>
      </c>
      <c r="B67" s="39"/>
      <c r="C67" s="39"/>
      <c r="D67" s="134"/>
      <c r="E67" s="134"/>
      <c r="F67" s="40"/>
      <c r="G67" s="134"/>
      <c r="H67" s="2"/>
    </row>
    <row r="68" spans="1:8" ht="15.75" x14ac:dyDescent="0.25">
      <c r="A68" s="4"/>
      <c r="B68" s="39"/>
      <c r="C68" s="39"/>
      <c r="D68" s="134"/>
      <c r="E68" s="134"/>
      <c r="F68" s="40"/>
      <c r="G68" s="134"/>
      <c r="H68" s="2"/>
    </row>
    <row r="69" spans="1:8" ht="18" x14ac:dyDescent="0.25">
      <c r="A69" s="41" t="s">
        <v>50</v>
      </c>
      <c r="B69" s="38"/>
      <c r="C69" s="38"/>
      <c r="D69" s="116"/>
      <c r="E69" s="116"/>
      <c r="F69" s="36"/>
      <c r="G69" s="116"/>
      <c r="H69" s="2"/>
    </row>
    <row r="70" spans="1:8" ht="18" x14ac:dyDescent="0.25">
      <c r="A70" s="42"/>
      <c r="B70" s="38"/>
      <c r="C70" s="38"/>
      <c r="D70" s="116"/>
      <c r="E70" s="116"/>
      <c r="F70" s="133"/>
      <c r="G70" s="133"/>
      <c r="H70" s="2"/>
    </row>
    <row r="71" spans="1:8" ht="15.75" x14ac:dyDescent="0.25">
      <c r="A71" s="47"/>
      <c r="B71" s="2"/>
      <c r="C71" s="2"/>
      <c r="D71" s="133"/>
      <c r="E71" s="133"/>
      <c r="F71" s="133"/>
      <c r="G71" s="133"/>
      <c r="H71" s="2"/>
    </row>
    <row r="72" spans="1:8" x14ac:dyDescent="0.2">
      <c r="D72" s="135"/>
      <c r="E72" s="135"/>
      <c r="F72" s="135"/>
      <c r="G72" s="135"/>
    </row>
    <row r="73" spans="1:8" ht="15.75" x14ac:dyDescent="0.25">
      <c r="D73" s="73"/>
      <c r="E73" s="112"/>
      <c r="F73" s="112"/>
      <c r="G73" s="106"/>
    </row>
    <row r="74" spans="1:8" x14ac:dyDescent="0.2">
      <c r="D74" s="113"/>
      <c r="E74" s="114"/>
      <c r="F74" s="115"/>
      <c r="G74" s="115"/>
    </row>
    <row r="75" spans="1:8" ht="18" x14ac:dyDescent="0.25">
      <c r="D75" s="116"/>
      <c r="E75" s="116"/>
      <c r="F75" s="36"/>
      <c r="G75" s="116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OCTOBER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>
        <v>7</v>
      </c>
      <c r="E9" s="100">
        <v>930068</v>
      </c>
      <c r="F9" s="101">
        <v>283729.5</v>
      </c>
      <c r="G9" s="102">
        <f>+F9/E9</f>
        <v>0.30506317817621936</v>
      </c>
      <c r="H9" s="15"/>
    </row>
    <row r="10" spans="1:8" ht="15.75" x14ac:dyDescent="0.25">
      <c r="A10" s="136" t="s">
        <v>131</v>
      </c>
      <c r="B10" s="137"/>
      <c r="C10" s="14"/>
      <c r="D10" s="71"/>
      <c r="E10" s="100"/>
      <c r="F10" s="101"/>
      <c r="G10" s="102"/>
      <c r="H10" s="15"/>
    </row>
    <row r="11" spans="1:8" ht="15.75" x14ac:dyDescent="0.25">
      <c r="A11" s="136" t="s">
        <v>11</v>
      </c>
      <c r="B11" s="137"/>
      <c r="C11" s="14"/>
      <c r="D11" s="71">
        <v>2</v>
      </c>
      <c r="E11" s="100">
        <v>295838</v>
      </c>
      <c r="F11" s="101">
        <v>67352.5</v>
      </c>
      <c r="G11" s="102">
        <f>F11/E11</f>
        <v>0.22766683117111391</v>
      </c>
      <c r="H11" s="15"/>
    </row>
    <row r="12" spans="1:8" ht="15.75" x14ac:dyDescent="0.25">
      <c r="A12" s="136" t="s">
        <v>12</v>
      </c>
      <c r="B12" s="137"/>
      <c r="C12" s="14"/>
      <c r="D12" s="71"/>
      <c r="E12" s="100"/>
      <c r="F12" s="101"/>
      <c r="G12" s="102"/>
      <c r="H12" s="15"/>
    </row>
    <row r="13" spans="1:8" ht="15.75" x14ac:dyDescent="0.25">
      <c r="A13" s="136" t="s">
        <v>105</v>
      </c>
      <c r="B13" s="137"/>
      <c r="C13" s="14"/>
      <c r="D13" s="71"/>
      <c r="E13" s="100"/>
      <c r="F13" s="101"/>
      <c r="G13" s="102"/>
      <c r="H13" s="15"/>
    </row>
    <row r="14" spans="1:8" ht="15.75" x14ac:dyDescent="0.25">
      <c r="A14" s="136" t="s">
        <v>53</v>
      </c>
      <c r="B14" s="137"/>
      <c r="C14" s="14"/>
      <c r="D14" s="71"/>
      <c r="E14" s="100"/>
      <c r="F14" s="101"/>
      <c r="G14" s="102"/>
      <c r="H14" s="15"/>
    </row>
    <row r="15" spans="1:8" ht="15.75" x14ac:dyDescent="0.25">
      <c r="A15" s="136" t="s">
        <v>98</v>
      </c>
      <c r="B15" s="137"/>
      <c r="C15" s="14"/>
      <c r="D15" s="71"/>
      <c r="E15" s="100"/>
      <c r="F15" s="101"/>
      <c r="G15" s="102"/>
      <c r="H15" s="15"/>
    </row>
    <row r="16" spans="1:8" ht="15.75" x14ac:dyDescent="0.25">
      <c r="A16" s="136" t="s">
        <v>113</v>
      </c>
      <c r="B16" s="137"/>
      <c r="C16" s="14"/>
      <c r="D16" s="71"/>
      <c r="E16" s="100"/>
      <c r="F16" s="101"/>
      <c r="G16" s="102"/>
      <c r="H16" s="15"/>
    </row>
    <row r="17" spans="1:8" ht="15.75" x14ac:dyDescent="0.25">
      <c r="A17" s="136" t="s">
        <v>13</v>
      </c>
      <c r="B17" s="137"/>
      <c r="C17" s="14"/>
      <c r="D17" s="71"/>
      <c r="E17" s="100"/>
      <c r="F17" s="101"/>
      <c r="G17" s="102"/>
      <c r="H17" s="15"/>
    </row>
    <row r="18" spans="1:8" ht="15.75" x14ac:dyDescent="0.25">
      <c r="A18" s="136" t="s">
        <v>14</v>
      </c>
      <c r="B18" s="137"/>
      <c r="C18" s="14"/>
      <c r="D18" s="71"/>
      <c r="E18" s="100"/>
      <c r="F18" s="101"/>
      <c r="G18" s="102"/>
      <c r="H18" s="15"/>
    </row>
    <row r="19" spans="1:8" ht="15.75" x14ac:dyDescent="0.25">
      <c r="A19" s="136" t="s">
        <v>15</v>
      </c>
      <c r="B19" s="137"/>
      <c r="C19" s="14"/>
      <c r="D19" s="71">
        <v>1</v>
      </c>
      <c r="E19" s="100">
        <v>522661</v>
      </c>
      <c r="F19" s="101">
        <v>181877</v>
      </c>
      <c r="G19" s="102">
        <f>F19/E19</f>
        <v>0.3479827268535437</v>
      </c>
      <c r="H19" s="15"/>
    </row>
    <row r="20" spans="1:8" ht="15.75" x14ac:dyDescent="0.25">
      <c r="A20" s="136" t="s">
        <v>16</v>
      </c>
      <c r="B20" s="137"/>
      <c r="C20" s="14"/>
      <c r="D20" s="71"/>
      <c r="E20" s="100"/>
      <c r="F20" s="101"/>
      <c r="G20" s="102"/>
      <c r="H20" s="15"/>
    </row>
    <row r="21" spans="1:8" ht="15.75" x14ac:dyDescent="0.25">
      <c r="A21" s="136" t="s">
        <v>102</v>
      </c>
      <c r="B21" s="137"/>
      <c r="C21" s="14"/>
      <c r="D21" s="71"/>
      <c r="E21" s="100"/>
      <c r="F21" s="101"/>
      <c r="G21" s="102"/>
      <c r="H21" s="15"/>
    </row>
    <row r="22" spans="1:8" ht="15.75" x14ac:dyDescent="0.25">
      <c r="A22" s="136" t="s">
        <v>56</v>
      </c>
      <c r="B22" s="137"/>
      <c r="C22" s="14"/>
      <c r="D22" s="71">
        <v>1</v>
      </c>
      <c r="E22" s="100">
        <v>377160</v>
      </c>
      <c r="F22" s="101">
        <v>-12464</v>
      </c>
      <c r="G22" s="102">
        <f>F22/E22</f>
        <v>-3.3046982712906986E-2</v>
      </c>
      <c r="H22" s="15"/>
    </row>
    <row r="23" spans="1:8" ht="15.75" x14ac:dyDescent="0.25">
      <c r="A23" s="136" t="s">
        <v>151</v>
      </c>
      <c r="B23" s="137"/>
      <c r="C23" s="14"/>
      <c r="D23" s="71">
        <v>1</v>
      </c>
      <c r="E23" s="100">
        <v>247357</v>
      </c>
      <c r="F23" s="101">
        <v>91488</v>
      </c>
      <c r="G23" s="102">
        <f>F23/E23</f>
        <v>0.36986218299866186</v>
      </c>
      <c r="H23" s="15"/>
    </row>
    <row r="24" spans="1:8" ht="15.75" x14ac:dyDescent="0.25">
      <c r="A24" s="136" t="s">
        <v>19</v>
      </c>
      <c r="B24" s="137"/>
      <c r="C24" s="14"/>
      <c r="D24" s="71"/>
      <c r="E24" s="100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/>
      <c r="E25" s="100"/>
      <c r="F25" s="101"/>
      <c r="G25" s="102"/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02"/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1">
        <v>21633</v>
      </c>
      <c r="F29" s="101">
        <v>9958</v>
      </c>
      <c r="G29" s="102">
        <f>F29/E29</f>
        <v>0.46031525909490129</v>
      </c>
      <c r="H29" s="15"/>
    </row>
    <row r="30" spans="1:8" ht="15.75" x14ac:dyDescent="0.25">
      <c r="A30" s="139" t="s">
        <v>25</v>
      </c>
      <c r="B30" s="137"/>
      <c r="C30" s="14"/>
      <c r="D30" s="71">
        <v>1</v>
      </c>
      <c r="E30" s="101">
        <v>205094</v>
      </c>
      <c r="F30" s="101">
        <v>54987</v>
      </c>
      <c r="G30" s="102">
        <f>F30/E30</f>
        <v>0.26810633173081611</v>
      </c>
      <c r="H30" s="15"/>
    </row>
    <row r="31" spans="1:8" ht="15.75" x14ac:dyDescent="0.25">
      <c r="A31" s="139" t="s">
        <v>26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109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139</v>
      </c>
      <c r="B33" s="137"/>
      <c r="C33" s="14"/>
      <c r="D33" s="71"/>
      <c r="E33" s="101"/>
      <c r="F33" s="101"/>
      <c r="G33" s="102"/>
      <c r="H33" s="15"/>
    </row>
    <row r="34" spans="1:8" ht="15.75" x14ac:dyDescent="0.25">
      <c r="A34" s="139" t="s">
        <v>27</v>
      </c>
      <c r="B34" s="137"/>
      <c r="C34" s="14"/>
      <c r="D34" s="71">
        <v>1</v>
      </c>
      <c r="E34" s="101">
        <v>143111</v>
      </c>
      <c r="F34" s="101">
        <v>65058.5</v>
      </c>
      <c r="G34" s="102">
        <f>+F34/E34</f>
        <v>0.45460167282738573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15</v>
      </c>
      <c r="E39" s="112">
        <f>SUM(E9:E38)</f>
        <v>2742922</v>
      </c>
      <c r="F39" s="112">
        <f>SUM(F9:F38)</f>
        <v>741986.5</v>
      </c>
      <c r="G39" s="117">
        <f>F39/E39</f>
        <v>0.27050951503542575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19</v>
      </c>
      <c r="E44" s="101">
        <v>7477749.2800000003</v>
      </c>
      <c r="F44" s="101">
        <v>677672.46</v>
      </c>
      <c r="G44" s="118">
        <f t="shared" ref="G44:G50" si="0">1-(+F44/E44)</f>
        <v>0.90937480856539232</v>
      </c>
      <c r="H44" s="15"/>
    </row>
    <row r="45" spans="1:8" ht="15.75" x14ac:dyDescent="0.25">
      <c r="A45" s="27" t="s">
        <v>34</v>
      </c>
      <c r="B45" s="28"/>
      <c r="C45" s="14"/>
      <c r="D45" s="71">
        <v>3</v>
      </c>
      <c r="E45" s="101">
        <v>1840792.41</v>
      </c>
      <c r="F45" s="101">
        <v>145837.09</v>
      </c>
      <c r="G45" s="118">
        <f t="shared" si="0"/>
        <v>0.92077483087840417</v>
      </c>
      <c r="H45" s="15"/>
    </row>
    <row r="46" spans="1:8" ht="15.75" x14ac:dyDescent="0.25">
      <c r="A46" s="27" t="s">
        <v>35</v>
      </c>
      <c r="B46" s="28"/>
      <c r="C46" s="14"/>
      <c r="D46" s="71">
        <v>75</v>
      </c>
      <c r="E46" s="101">
        <v>6382894.75</v>
      </c>
      <c r="F46" s="101">
        <v>472642.09</v>
      </c>
      <c r="G46" s="118">
        <f t="shared" si="0"/>
        <v>0.92595176506709587</v>
      </c>
      <c r="H46" s="15"/>
    </row>
    <row r="47" spans="1:8" ht="15.75" x14ac:dyDescent="0.25">
      <c r="A47" s="27" t="s">
        <v>36</v>
      </c>
      <c r="B47" s="28"/>
      <c r="C47" s="14"/>
      <c r="D47" s="71">
        <v>20</v>
      </c>
      <c r="E47" s="101">
        <v>3663650.75</v>
      </c>
      <c r="F47" s="101">
        <v>207384</v>
      </c>
      <c r="G47" s="118">
        <f t="shared" si="0"/>
        <v>0.94339416768915541</v>
      </c>
      <c r="H47" s="15"/>
    </row>
    <row r="48" spans="1:8" ht="15.75" x14ac:dyDescent="0.25">
      <c r="A48" s="27" t="s">
        <v>37</v>
      </c>
      <c r="B48" s="28"/>
      <c r="C48" s="14"/>
      <c r="D48" s="71">
        <v>59</v>
      </c>
      <c r="E48" s="101">
        <v>5399652</v>
      </c>
      <c r="F48" s="101">
        <v>414874.31</v>
      </c>
      <c r="G48" s="118">
        <f t="shared" si="0"/>
        <v>0.92316647258008477</v>
      </c>
      <c r="H48" s="15"/>
    </row>
    <row r="49" spans="1:8" ht="15.75" x14ac:dyDescent="0.25">
      <c r="A49" s="27" t="s">
        <v>38</v>
      </c>
      <c r="B49" s="28"/>
      <c r="C49" s="14"/>
      <c r="D49" s="71">
        <v>4</v>
      </c>
      <c r="E49" s="101">
        <v>800548</v>
      </c>
      <c r="F49" s="101">
        <v>42117</v>
      </c>
      <c r="G49" s="118">
        <f t="shared" si="0"/>
        <v>0.94738978799522322</v>
      </c>
      <c r="H49" s="15"/>
    </row>
    <row r="50" spans="1:8" ht="15.75" x14ac:dyDescent="0.25">
      <c r="A50" s="27" t="s">
        <v>39</v>
      </c>
      <c r="B50" s="28"/>
      <c r="C50" s="14"/>
      <c r="D50" s="71">
        <v>10</v>
      </c>
      <c r="E50" s="101">
        <v>685215</v>
      </c>
      <c r="F50" s="101">
        <v>54593.9</v>
      </c>
      <c r="G50" s="118">
        <f t="shared" si="0"/>
        <v>0.92032588311697783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1</v>
      </c>
      <c r="E52" s="101">
        <v>134850</v>
      </c>
      <c r="F52" s="101">
        <v>9500</v>
      </c>
      <c r="G52" s="118">
        <f>1-(+F52/E52)</f>
        <v>0.92955135335558026</v>
      </c>
      <c r="H52" s="15"/>
    </row>
    <row r="53" spans="1:8" ht="15.75" x14ac:dyDescent="0.25">
      <c r="A53" s="29" t="s">
        <v>60</v>
      </c>
      <c r="B53" s="30"/>
      <c r="C53" s="14"/>
      <c r="D53" s="71">
        <v>455</v>
      </c>
      <c r="E53" s="101">
        <v>49411027.640000001</v>
      </c>
      <c r="F53" s="101">
        <v>5143115.45</v>
      </c>
      <c r="G53" s="118">
        <f>1-(+F53/E53)</f>
        <v>0.89591158703535112</v>
      </c>
      <c r="H53" s="15"/>
    </row>
    <row r="54" spans="1:8" ht="15.75" x14ac:dyDescent="0.25">
      <c r="A54" s="29" t="s">
        <v>61</v>
      </c>
      <c r="B54" s="30"/>
      <c r="C54" s="14"/>
      <c r="D54" s="71"/>
      <c r="E54" s="101"/>
      <c r="F54" s="101"/>
      <c r="G54" s="118"/>
      <c r="H54" s="15"/>
    </row>
    <row r="55" spans="1:8" x14ac:dyDescent="0.2">
      <c r="A55" s="31" t="s">
        <v>42</v>
      </c>
      <c r="B55" s="30"/>
      <c r="C55" s="14"/>
      <c r="D55" s="72"/>
      <c r="E55" s="111"/>
      <c r="F55" s="101"/>
      <c r="G55" s="119"/>
      <c r="H55" s="15"/>
    </row>
    <row r="56" spans="1:8" x14ac:dyDescent="0.2">
      <c r="A56" s="16" t="s">
        <v>43</v>
      </c>
      <c r="B56" s="28"/>
      <c r="C56" s="14"/>
      <c r="D56" s="72"/>
      <c r="E56" s="111"/>
      <c r="F56" s="101"/>
      <c r="G56" s="119"/>
      <c r="H56" s="15"/>
    </row>
    <row r="57" spans="1:8" x14ac:dyDescent="0.2">
      <c r="A57" s="16" t="s">
        <v>44</v>
      </c>
      <c r="B57" s="28"/>
      <c r="C57" s="14"/>
      <c r="D57" s="72"/>
      <c r="E57" s="120"/>
      <c r="F57" s="121"/>
      <c r="G57" s="119"/>
      <c r="H57" s="15"/>
    </row>
    <row r="58" spans="1:8" x14ac:dyDescent="0.2">
      <c r="A58" s="16" t="s">
        <v>30</v>
      </c>
      <c r="B58" s="28"/>
      <c r="C58" s="21"/>
      <c r="D58" s="72"/>
      <c r="E58" s="120"/>
      <c r="F58" s="101"/>
      <c r="G58" s="119"/>
      <c r="H58" s="15"/>
    </row>
    <row r="59" spans="1:8" ht="15.75" x14ac:dyDescent="0.25">
      <c r="A59" s="32"/>
      <c r="B59" s="18"/>
      <c r="C59" s="33"/>
      <c r="D59" s="72"/>
      <c r="E59" s="111"/>
      <c r="F59" s="111"/>
      <c r="G59" s="119"/>
      <c r="H59" s="2"/>
    </row>
    <row r="60" spans="1:8" ht="18" x14ac:dyDescent="0.25">
      <c r="A60" s="20" t="s">
        <v>45</v>
      </c>
      <c r="B60" s="20"/>
      <c r="C60" s="35"/>
      <c r="D60" s="73">
        <f>SUM(D44:D56)</f>
        <v>646</v>
      </c>
      <c r="E60" s="112">
        <f>SUM(E44:E59)</f>
        <v>75796379.829999998</v>
      </c>
      <c r="F60" s="112">
        <f>SUM(F44:F59)</f>
        <v>7167736.2999999998</v>
      </c>
      <c r="G60" s="122">
        <f>1-(+F60/E60)</f>
        <v>0.90543431868281621</v>
      </c>
      <c r="H60" s="2"/>
    </row>
    <row r="61" spans="1:8" ht="18" x14ac:dyDescent="0.25">
      <c r="A61" s="33"/>
      <c r="B61" s="38"/>
      <c r="C61" s="38"/>
      <c r="D61" s="113"/>
      <c r="E61" s="114"/>
      <c r="F61" s="115"/>
      <c r="G61" s="115"/>
      <c r="H61" s="2"/>
    </row>
    <row r="62" spans="1:8" ht="18" x14ac:dyDescent="0.25">
      <c r="A62" s="34" t="s">
        <v>46</v>
      </c>
      <c r="B62" s="39"/>
      <c r="C62" s="39"/>
      <c r="D62" s="116"/>
      <c r="E62" s="116"/>
      <c r="F62" s="36">
        <f>F60+F39</f>
        <v>7909722.7999999998</v>
      </c>
      <c r="G62" s="116"/>
      <c r="H62" s="2"/>
    </row>
    <row r="63" spans="1:8" ht="18" x14ac:dyDescent="0.25">
      <c r="A63" s="34"/>
      <c r="B63" s="39"/>
      <c r="C63" s="39"/>
      <c r="D63" s="35"/>
      <c r="E63" s="35"/>
      <c r="F63" s="40"/>
      <c r="G63" s="39"/>
      <c r="H63" s="2"/>
    </row>
    <row r="64" spans="1:8" ht="15.75" x14ac:dyDescent="0.25">
      <c r="A64" s="4" t="s">
        <v>48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49</v>
      </c>
      <c r="B65" s="39"/>
      <c r="C65" s="39"/>
      <c r="D65" s="39"/>
      <c r="E65" s="39"/>
      <c r="F65" s="40"/>
      <c r="G65" s="39"/>
      <c r="H65" s="2"/>
    </row>
    <row r="66" spans="1:8" ht="18" x14ac:dyDescent="0.25">
      <c r="A66" s="4"/>
      <c r="B66" s="38"/>
      <c r="C66" s="38"/>
      <c r="D66" s="38"/>
      <c r="E66" s="38"/>
      <c r="F66" s="36"/>
      <c r="G66" s="38"/>
      <c r="H66" s="2"/>
    </row>
    <row r="67" spans="1:8" x14ac:dyDescent="0.2">
      <c r="A67" s="41" t="s">
        <v>50</v>
      </c>
    </row>
    <row r="69" spans="1:8" ht="18" x14ac:dyDescent="0.25">
      <c r="A69" s="81"/>
      <c r="B69" s="82"/>
      <c r="C69" s="82"/>
      <c r="D69" s="8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5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OCTOBER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83"/>
      <c r="D5" s="60" t="s">
        <v>153</v>
      </c>
      <c r="E5" s="61"/>
      <c r="F5" s="8"/>
      <c r="G5" s="84"/>
      <c r="H5" s="2"/>
    </row>
    <row r="6" spans="1:8" ht="18" x14ac:dyDescent="0.25">
      <c r="A6" s="23" t="s">
        <v>3</v>
      </c>
      <c r="B6" s="83"/>
      <c r="C6" s="83"/>
      <c r="D6" s="83"/>
      <c r="E6" s="83"/>
      <c r="F6" s="84"/>
      <c r="G6" s="84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/>
      <c r="E10" s="101"/>
      <c r="F10" s="101"/>
      <c r="G10" s="102"/>
      <c r="H10" s="15"/>
    </row>
    <row r="11" spans="1:8" ht="15.75" x14ac:dyDescent="0.25">
      <c r="A11" s="136" t="s">
        <v>111</v>
      </c>
      <c r="B11" s="137"/>
      <c r="C11" s="14"/>
      <c r="D11" s="71"/>
      <c r="E11" s="101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>
        <v>1</v>
      </c>
      <c r="E12" s="101">
        <v>108237</v>
      </c>
      <c r="F12" s="101">
        <v>33585.5</v>
      </c>
      <c r="G12" s="102">
        <f>F12/E12</f>
        <v>0.31029592468379574</v>
      </c>
      <c r="H12" s="15"/>
    </row>
    <row r="13" spans="1:8" ht="15.75" x14ac:dyDescent="0.25">
      <c r="A13" s="136" t="s">
        <v>70</v>
      </c>
      <c r="B13" s="137"/>
      <c r="C13" s="14"/>
      <c r="D13" s="71"/>
      <c r="E13" s="101"/>
      <c r="F13" s="101"/>
      <c r="G13" s="102"/>
      <c r="H13" s="15"/>
    </row>
    <row r="14" spans="1:8" ht="15.75" x14ac:dyDescent="0.25">
      <c r="A14" s="136" t="s">
        <v>99</v>
      </c>
      <c r="B14" s="137"/>
      <c r="C14" s="14"/>
      <c r="D14" s="71"/>
      <c r="E14" s="101"/>
      <c r="F14" s="101"/>
      <c r="G14" s="102"/>
      <c r="H14" s="15"/>
    </row>
    <row r="15" spans="1:8" ht="15.75" x14ac:dyDescent="0.25">
      <c r="A15" s="136" t="s">
        <v>101</v>
      </c>
      <c r="B15" s="137"/>
      <c r="C15" s="14"/>
      <c r="D15" s="71"/>
      <c r="E15" s="101"/>
      <c r="F15" s="101"/>
      <c r="G15" s="102"/>
      <c r="H15" s="15"/>
    </row>
    <row r="16" spans="1:8" ht="15.75" x14ac:dyDescent="0.25">
      <c r="A16" s="136" t="s">
        <v>96</v>
      </c>
      <c r="B16" s="137"/>
      <c r="C16" s="14"/>
      <c r="D16" s="71"/>
      <c r="E16" s="101"/>
      <c r="F16" s="101"/>
      <c r="G16" s="102"/>
      <c r="H16" s="15"/>
    </row>
    <row r="17" spans="1:8" ht="15.75" x14ac:dyDescent="0.25">
      <c r="A17" s="136" t="s">
        <v>74</v>
      </c>
      <c r="B17" s="137"/>
      <c r="C17" s="14"/>
      <c r="D17" s="71"/>
      <c r="E17" s="101"/>
      <c r="F17" s="101"/>
      <c r="G17" s="102"/>
      <c r="H17" s="15"/>
    </row>
    <row r="18" spans="1:8" ht="15.75" x14ac:dyDescent="0.25">
      <c r="A18" s="139" t="s">
        <v>105</v>
      </c>
      <c r="B18" s="137"/>
      <c r="C18" s="14"/>
      <c r="D18" s="71"/>
      <c r="E18" s="101"/>
      <c r="F18" s="101"/>
      <c r="G18" s="102"/>
      <c r="H18" s="15"/>
    </row>
    <row r="19" spans="1:8" ht="15.75" x14ac:dyDescent="0.25">
      <c r="A19" s="139" t="s">
        <v>14</v>
      </c>
      <c r="B19" s="137"/>
      <c r="C19" s="14"/>
      <c r="D19" s="71"/>
      <c r="E19" s="101"/>
      <c r="F19" s="101"/>
      <c r="G19" s="102"/>
      <c r="H19" s="15"/>
    </row>
    <row r="20" spans="1:8" ht="15.75" x14ac:dyDescent="0.25">
      <c r="A20" s="136" t="s">
        <v>15</v>
      </c>
      <c r="B20" s="137"/>
      <c r="C20" s="14"/>
      <c r="D20" s="71"/>
      <c r="E20" s="101"/>
      <c r="F20" s="101"/>
      <c r="G20" s="102"/>
      <c r="H20" s="15"/>
    </row>
    <row r="21" spans="1:8" ht="15.75" x14ac:dyDescent="0.25">
      <c r="A21" s="136" t="s">
        <v>135</v>
      </c>
      <c r="B21" s="137"/>
      <c r="C21" s="14"/>
      <c r="D21" s="71">
        <v>1</v>
      </c>
      <c r="E21" s="101">
        <v>35295</v>
      </c>
      <c r="F21" s="101">
        <v>16572</v>
      </c>
      <c r="G21" s="102">
        <f>F21/E21</f>
        <v>0.46952826179345514</v>
      </c>
      <c r="H21" s="15"/>
    </row>
    <row r="22" spans="1:8" ht="15.75" x14ac:dyDescent="0.25">
      <c r="A22" s="136" t="s">
        <v>91</v>
      </c>
      <c r="B22" s="137"/>
      <c r="C22" s="14"/>
      <c r="D22" s="71"/>
      <c r="E22" s="101"/>
      <c r="F22" s="101"/>
      <c r="G22" s="102"/>
      <c r="H22" s="15"/>
    </row>
    <row r="23" spans="1:8" ht="15.75" x14ac:dyDescent="0.25">
      <c r="A23" s="136" t="s">
        <v>106</v>
      </c>
      <c r="B23" s="137"/>
      <c r="C23" s="14"/>
      <c r="D23" s="71"/>
      <c r="E23" s="101"/>
      <c r="F23" s="101"/>
      <c r="G23" s="102"/>
      <c r="H23" s="15"/>
    </row>
    <row r="24" spans="1:8" ht="15.75" x14ac:dyDescent="0.25">
      <c r="A24" s="136" t="s">
        <v>18</v>
      </c>
      <c r="B24" s="137"/>
      <c r="C24" s="14"/>
      <c r="D24" s="71"/>
      <c r="E24" s="101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/>
      <c r="E25" s="101"/>
      <c r="F25" s="101"/>
      <c r="G25" s="102"/>
      <c r="H25" s="15"/>
    </row>
    <row r="26" spans="1:8" ht="15.75" x14ac:dyDescent="0.25">
      <c r="A26" s="138" t="s">
        <v>21</v>
      </c>
      <c r="B26" s="137"/>
      <c r="C26" s="14"/>
      <c r="D26" s="71"/>
      <c r="E26" s="101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02"/>
      <c r="H28" s="15"/>
    </row>
    <row r="29" spans="1:8" ht="15.75" x14ac:dyDescent="0.25">
      <c r="A29" s="139" t="s">
        <v>24</v>
      </c>
      <c r="B29" s="137"/>
      <c r="C29" s="14"/>
      <c r="D29" s="71"/>
      <c r="E29" s="101"/>
      <c r="F29" s="101"/>
      <c r="G29" s="102"/>
      <c r="H29" s="15"/>
    </row>
    <row r="30" spans="1:8" ht="15.75" x14ac:dyDescent="0.25">
      <c r="A30" s="139" t="s">
        <v>152</v>
      </c>
      <c r="B30" s="137"/>
      <c r="C30" s="14"/>
      <c r="D30" s="71">
        <v>3</v>
      </c>
      <c r="E30" s="101">
        <v>336696</v>
      </c>
      <c r="F30" s="101">
        <v>66496</v>
      </c>
      <c r="G30" s="102">
        <f>F30/E30</f>
        <v>0.19749566374414904</v>
      </c>
      <c r="H30" s="15"/>
    </row>
    <row r="31" spans="1:8" ht="15.75" x14ac:dyDescent="0.25">
      <c r="A31" s="139" t="s">
        <v>145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102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27</v>
      </c>
      <c r="B33" s="137"/>
      <c r="C33" s="14"/>
      <c r="D33" s="71"/>
      <c r="E33" s="101"/>
      <c r="F33" s="101"/>
      <c r="G33" s="102"/>
      <c r="H33" s="15"/>
    </row>
    <row r="34" spans="1:8" ht="15.75" x14ac:dyDescent="0.25">
      <c r="A34" s="139" t="s">
        <v>72</v>
      </c>
      <c r="B34" s="137"/>
      <c r="C34" s="14"/>
      <c r="D34" s="71"/>
      <c r="E34" s="101"/>
      <c r="F34" s="101"/>
      <c r="G34" s="102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5</v>
      </c>
      <c r="E39" s="112">
        <f>SUM(E9:E38)</f>
        <v>480228</v>
      </c>
      <c r="F39" s="112">
        <f>SUM(F9:F38)</f>
        <v>116653.5</v>
      </c>
      <c r="G39" s="117">
        <f>F39/E39</f>
        <v>0.2429127414478123</v>
      </c>
      <c r="H39" s="15"/>
    </row>
    <row r="40" spans="1:8" ht="15.75" x14ac:dyDescent="0.25">
      <c r="A40" s="85"/>
      <c r="B40" s="86"/>
      <c r="C40" s="21"/>
      <c r="D40" s="87"/>
      <c r="E40" s="124"/>
      <c r="F40" s="124"/>
      <c r="G40" s="125"/>
      <c r="H40" s="2"/>
    </row>
    <row r="41" spans="1:8" ht="18" x14ac:dyDescent="0.25">
      <c r="A41" s="23" t="s">
        <v>146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147</v>
      </c>
      <c r="F42" s="11" t="s">
        <v>147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10</v>
      </c>
      <c r="B44" s="28"/>
      <c r="C44" s="14"/>
      <c r="D44" s="71"/>
      <c r="E44" s="101"/>
      <c r="F44" s="101"/>
      <c r="G44" s="102"/>
      <c r="H44" s="15"/>
    </row>
    <row r="45" spans="1:8" ht="15.75" x14ac:dyDescent="0.25">
      <c r="A45" s="27" t="s">
        <v>14</v>
      </c>
      <c r="B45" s="28"/>
      <c r="C45" s="14"/>
      <c r="D45" s="71">
        <v>6</v>
      </c>
      <c r="E45" s="101">
        <v>484836</v>
      </c>
      <c r="F45" s="101">
        <v>17011.36</v>
      </c>
      <c r="G45" s="102">
        <f>1-(+F45/E45)</f>
        <v>0.96491316651403769</v>
      </c>
      <c r="H45" s="15"/>
    </row>
    <row r="46" spans="1:8" ht="15.75" x14ac:dyDescent="0.25">
      <c r="A46" s="27" t="s">
        <v>20</v>
      </c>
      <c r="B46" s="28"/>
      <c r="C46" s="14"/>
      <c r="D46" s="71"/>
      <c r="E46" s="101"/>
      <c r="F46" s="101"/>
      <c r="G46" s="102"/>
      <c r="H46" s="15"/>
    </row>
    <row r="47" spans="1:8" x14ac:dyDescent="0.2">
      <c r="A47" s="16" t="s">
        <v>148</v>
      </c>
      <c r="B47" s="30"/>
      <c r="C47" s="14"/>
      <c r="D47" s="72"/>
      <c r="E47" s="104"/>
      <c r="F47" s="101"/>
      <c r="G47" s="103"/>
      <c r="H47" s="15"/>
    </row>
    <row r="48" spans="1:8" x14ac:dyDescent="0.2">
      <c r="A48" s="16" t="s">
        <v>44</v>
      </c>
      <c r="B48" s="28"/>
      <c r="C48" s="14"/>
      <c r="D48" s="72"/>
      <c r="E48" s="100"/>
      <c r="F48" s="101"/>
      <c r="G48" s="103"/>
      <c r="H48" s="15"/>
    </row>
    <row r="49" spans="1:8" x14ac:dyDescent="0.2">
      <c r="A49" s="16" t="s">
        <v>30</v>
      </c>
      <c r="B49" s="28"/>
      <c r="C49" s="14"/>
      <c r="D49" s="72"/>
      <c r="E49" s="100"/>
      <c r="F49" s="101"/>
      <c r="G49" s="103"/>
      <c r="H49" s="15"/>
    </row>
    <row r="50" spans="1:8" ht="15.75" x14ac:dyDescent="0.25">
      <c r="A50" s="32"/>
      <c r="B50" s="18"/>
      <c r="C50" s="14"/>
      <c r="D50" s="72"/>
      <c r="E50" s="111"/>
      <c r="F50" s="111"/>
      <c r="G50" s="103"/>
      <c r="H50" s="15"/>
    </row>
    <row r="51" spans="1:8" ht="15.75" x14ac:dyDescent="0.25">
      <c r="A51" s="20" t="s">
        <v>149</v>
      </c>
      <c r="B51" s="20"/>
      <c r="C51" s="21"/>
      <c r="D51" s="99">
        <f>SUM(D44:D47)</f>
        <v>6</v>
      </c>
      <c r="E51" s="105">
        <f>SUM(E44:E50)</f>
        <v>484836</v>
      </c>
      <c r="F51" s="105">
        <f>SUM(F44:F50)</f>
        <v>17011.36</v>
      </c>
      <c r="G51" s="106">
        <f>1-(+F51/E51)</f>
        <v>0.96491316651403769</v>
      </c>
      <c r="H51" s="15"/>
    </row>
    <row r="52" spans="1:8" ht="15.75" x14ac:dyDescent="0.25">
      <c r="A52" s="85"/>
      <c r="B52" s="86"/>
      <c r="C52" s="21"/>
      <c r="D52" s="129"/>
      <c r="E52" s="130"/>
      <c r="F52" s="130"/>
      <c r="G52" s="131"/>
      <c r="H52" s="15"/>
    </row>
    <row r="53" spans="1:8" ht="18" x14ac:dyDescent="0.25">
      <c r="A53" s="23" t="s">
        <v>32</v>
      </c>
      <c r="B53" s="24"/>
      <c r="C53" s="24"/>
      <c r="D53" s="11"/>
      <c r="E53" s="109"/>
      <c r="F53" s="75"/>
      <c r="G53" s="75"/>
      <c r="H53" s="15"/>
    </row>
    <row r="54" spans="1:8" ht="15.75" x14ac:dyDescent="0.25">
      <c r="A54" s="26"/>
      <c r="B54" s="26"/>
      <c r="C54" s="26"/>
      <c r="D54" s="110"/>
      <c r="E54" s="11" t="s">
        <v>122</v>
      </c>
      <c r="F54" s="11" t="s">
        <v>122</v>
      </c>
      <c r="G54" s="11" t="s">
        <v>5</v>
      </c>
      <c r="H54" s="15"/>
    </row>
    <row r="55" spans="1:8" ht="15.75" x14ac:dyDescent="0.25">
      <c r="A55" s="26"/>
      <c r="B55" s="26"/>
      <c r="C55" s="26"/>
      <c r="D55" s="110" t="s">
        <v>6</v>
      </c>
      <c r="E55" s="76" t="s">
        <v>123</v>
      </c>
      <c r="F55" s="75" t="s">
        <v>8</v>
      </c>
      <c r="G55" s="78" t="s">
        <v>124</v>
      </c>
      <c r="H55" s="15"/>
    </row>
    <row r="56" spans="1:8" ht="15.75" x14ac:dyDescent="0.25">
      <c r="A56" s="27" t="s">
        <v>33</v>
      </c>
      <c r="B56" s="28"/>
      <c r="C56" s="14"/>
      <c r="D56" s="71">
        <v>17</v>
      </c>
      <c r="E56" s="101">
        <v>1367360.9</v>
      </c>
      <c r="F56" s="101">
        <v>98260.9</v>
      </c>
      <c r="G56" s="102">
        <f>1-(+F56/E56)</f>
        <v>0.92813828448656088</v>
      </c>
      <c r="H56" s="15"/>
    </row>
    <row r="57" spans="1:8" ht="15.75" x14ac:dyDescent="0.25">
      <c r="A57" s="27" t="s">
        <v>34</v>
      </c>
      <c r="B57" s="28"/>
      <c r="C57" s="14"/>
      <c r="D57" s="71"/>
      <c r="E57" s="101"/>
      <c r="F57" s="101"/>
      <c r="G57" s="102"/>
      <c r="H57" s="15"/>
    </row>
    <row r="58" spans="1:8" ht="15.75" x14ac:dyDescent="0.25">
      <c r="A58" s="27" t="s">
        <v>35</v>
      </c>
      <c r="B58" s="28"/>
      <c r="C58" s="14"/>
      <c r="D58" s="71">
        <v>28</v>
      </c>
      <c r="E58" s="101">
        <v>941744</v>
      </c>
      <c r="F58" s="101">
        <v>128258.35</v>
      </c>
      <c r="G58" s="102">
        <f>1-(+F58/E58)</f>
        <v>0.86380762712584314</v>
      </c>
      <c r="H58" s="15"/>
    </row>
    <row r="59" spans="1:8" ht="15.75" x14ac:dyDescent="0.25">
      <c r="A59" s="27" t="s">
        <v>36</v>
      </c>
      <c r="B59" s="28"/>
      <c r="C59" s="14"/>
      <c r="D59" s="71">
        <v>4</v>
      </c>
      <c r="E59" s="101">
        <v>484887.5</v>
      </c>
      <c r="F59" s="101">
        <v>30239.5</v>
      </c>
      <c r="G59" s="102">
        <f>1-(+F59/E59)</f>
        <v>0.93763604959913383</v>
      </c>
      <c r="H59" s="15"/>
    </row>
    <row r="60" spans="1:8" ht="15.75" x14ac:dyDescent="0.25">
      <c r="A60" s="27" t="s">
        <v>37</v>
      </c>
      <c r="B60" s="28"/>
      <c r="C60" s="14"/>
      <c r="D60" s="71">
        <v>28</v>
      </c>
      <c r="E60" s="101">
        <v>2530709.27</v>
      </c>
      <c r="F60" s="101">
        <v>113079.7</v>
      </c>
      <c r="G60" s="102">
        <f t="shared" ref="G60:G67" si="0">1-(+F60/E60)</f>
        <v>0.95531699301042194</v>
      </c>
      <c r="H60" s="15"/>
    </row>
    <row r="61" spans="1:8" ht="15.75" x14ac:dyDescent="0.25">
      <c r="A61" s="27" t="s">
        <v>38</v>
      </c>
      <c r="B61" s="28"/>
      <c r="C61" s="14"/>
      <c r="D61" s="71"/>
      <c r="E61" s="101"/>
      <c r="F61" s="101"/>
      <c r="G61" s="102"/>
      <c r="H61" s="2"/>
    </row>
    <row r="62" spans="1:8" ht="15.75" x14ac:dyDescent="0.25">
      <c r="A62" s="27" t="s">
        <v>39</v>
      </c>
      <c r="B62" s="28"/>
      <c r="C62" s="14"/>
      <c r="D62" s="71">
        <v>3</v>
      </c>
      <c r="E62" s="101">
        <v>231950</v>
      </c>
      <c r="F62" s="101">
        <v>7175</v>
      </c>
      <c r="G62" s="102">
        <f t="shared" si="0"/>
        <v>0.96906660918301357</v>
      </c>
      <c r="H62" s="2"/>
    </row>
    <row r="63" spans="1:8" ht="15.75" x14ac:dyDescent="0.25">
      <c r="A63" s="27" t="s">
        <v>40</v>
      </c>
      <c r="B63" s="28"/>
      <c r="C63" s="14"/>
      <c r="D63" s="71"/>
      <c r="E63" s="101"/>
      <c r="F63" s="101"/>
      <c r="G63" s="102"/>
      <c r="H63" s="2"/>
    </row>
    <row r="64" spans="1:8" ht="15.75" x14ac:dyDescent="0.25">
      <c r="A64" s="53" t="s">
        <v>41</v>
      </c>
      <c r="B64" s="28"/>
      <c r="C64" s="14"/>
      <c r="D64" s="71"/>
      <c r="E64" s="101"/>
      <c r="F64" s="101"/>
      <c r="G64" s="102"/>
      <c r="H64" s="2"/>
    </row>
    <row r="65" spans="1:8" ht="15.75" x14ac:dyDescent="0.25">
      <c r="A65" s="54" t="s">
        <v>59</v>
      </c>
      <c r="B65" s="28"/>
      <c r="C65" s="14"/>
      <c r="D65" s="71"/>
      <c r="E65" s="101"/>
      <c r="F65" s="101"/>
      <c r="G65" s="102"/>
      <c r="H65" s="2"/>
    </row>
    <row r="66" spans="1:8" ht="15.75" x14ac:dyDescent="0.25">
      <c r="A66" s="27" t="s">
        <v>92</v>
      </c>
      <c r="B66" s="28"/>
      <c r="C66" s="14"/>
      <c r="D66" s="71">
        <v>366</v>
      </c>
      <c r="E66" s="101">
        <v>30758866.59</v>
      </c>
      <c r="F66" s="101">
        <v>3555065.32</v>
      </c>
      <c r="G66" s="102">
        <f t="shared" si="0"/>
        <v>0.88442144610244566</v>
      </c>
      <c r="H66" s="2"/>
    </row>
    <row r="67" spans="1:8" ht="15.75" x14ac:dyDescent="0.25">
      <c r="A67" s="69" t="s">
        <v>93</v>
      </c>
      <c r="B67" s="30"/>
      <c r="C67" s="14"/>
      <c r="D67" s="71"/>
      <c r="E67" s="101">
        <v>351447.72</v>
      </c>
      <c r="F67" s="101">
        <v>38348.6</v>
      </c>
      <c r="G67" s="102">
        <f t="shared" si="0"/>
        <v>0.89088391297573366</v>
      </c>
      <c r="H67" s="2"/>
    </row>
    <row r="68" spans="1:8" x14ac:dyDescent="0.2">
      <c r="A68" s="16" t="s">
        <v>42</v>
      </c>
      <c r="B68" s="30"/>
      <c r="C68" s="14"/>
      <c r="D68" s="72"/>
      <c r="E68" s="104"/>
      <c r="F68" s="101"/>
      <c r="G68" s="103"/>
      <c r="H68" s="2"/>
    </row>
    <row r="69" spans="1:8" x14ac:dyDescent="0.2">
      <c r="A69" s="16" t="s">
        <v>43</v>
      </c>
      <c r="B69" s="28"/>
      <c r="C69" s="14"/>
      <c r="D69" s="72"/>
      <c r="E69" s="104"/>
      <c r="F69" s="101"/>
      <c r="G69" s="103"/>
    </row>
    <row r="70" spans="1:8" x14ac:dyDescent="0.2">
      <c r="A70" s="16" t="s">
        <v>44</v>
      </c>
      <c r="B70" s="28"/>
      <c r="C70" s="14"/>
      <c r="D70" s="72"/>
      <c r="E70" s="100"/>
      <c r="F70" s="101"/>
      <c r="G70" s="103"/>
    </row>
    <row r="71" spans="1:8" x14ac:dyDescent="0.2">
      <c r="A71" s="16" t="s">
        <v>30</v>
      </c>
      <c r="B71" s="28"/>
      <c r="C71" s="14"/>
      <c r="D71" s="72"/>
      <c r="E71" s="100"/>
      <c r="F71" s="101"/>
      <c r="G71" s="103"/>
    </row>
    <row r="72" spans="1:8" ht="15.75" x14ac:dyDescent="0.25">
      <c r="A72" s="32"/>
      <c r="B72" s="18"/>
      <c r="C72" s="14"/>
      <c r="D72" s="72"/>
      <c r="E72" s="111"/>
      <c r="F72" s="111"/>
      <c r="G72" s="103"/>
    </row>
    <row r="73" spans="1:8" ht="15.75" x14ac:dyDescent="0.25">
      <c r="A73" s="20" t="s">
        <v>45</v>
      </c>
      <c r="B73" s="20"/>
      <c r="C73" s="21"/>
      <c r="D73" s="73">
        <f>SUM(D56:D69)</f>
        <v>446</v>
      </c>
      <c r="E73" s="112">
        <f>SUM(E56:E72)</f>
        <v>36666965.979999997</v>
      </c>
      <c r="F73" s="112">
        <f>SUM(F56:F72)</f>
        <v>3970427.37</v>
      </c>
      <c r="G73" s="106">
        <f>1-(+F73/E73)</f>
        <v>0.89171650110986356</v>
      </c>
    </row>
    <row r="74" spans="1:8" x14ac:dyDescent="0.2">
      <c r="A74" s="33"/>
      <c r="B74" s="33"/>
      <c r="C74" s="33"/>
      <c r="D74" s="113"/>
      <c r="E74" s="114"/>
      <c r="F74" s="115"/>
      <c r="G74" s="115"/>
    </row>
    <row r="75" spans="1:8" ht="18" x14ac:dyDescent="0.25">
      <c r="A75" s="34" t="s">
        <v>46</v>
      </c>
      <c r="B75" s="35"/>
      <c r="C75" s="35"/>
      <c r="D75" s="116"/>
      <c r="E75" s="116"/>
      <c r="F75" s="36">
        <f>+F73+F51+F39</f>
        <v>4104092.23</v>
      </c>
      <c r="G75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56" customWidth="1"/>
    <col min="2" max="2" width="15.6640625" style="56" customWidth="1"/>
    <col min="3" max="3" width="3.6640625" style="56" customWidth="1"/>
    <col min="4" max="4" width="6.6640625" style="56" customWidth="1"/>
    <col min="5" max="6" width="14.6640625" style="56" customWidth="1"/>
    <col min="7" max="7" width="11.6640625" style="56" customWidth="1"/>
    <col min="8" max="8" width="3.6640625" style="56" customWidth="1"/>
    <col min="9" max="16384" width="8.88671875" style="56"/>
  </cols>
  <sheetData>
    <row r="1" spans="1:8" ht="23.25" x14ac:dyDescent="0.35">
      <c r="A1" s="55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5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OCTOBER 2025</v>
      </c>
      <c r="B3" s="21"/>
      <c r="C3" s="21"/>
      <c r="D3" s="21"/>
      <c r="E3" s="21"/>
      <c r="F3" s="21"/>
      <c r="G3" s="21"/>
      <c r="H3" s="21"/>
    </row>
    <row r="4" spans="1:8" x14ac:dyDescent="0.2">
      <c r="A4" s="59"/>
      <c r="B4" s="59"/>
      <c r="C4" s="59"/>
      <c r="D4" s="59"/>
      <c r="E4" s="59"/>
      <c r="F4" s="5"/>
      <c r="G4" s="5"/>
      <c r="H4" s="21"/>
    </row>
    <row r="5" spans="1:8" ht="23.25" x14ac:dyDescent="0.35">
      <c r="A5" s="21"/>
      <c r="B5" s="59"/>
      <c r="C5" s="59"/>
      <c r="D5" s="60" t="s">
        <v>130</v>
      </c>
      <c r="E5" s="61"/>
      <c r="F5" s="8"/>
      <c r="G5" s="5"/>
      <c r="H5" s="62"/>
    </row>
    <row r="6" spans="1:8" ht="18" x14ac:dyDescent="0.25">
      <c r="A6" s="23" t="s">
        <v>3</v>
      </c>
      <c r="B6" s="59"/>
      <c r="C6" s="59"/>
      <c r="D6" s="59"/>
      <c r="E6" s="59"/>
      <c r="F6" s="5"/>
      <c r="G6" s="5"/>
      <c r="H6" s="6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18"/>
      <c r="H9" s="65"/>
    </row>
    <row r="10" spans="1:8" ht="15.75" x14ac:dyDescent="0.25">
      <c r="A10" s="136" t="s">
        <v>11</v>
      </c>
      <c r="B10" s="137"/>
      <c r="C10" s="14"/>
      <c r="D10" s="71"/>
      <c r="E10" s="101"/>
      <c r="F10" s="101"/>
      <c r="G10" s="118"/>
      <c r="H10" s="65"/>
    </row>
    <row r="11" spans="1:8" ht="15.75" x14ac:dyDescent="0.25">
      <c r="A11" s="136" t="s">
        <v>52</v>
      </c>
      <c r="B11" s="137"/>
      <c r="C11" s="14"/>
      <c r="D11" s="71"/>
      <c r="E11" s="101"/>
      <c r="F11" s="101"/>
      <c r="G11" s="118"/>
      <c r="H11" s="65"/>
    </row>
    <row r="12" spans="1:8" ht="15.75" x14ac:dyDescent="0.25">
      <c r="A12" s="136" t="s">
        <v>62</v>
      </c>
      <c r="B12" s="137"/>
      <c r="C12" s="14"/>
      <c r="D12" s="71"/>
      <c r="E12" s="101"/>
      <c r="F12" s="101"/>
      <c r="G12" s="118"/>
      <c r="H12" s="65"/>
    </row>
    <row r="13" spans="1:8" ht="15.75" x14ac:dyDescent="0.25">
      <c r="A13" s="136" t="s">
        <v>13</v>
      </c>
      <c r="B13" s="137"/>
      <c r="C13" s="14"/>
      <c r="D13" s="71"/>
      <c r="E13" s="101"/>
      <c r="F13" s="101"/>
      <c r="G13" s="118"/>
      <c r="H13" s="65"/>
    </row>
    <row r="14" spans="1:8" ht="15.75" x14ac:dyDescent="0.25">
      <c r="A14" s="136" t="s">
        <v>64</v>
      </c>
      <c r="B14" s="137"/>
      <c r="C14" s="14"/>
      <c r="D14" s="71"/>
      <c r="E14" s="101"/>
      <c r="F14" s="101"/>
      <c r="G14" s="118"/>
      <c r="H14" s="65"/>
    </row>
    <row r="15" spans="1:8" ht="15.75" x14ac:dyDescent="0.25">
      <c r="A15" s="136" t="s">
        <v>25</v>
      </c>
      <c r="B15" s="137"/>
      <c r="C15" s="14"/>
      <c r="D15" s="71">
        <v>3</v>
      </c>
      <c r="E15" s="101">
        <v>507201</v>
      </c>
      <c r="F15" s="101">
        <v>69269.5</v>
      </c>
      <c r="G15" s="118">
        <f>F15/E15</f>
        <v>0.13657208877742749</v>
      </c>
      <c r="H15" s="65"/>
    </row>
    <row r="16" spans="1:8" ht="15.75" x14ac:dyDescent="0.25">
      <c r="A16" s="136" t="s">
        <v>65</v>
      </c>
      <c r="B16" s="137"/>
      <c r="C16" s="14"/>
      <c r="D16" s="71"/>
      <c r="E16" s="101"/>
      <c r="F16" s="101"/>
      <c r="G16" s="118"/>
      <c r="H16" s="65"/>
    </row>
    <row r="17" spans="1:8" ht="15.75" x14ac:dyDescent="0.25">
      <c r="A17" s="136" t="s">
        <v>91</v>
      </c>
      <c r="B17" s="137"/>
      <c r="C17" s="14"/>
      <c r="D17" s="71"/>
      <c r="E17" s="101"/>
      <c r="F17" s="101"/>
      <c r="G17" s="118"/>
      <c r="H17" s="65"/>
    </row>
    <row r="18" spans="1:8" ht="15.75" x14ac:dyDescent="0.25">
      <c r="A18" s="136" t="s">
        <v>14</v>
      </c>
      <c r="B18" s="137"/>
      <c r="C18" s="14"/>
      <c r="D18" s="71"/>
      <c r="E18" s="101"/>
      <c r="F18" s="101"/>
      <c r="G18" s="118"/>
      <c r="H18" s="65"/>
    </row>
    <row r="19" spans="1:8" ht="15.75" x14ac:dyDescent="0.25">
      <c r="A19" s="136" t="s">
        <v>16</v>
      </c>
      <c r="B19" s="137"/>
      <c r="C19" s="14"/>
      <c r="D19" s="71">
        <v>1</v>
      </c>
      <c r="E19" s="101">
        <v>526512</v>
      </c>
      <c r="F19" s="101">
        <v>76319</v>
      </c>
      <c r="G19" s="118">
        <f>F19/E19</f>
        <v>0.14495206187133436</v>
      </c>
      <c r="H19" s="65"/>
    </row>
    <row r="20" spans="1:8" ht="15.75" x14ac:dyDescent="0.25">
      <c r="A20" s="136" t="s">
        <v>86</v>
      </c>
      <c r="B20" s="137"/>
      <c r="C20" s="14"/>
      <c r="D20" s="71"/>
      <c r="E20" s="101"/>
      <c r="F20" s="101"/>
      <c r="G20" s="118"/>
      <c r="H20" s="65"/>
    </row>
    <row r="21" spans="1:8" ht="15.75" x14ac:dyDescent="0.25">
      <c r="A21" s="136" t="s">
        <v>87</v>
      </c>
      <c r="B21" s="137"/>
      <c r="C21" s="14"/>
      <c r="D21" s="71"/>
      <c r="E21" s="101"/>
      <c r="F21" s="101"/>
      <c r="G21" s="118"/>
      <c r="H21" s="65"/>
    </row>
    <row r="22" spans="1:8" ht="15.75" x14ac:dyDescent="0.25">
      <c r="A22" s="136" t="s">
        <v>17</v>
      </c>
      <c r="B22" s="137"/>
      <c r="C22" s="14"/>
      <c r="D22" s="71"/>
      <c r="E22" s="101"/>
      <c r="F22" s="101"/>
      <c r="G22" s="118"/>
      <c r="H22" s="65"/>
    </row>
    <row r="23" spans="1:8" ht="15.75" x14ac:dyDescent="0.25">
      <c r="A23" s="136" t="s">
        <v>97</v>
      </c>
      <c r="B23" s="137"/>
      <c r="C23" s="14"/>
      <c r="D23" s="71"/>
      <c r="E23" s="101"/>
      <c r="F23" s="101"/>
      <c r="G23" s="118"/>
      <c r="H23" s="65"/>
    </row>
    <row r="24" spans="1:8" ht="15.75" x14ac:dyDescent="0.25">
      <c r="A24" s="136" t="s">
        <v>18</v>
      </c>
      <c r="B24" s="137"/>
      <c r="C24" s="14"/>
      <c r="D24" s="71">
        <v>2</v>
      </c>
      <c r="E24" s="101">
        <v>584036</v>
      </c>
      <c r="F24" s="101">
        <v>169446</v>
      </c>
      <c r="G24" s="118">
        <f>F24/E24</f>
        <v>0.29012937558643648</v>
      </c>
      <c r="H24" s="65"/>
    </row>
    <row r="25" spans="1:8" ht="15.75" x14ac:dyDescent="0.25">
      <c r="A25" s="138" t="s">
        <v>20</v>
      </c>
      <c r="B25" s="137"/>
      <c r="C25" s="14"/>
      <c r="D25" s="71"/>
      <c r="E25" s="101"/>
      <c r="F25" s="101"/>
      <c r="G25" s="118"/>
      <c r="H25" s="65"/>
    </row>
    <row r="26" spans="1:8" ht="15.75" x14ac:dyDescent="0.25">
      <c r="A26" s="138" t="s">
        <v>21</v>
      </c>
      <c r="B26" s="137"/>
      <c r="C26" s="14"/>
      <c r="D26" s="71">
        <v>4</v>
      </c>
      <c r="E26" s="101">
        <v>13673</v>
      </c>
      <c r="F26" s="101">
        <v>13673</v>
      </c>
      <c r="G26" s="118">
        <f>F26/E26</f>
        <v>1</v>
      </c>
      <c r="H26" s="6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18"/>
      <c r="H27" s="6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18"/>
      <c r="H28" s="65"/>
    </row>
    <row r="29" spans="1:8" ht="15.75" x14ac:dyDescent="0.25">
      <c r="A29" s="139" t="s">
        <v>88</v>
      </c>
      <c r="B29" s="137"/>
      <c r="C29" s="14"/>
      <c r="D29" s="71">
        <v>1</v>
      </c>
      <c r="E29" s="101">
        <v>60765</v>
      </c>
      <c r="F29" s="101">
        <v>23030</v>
      </c>
      <c r="G29" s="118">
        <f>F29/E29</f>
        <v>0.37900106969472558</v>
      </c>
      <c r="H29" s="65"/>
    </row>
    <row r="30" spans="1:8" ht="15.75" x14ac:dyDescent="0.25">
      <c r="A30" s="139" t="s">
        <v>109</v>
      </c>
      <c r="B30" s="137"/>
      <c r="C30" s="14"/>
      <c r="D30" s="71">
        <v>11</v>
      </c>
      <c r="E30" s="101">
        <v>947679</v>
      </c>
      <c r="F30" s="101">
        <v>201564</v>
      </c>
      <c r="G30" s="118">
        <f>F30/E30</f>
        <v>0.21269227238337032</v>
      </c>
      <c r="H30" s="65"/>
    </row>
    <row r="31" spans="1:8" ht="15.75" x14ac:dyDescent="0.25">
      <c r="A31" s="139" t="s">
        <v>116</v>
      </c>
      <c r="B31" s="137"/>
      <c r="C31" s="14"/>
      <c r="D31" s="71"/>
      <c r="E31" s="101"/>
      <c r="F31" s="101"/>
      <c r="G31" s="118"/>
      <c r="H31" s="65"/>
    </row>
    <row r="32" spans="1:8" ht="15.75" x14ac:dyDescent="0.25">
      <c r="A32" s="139" t="s">
        <v>90</v>
      </c>
      <c r="B32" s="137"/>
      <c r="C32" s="14"/>
      <c r="D32" s="71"/>
      <c r="E32" s="101"/>
      <c r="F32" s="101"/>
      <c r="G32" s="118"/>
      <c r="H32" s="65"/>
    </row>
    <row r="33" spans="1:8" ht="15.75" x14ac:dyDescent="0.25">
      <c r="A33" s="139" t="s">
        <v>66</v>
      </c>
      <c r="B33" s="137"/>
      <c r="C33" s="14"/>
      <c r="D33" s="71"/>
      <c r="E33" s="101"/>
      <c r="F33" s="101"/>
      <c r="G33" s="118"/>
      <c r="H33" s="65"/>
    </row>
    <row r="34" spans="1:8" ht="15.75" x14ac:dyDescent="0.25">
      <c r="A34" s="139" t="s">
        <v>118</v>
      </c>
      <c r="B34" s="137"/>
      <c r="C34" s="14"/>
      <c r="D34" s="71">
        <v>1</v>
      </c>
      <c r="E34" s="101">
        <v>166162</v>
      </c>
      <c r="F34" s="101">
        <v>55643</v>
      </c>
      <c r="G34" s="118">
        <f>F34/E34</f>
        <v>0.33487199239296589</v>
      </c>
      <c r="H34" s="6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6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6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65"/>
    </row>
    <row r="38" spans="1:8" x14ac:dyDescent="0.2">
      <c r="A38" s="17"/>
      <c r="B38" s="18"/>
      <c r="C38" s="14"/>
      <c r="D38" s="72"/>
      <c r="E38" s="111"/>
      <c r="F38" s="111"/>
      <c r="G38" s="119"/>
      <c r="H38" s="65"/>
    </row>
    <row r="39" spans="1:8" ht="15.75" x14ac:dyDescent="0.25">
      <c r="A39" s="19" t="s">
        <v>31</v>
      </c>
      <c r="B39" s="20"/>
      <c r="C39" s="21"/>
      <c r="D39" s="73">
        <f>SUM(D9:D38)</f>
        <v>23</v>
      </c>
      <c r="E39" s="112">
        <f>SUM(E9:E38)</f>
        <v>2806028</v>
      </c>
      <c r="F39" s="112">
        <f>SUM(F9:F38)</f>
        <v>608944.5</v>
      </c>
      <c r="G39" s="122">
        <f>F39/E39</f>
        <v>0.21701298062599517</v>
      </c>
      <c r="H39" s="66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67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67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67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67"/>
    </row>
    <row r="44" spans="1:8" ht="15.75" x14ac:dyDescent="0.25">
      <c r="A44" s="27" t="s">
        <v>33</v>
      </c>
      <c r="B44" s="28"/>
      <c r="C44" s="14"/>
      <c r="D44" s="71">
        <v>32</v>
      </c>
      <c r="E44" s="101">
        <v>630149.65</v>
      </c>
      <c r="F44" s="101">
        <v>69712.509999999995</v>
      </c>
      <c r="G44" s="118">
        <f>1-(+F44/E44)</f>
        <v>0.88937150088078287</v>
      </c>
      <c r="H44" s="6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65"/>
    </row>
    <row r="46" spans="1:8" ht="15.75" x14ac:dyDescent="0.25">
      <c r="A46" s="27" t="s">
        <v>35</v>
      </c>
      <c r="B46" s="28"/>
      <c r="C46" s="14"/>
      <c r="D46" s="71">
        <v>64</v>
      </c>
      <c r="E46" s="101">
        <v>2450074.25</v>
      </c>
      <c r="F46" s="101">
        <v>218183.67999999999</v>
      </c>
      <c r="G46" s="118">
        <f t="shared" ref="G46:G52" si="0">1-(+F46/E46)</f>
        <v>0.91094813555140219</v>
      </c>
      <c r="H46" s="65"/>
    </row>
    <row r="47" spans="1:8" ht="15.75" x14ac:dyDescent="0.25">
      <c r="A47" s="27" t="s">
        <v>36</v>
      </c>
      <c r="B47" s="28"/>
      <c r="C47" s="14"/>
      <c r="D47" s="71">
        <v>12</v>
      </c>
      <c r="E47" s="101">
        <v>1966215.95</v>
      </c>
      <c r="F47" s="101">
        <v>75791.100000000006</v>
      </c>
      <c r="G47" s="118">
        <f t="shared" si="0"/>
        <v>0.96145331849230498</v>
      </c>
      <c r="H47" s="65"/>
    </row>
    <row r="48" spans="1:8" ht="15.75" x14ac:dyDescent="0.25">
      <c r="A48" s="27" t="s">
        <v>37</v>
      </c>
      <c r="B48" s="28"/>
      <c r="C48" s="14"/>
      <c r="D48" s="71">
        <v>63</v>
      </c>
      <c r="E48" s="101">
        <v>3233812.12</v>
      </c>
      <c r="F48" s="101">
        <v>311549.32</v>
      </c>
      <c r="G48" s="118">
        <f t="shared" si="0"/>
        <v>0.90365880625124262</v>
      </c>
      <c r="H48" s="6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65"/>
    </row>
    <row r="50" spans="1:8" ht="15.75" x14ac:dyDescent="0.25">
      <c r="A50" s="27" t="s">
        <v>39</v>
      </c>
      <c r="B50" s="28"/>
      <c r="C50" s="14"/>
      <c r="D50" s="71">
        <v>8</v>
      </c>
      <c r="E50" s="101">
        <v>1060270</v>
      </c>
      <c r="F50" s="101">
        <v>45905.919999999998</v>
      </c>
      <c r="G50" s="118">
        <f t="shared" si="0"/>
        <v>0.95670355664123286</v>
      </c>
      <c r="H50" s="65"/>
    </row>
    <row r="51" spans="1:8" ht="15.75" x14ac:dyDescent="0.25">
      <c r="A51" s="27" t="s">
        <v>40</v>
      </c>
      <c r="B51" s="28"/>
      <c r="C51" s="14"/>
      <c r="D51" s="71">
        <v>4</v>
      </c>
      <c r="E51" s="101">
        <v>271220</v>
      </c>
      <c r="F51" s="101">
        <v>360</v>
      </c>
      <c r="G51" s="118">
        <f t="shared" si="0"/>
        <v>0.9986726642577981</v>
      </c>
      <c r="H51" s="65"/>
    </row>
    <row r="52" spans="1:8" ht="15.75" x14ac:dyDescent="0.25">
      <c r="A52" s="27" t="s">
        <v>41</v>
      </c>
      <c r="B52" s="28"/>
      <c r="C52" s="14"/>
      <c r="D52" s="71">
        <v>2</v>
      </c>
      <c r="E52" s="101">
        <v>307150</v>
      </c>
      <c r="F52" s="101">
        <v>34925</v>
      </c>
      <c r="G52" s="118">
        <f t="shared" si="0"/>
        <v>0.88629334201530197</v>
      </c>
      <c r="H52" s="65"/>
    </row>
    <row r="53" spans="1:8" ht="15.75" x14ac:dyDescent="0.25">
      <c r="A53" s="29" t="s">
        <v>59</v>
      </c>
      <c r="B53" s="28"/>
      <c r="C53" s="14"/>
      <c r="D53" s="71"/>
      <c r="E53" s="101"/>
      <c r="F53" s="101"/>
      <c r="G53" s="118"/>
      <c r="H53" s="65"/>
    </row>
    <row r="54" spans="1:8" ht="15.75" x14ac:dyDescent="0.25">
      <c r="A54" s="27" t="s">
        <v>60</v>
      </c>
      <c r="B54" s="30"/>
      <c r="C54" s="14"/>
      <c r="D54" s="71">
        <v>614</v>
      </c>
      <c r="E54" s="101">
        <v>35960742.509999998</v>
      </c>
      <c r="F54" s="101">
        <v>3929638.47</v>
      </c>
      <c r="G54" s="118">
        <f>1-(+F54/E54)</f>
        <v>0.89072421213473996</v>
      </c>
      <c r="H54" s="65"/>
    </row>
    <row r="55" spans="1:8" ht="15.75" x14ac:dyDescent="0.25">
      <c r="A55" s="27" t="s">
        <v>61</v>
      </c>
      <c r="B55" s="30"/>
      <c r="C55" s="14"/>
      <c r="D55" s="71">
        <v>8</v>
      </c>
      <c r="E55" s="101">
        <v>1050219.1599999999</v>
      </c>
      <c r="F55" s="101">
        <v>72270.27</v>
      </c>
      <c r="G55" s="118">
        <f>1-(+F55/E55)</f>
        <v>0.93118553464593046</v>
      </c>
      <c r="H55" s="65"/>
    </row>
    <row r="56" spans="1:8" x14ac:dyDescent="0.2">
      <c r="A56" s="16" t="s">
        <v>42</v>
      </c>
      <c r="B56" s="30"/>
      <c r="C56" s="14"/>
      <c r="D56" s="72"/>
      <c r="E56" s="104"/>
      <c r="F56" s="101"/>
      <c r="G56" s="119"/>
      <c r="H56" s="6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19"/>
      <c r="H57" s="65"/>
    </row>
    <row r="58" spans="1:8" x14ac:dyDescent="0.2">
      <c r="A58" s="16" t="s">
        <v>44</v>
      </c>
      <c r="B58" s="28"/>
      <c r="C58" s="14"/>
      <c r="D58" s="72"/>
      <c r="E58" s="100"/>
      <c r="F58" s="101"/>
      <c r="G58" s="119"/>
      <c r="H58" s="6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19"/>
      <c r="H59" s="65"/>
    </row>
    <row r="60" spans="1:8" ht="15.75" x14ac:dyDescent="0.25">
      <c r="A60" s="32"/>
      <c r="B60" s="18"/>
      <c r="C60" s="14"/>
      <c r="D60" s="72"/>
      <c r="E60" s="111"/>
      <c r="F60" s="111"/>
      <c r="G60" s="119"/>
      <c r="H60" s="65"/>
    </row>
    <row r="61" spans="1:8" ht="15.75" x14ac:dyDescent="0.25">
      <c r="A61" s="20" t="s">
        <v>45</v>
      </c>
      <c r="B61" s="33"/>
      <c r="C61" s="33"/>
      <c r="D61" s="73">
        <f>SUM(D44:D57)</f>
        <v>807</v>
      </c>
      <c r="E61" s="112">
        <f>SUM(E44:E60)</f>
        <v>46929853.639999993</v>
      </c>
      <c r="F61" s="112">
        <f>SUM(F44:F60)</f>
        <v>4758336.2699999996</v>
      </c>
      <c r="G61" s="122">
        <f>1-(F61/E61)</f>
        <v>0.89860747688451559</v>
      </c>
      <c r="H61" s="62"/>
    </row>
    <row r="62" spans="1:8" ht="18" x14ac:dyDescent="0.25">
      <c r="A62" s="34"/>
      <c r="B62" s="35"/>
      <c r="C62" s="35"/>
      <c r="D62" s="123"/>
      <c r="E62" s="114"/>
      <c r="F62" s="115"/>
      <c r="G62" s="115"/>
      <c r="H62" s="64"/>
    </row>
    <row r="63" spans="1:8" ht="18" x14ac:dyDescent="0.25">
      <c r="A63" s="34" t="s">
        <v>46</v>
      </c>
      <c r="B63" s="35"/>
      <c r="C63" s="35"/>
      <c r="D63" s="51"/>
      <c r="E63" s="116"/>
      <c r="F63" s="36">
        <f>F61+F39</f>
        <v>5367280.7699999996</v>
      </c>
      <c r="G63" s="116"/>
      <c r="H63" s="64"/>
    </row>
    <row r="64" spans="1:8" ht="18" x14ac:dyDescent="0.25">
      <c r="A64" s="34"/>
      <c r="B64" s="35"/>
      <c r="C64" s="35"/>
      <c r="D64" s="50"/>
      <c r="E64" s="35"/>
      <c r="F64" s="36"/>
      <c r="G64" s="35"/>
      <c r="H64" s="64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4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4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4"/>
    </row>
    <row r="68" spans="1:8" ht="18" x14ac:dyDescent="0.25">
      <c r="A68" s="4"/>
      <c r="B68" s="39"/>
      <c r="C68" s="39"/>
      <c r="D68" s="39"/>
      <c r="E68" s="39"/>
      <c r="F68" s="40"/>
      <c r="G68" s="39"/>
      <c r="H68" s="64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64"/>
    </row>
    <row r="70" spans="1:8" ht="15.75" x14ac:dyDescent="0.25">
      <c r="A70" s="58"/>
      <c r="B70" s="21"/>
      <c r="C70" s="21"/>
      <c r="H70" s="21"/>
    </row>
    <row r="71" spans="1:8" ht="18" x14ac:dyDescent="0.25">
      <c r="A71" s="81"/>
      <c r="B71" s="82"/>
      <c r="C71" s="82"/>
      <c r="D71" s="82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OutlineSymbols="0" zoomScale="87" zoomScaleNormal="87" workbookViewId="0">
      <selection activeCell="B6" sqref="B6"/>
    </sheetView>
  </sheetViews>
  <sheetFormatPr defaultColWidth="9.6640625" defaultRowHeight="15" x14ac:dyDescent="0.2"/>
  <cols>
    <col min="1" max="1" width="39.6640625" style="56" customWidth="1"/>
    <col min="2" max="2" width="27.6640625" style="56" customWidth="1"/>
    <col min="3" max="16384" width="9.6640625" style="56"/>
  </cols>
  <sheetData>
    <row r="1" spans="1:4" ht="23.25" x14ac:dyDescent="0.35">
      <c r="A1" s="55" t="s">
        <v>0</v>
      </c>
      <c r="B1" s="35"/>
      <c r="C1" s="36"/>
      <c r="D1" s="35"/>
    </row>
    <row r="2" spans="1:4" ht="23.25" x14ac:dyDescent="0.35">
      <c r="A2" s="55" t="s">
        <v>1</v>
      </c>
      <c r="B2" s="35"/>
      <c r="C2" s="21"/>
      <c r="D2" s="21"/>
    </row>
    <row r="3" spans="1:4" ht="23.25" x14ac:dyDescent="0.35">
      <c r="A3" s="55" t="s">
        <v>76</v>
      </c>
      <c r="B3" s="35"/>
      <c r="C3" s="21"/>
      <c r="D3" s="21"/>
    </row>
    <row r="4" spans="1:4" ht="23.25" x14ac:dyDescent="0.35">
      <c r="A4" s="55" t="str">
        <f>ARG!$A$3</f>
        <v>MONTH ENDED:  OCTOBER 2025</v>
      </c>
      <c r="B4" s="35"/>
      <c r="C4" s="21"/>
      <c r="D4" s="21"/>
    </row>
    <row r="5" spans="1:4" ht="24" thickBot="1" x14ac:dyDescent="0.4">
      <c r="A5" s="55"/>
      <c r="B5" s="35"/>
      <c r="C5" s="21"/>
      <c r="D5" s="21"/>
    </row>
    <row r="6" spans="1:4" ht="21.75" thickTop="1" thickBot="1" x14ac:dyDescent="0.35">
      <c r="A6" s="88" t="s">
        <v>77</v>
      </c>
      <c r="B6" s="89">
        <f>+ARG!$D$39+CARUTHERSVILLE!$D$39+HOLLYWOOD!$D$39+HARKC!$D$39+BALLYSKC!$D$39+AMERKC!$D$39+LAGRANGE!$D$39+AMERSC!$D$39+RIVERCITY!$D$39+HORSESHOE!$D$39+ISLEBV!$D$39+STJO!$D$39+CAPE!$D$39</f>
        <v>401</v>
      </c>
      <c r="C6" s="57"/>
      <c r="D6" s="21"/>
    </row>
    <row r="7" spans="1:4" ht="21.75" thickTop="1" thickBot="1" x14ac:dyDescent="0.35">
      <c r="A7" s="90" t="s">
        <v>78</v>
      </c>
      <c r="B7" s="98">
        <f>+ARG!$E$39+CARUTHERSVILLE!$E$39+HOLLYWOOD!$E$39+HARKC!$E$39+BALLYSKC!$E$39+AMERKC!$E$39+LAGRANGE!$E$39+AMERSC!$E$39+RIVERCITY!$E$39+HORSESHOE!$E$39+ISLEBV!$E$39+STJO!$E$39+CAPE!$E$39</f>
        <v>110570552</v>
      </c>
      <c r="C7" s="57"/>
      <c r="D7" s="21"/>
    </row>
    <row r="8" spans="1:4" ht="21" thickTop="1" x14ac:dyDescent="0.3">
      <c r="A8" s="90" t="s">
        <v>79</v>
      </c>
      <c r="B8" s="98">
        <f>+ARG!$F$39+CARUTHERSVILLE!$F$39+HOLLYWOOD!$F$39+HARKC!$F$39+BALLYSKC!$F$39+AMERKC!$F$39+LAGRANGE!$F$39+AMERSC!$F$39+RIVERCITY!$F$39+HORSESHOE!$F$39+ISLEBV!$F$39+STJO!$F$39+CAPE!$F$39</f>
        <v>21365625.379999999</v>
      </c>
      <c r="C8" s="57"/>
      <c r="D8" s="21"/>
    </row>
    <row r="9" spans="1:4" ht="20.25" x14ac:dyDescent="0.3">
      <c r="A9" s="90" t="s">
        <v>80</v>
      </c>
      <c r="B9" s="80">
        <f>B8/B7</f>
        <v>0.19323070196845901</v>
      </c>
      <c r="C9" s="57"/>
      <c r="D9" s="21"/>
    </row>
    <row r="10" spans="1:4" ht="21" thickBot="1" x14ac:dyDescent="0.35">
      <c r="A10" s="92"/>
      <c r="B10" s="93"/>
      <c r="C10" s="57"/>
      <c r="D10" s="21"/>
    </row>
    <row r="11" spans="1:4" ht="21.75" thickTop="1" thickBot="1" x14ac:dyDescent="0.35">
      <c r="A11" s="90" t="s">
        <v>127</v>
      </c>
      <c r="B11" s="89">
        <f>STJO!$D$51</f>
        <v>6</v>
      </c>
      <c r="C11" s="57"/>
      <c r="D11" s="21"/>
    </row>
    <row r="12" spans="1:4" ht="21.75" thickTop="1" thickBot="1" x14ac:dyDescent="0.35">
      <c r="A12" s="90" t="s">
        <v>128</v>
      </c>
      <c r="B12" s="98">
        <f>STJO!$E$51</f>
        <v>484836</v>
      </c>
      <c r="C12" s="57"/>
      <c r="D12" s="21"/>
    </row>
    <row r="13" spans="1:4" ht="21" thickTop="1" x14ac:dyDescent="0.3">
      <c r="A13" s="90" t="s">
        <v>129</v>
      </c>
      <c r="B13" s="98">
        <f>STJO!$F$51</f>
        <v>17011.36</v>
      </c>
      <c r="C13" s="57"/>
      <c r="D13" s="21"/>
    </row>
    <row r="14" spans="1:4" ht="20.25" x14ac:dyDescent="0.3">
      <c r="A14" s="90" t="s">
        <v>84</v>
      </c>
      <c r="B14" s="80">
        <f>1-(B13/B12)</f>
        <v>0.96491316651403769</v>
      </c>
      <c r="C14" s="57"/>
      <c r="D14" s="21"/>
    </row>
    <row r="15" spans="1:4" ht="21" thickBot="1" x14ac:dyDescent="0.35">
      <c r="A15" s="92"/>
      <c r="B15" s="93"/>
      <c r="C15" s="57"/>
      <c r="D15" s="21"/>
    </row>
    <row r="16" spans="1:4" ht="21.75" thickTop="1" thickBot="1" x14ac:dyDescent="0.35">
      <c r="A16" s="90" t="s">
        <v>81</v>
      </c>
      <c r="B16" s="89">
        <f>+ARG!$D$61+CARUTHERSVILLE!$D$60+HOLLYWOOD!$D$62+HARKC!$D$62+BALLYSKC!$D$62+AMERKC!$D$62+LAGRANGE!$D$61+AMERSC!$D$61+RIVERCITY!$D$61+HORSESHOE!$D$61+ISLEBV!$D$60+STJO!$D$73+CAPE!$D$61</f>
        <v>13273</v>
      </c>
      <c r="C16" s="57"/>
      <c r="D16" s="21"/>
    </row>
    <row r="17" spans="1:4" ht="21.75" thickTop="1" thickBot="1" x14ac:dyDescent="0.35">
      <c r="A17" s="90" t="s">
        <v>82</v>
      </c>
      <c r="B17" s="98">
        <f>+ARG!$E$61+CARUTHERSVILLE!$E$60+HOLLYWOOD!$E$62+HARKC!$E$62+BALLYSKC!$E$62+AMERKC!$E$62+LAGRANGE!$E$61+AMERSC!$E$61+RIVERCITY!$E$61+HORSESHOE!$E$61+ISLEBV!$E$60+STJO!$E$73+CAPE!$E$61</f>
        <v>1478629986.5500002</v>
      </c>
      <c r="C17" s="57"/>
      <c r="D17" s="21"/>
    </row>
    <row r="18" spans="1:4" ht="21" thickTop="1" x14ac:dyDescent="0.3">
      <c r="A18" s="90" t="s">
        <v>83</v>
      </c>
      <c r="B18" s="98">
        <f>+ARG!$F$61+CARUTHERSVILLE!$F$60+HOLLYWOOD!$F$62+HARKC!$F$62+BALLYSKC!$F$62+AMERKC!$F$62+LAGRANGE!$F$61+AMERSC!$F$61+RIVERCITY!$F$61+HORSESHOE!$F$61+ISLEBV!$F$60+STJO!$F$73+CAPE!$F$61</f>
        <v>143487398.26000002</v>
      </c>
      <c r="C18" s="21"/>
      <c r="D18" s="21"/>
    </row>
    <row r="19" spans="1:4" ht="20.25" x14ac:dyDescent="0.3">
      <c r="A19" s="90" t="s">
        <v>84</v>
      </c>
      <c r="B19" s="80">
        <f>1-(B18/B17)</f>
        <v>0.90295922606385748</v>
      </c>
      <c r="C19" s="21"/>
      <c r="D19" s="21"/>
    </row>
    <row r="20" spans="1:4" ht="20.25" x14ac:dyDescent="0.3">
      <c r="A20" s="92"/>
      <c r="B20" s="94"/>
      <c r="C20" s="21"/>
      <c r="D20" s="21"/>
    </row>
    <row r="21" spans="1:4" ht="20.25" x14ac:dyDescent="0.3">
      <c r="A21" s="90" t="s">
        <v>85</v>
      </c>
      <c r="B21" s="91">
        <f>B18+B8+B13</f>
        <v>164870035.00000003</v>
      </c>
      <c r="C21" s="21"/>
      <c r="D21" s="21"/>
    </row>
    <row r="22" spans="1:4" ht="21" thickBot="1" x14ac:dyDescent="0.35">
      <c r="A22" s="92"/>
      <c r="B22" s="95"/>
    </row>
    <row r="23" spans="1:4" ht="18.75" thickTop="1" x14ac:dyDescent="0.25">
      <c r="A23" s="96"/>
      <c r="B23" s="97"/>
    </row>
    <row r="24" spans="1:4" ht="15.75" x14ac:dyDescent="0.25">
      <c r="A24" s="47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OCTOBER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8" t="s">
        <v>125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18"/>
      <c r="H9" s="15"/>
    </row>
    <row r="10" spans="1:8" ht="15.75" x14ac:dyDescent="0.25">
      <c r="A10" s="136" t="s">
        <v>131</v>
      </c>
      <c r="B10" s="137"/>
      <c r="C10" s="14"/>
      <c r="D10" s="71"/>
      <c r="E10" s="101"/>
      <c r="F10" s="101"/>
      <c r="G10" s="118"/>
      <c r="H10" s="15"/>
    </row>
    <row r="11" spans="1:8" ht="15.75" x14ac:dyDescent="0.25">
      <c r="A11" s="136" t="s">
        <v>11</v>
      </c>
      <c r="B11" s="137"/>
      <c r="C11" s="14"/>
      <c r="D11" s="71"/>
      <c r="E11" s="101"/>
      <c r="F11" s="101"/>
      <c r="G11" s="118"/>
      <c r="H11" s="15"/>
    </row>
    <row r="12" spans="1:8" ht="15.75" x14ac:dyDescent="0.25">
      <c r="A12" s="136" t="s">
        <v>12</v>
      </c>
      <c r="B12" s="137"/>
      <c r="C12" s="14"/>
      <c r="D12" s="71"/>
      <c r="E12" s="101"/>
      <c r="F12" s="101"/>
      <c r="G12" s="118"/>
      <c r="H12" s="15"/>
    </row>
    <row r="13" spans="1:8" ht="15.75" x14ac:dyDescent="0.25">
      <c r="A13" s="136" t="s">
        <v>105</v>
      </c>
      <c r="B13" s="137"/>
      <c r="C13" s="14"/>
      <c r="D13" s="71"/>
      <c r="E13" s="101"/>
      <c r="F13" s="101"/>
      <c r="G13" s="118"/>
      <c r="H13" s="15"/>
    </row>
    <row r="14" spans="1:8" ht="15.75" x14ac:dyDescent="0.25">
      <c r="A14" s="136" t="s">
        <v>53</v>
      </c>
      <c r="B14" s="137"/>
      <c r="C14" s="14"/>
      <c r="D14" s="71"/>
      <c r="E14" s="101"/>
      <c r="F14" s="101"/>
      <c r="G14" s="118"/>
      <c r="H14" s="15"/>
    </row>
    <row r="15" spans="1:8" ht="15.75" x14ac:dyDescent="0.25">
      <c r="A15" s="136" t="s">
        <v>98</v>
      </c>
      <c r="B15" s="137"/>
      <c r="C15" s="14"/>
      <c r="D15" s="71"/>
      <c r="E15" s="101"/>
      <c r="F15" s="101"/>
      <c r="G15" s="118"/>
      <c r="H15" s="15"/>
    </row>
    <row r="16" spans="1:8" ht="15.75" x14ac:dyDescent="0.25">
      <c r="A16" s="136" t="s">
        <v>113</v>
      </c>
      <c r="B16" s="137"/>
      <c r="C16" s="14"/>
      <c r="D16" s="71"/>
      <c r="E16" s="101"/>
      <c r="F16" s="101"/>
      <c r="G16" s="118"/>
      <c r="H16" s="15"/>
    </row>
    <row r="17" spans="1:8" ht="15.75" x14ac:dyDescent="0.25">
      <c r="A17" s="136" t="s">
        <v>13</v>
      </c>
      <c r="B17" s="137"/>
      <c r="C17" s="14"/>
      <c r="D17" s="71"/>
      <c r="E17" s="101"/>
      <c r="F17" s="101"/>
      <c r="G17" s="118"/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1">
        <v>258534</v>
      </c>
      <c r="F18" s="101">
        <v>65109</v>
      </c>
      <c r="G18" s="118">
        <f>F18/E18</f>
        <v>0.25183921650537261</v>
      </c>
      <c r="H18" s="15"/>
    </row>
    <row r="19" spans="1:8" ht="15.75" x14ac:dyDescent="0.25">
      <c r="A19" s="136" t="s">
        <v>15</v>
      </c>
      <c r="B19" s="137"/>
      <c r="C19" s="14"/>
      <c r="D19" s="71"/>
      <c r="E19" s="101"/>
      <c r="F19" s="101"/>
      <c r="G19" s="118"/>
      <c r="H19" s="15"/>
    </row>
    <row r="20" spans="1:8" ht="15.75" x14ac:dyDescent="0.25">
      <c r="A20" s="136" t="s">
        <v>16</v>
      </c>
      <c r="B20" s="137"/>
      <c r="C20" s="14"/>
      <c r="D20" s="71"/>
      <c r="E20" s="101"/>
      <c r="F20" s="101"/>
      <c r="G20" s="118"/>
      <c r="H20" s="15"/>
    </row>
    <row r="21" spans="1:8" ht="15.75" x14ac:dyDescent="0.25">
      <c r="A21" s="136" t="s">
        <v>102</v>
      </c>
      <c r="B21" s="137"/>
      <c r="C21" s="14"/>
      <c r="D21" s="71"/>
      <c r="E21" s="101"/>
      <c r="F21" s="101"/>
      <c r="G21" s="118"/>
      <c r="H21" s="15"/>
    </row>
    <row r="22" spans="1:8" ht="15.75" x14ac:dyDescent="0.25">
      <c r="A22" s="136" t="s">
        <v>56</v>
      </c>
      <c r="B22" s="137"/>
      <c r="C22" s="14"/>
      <c r="D22" s="71"/>
      <c r="E22" s="101"/>
      <c r="F22" s="101"/>
      <c r="G22" s="118"/>
      <c r="H22" s="15"/>
    </row>
    <row r="23" spans="1:8" ht="15.75" x14ac:dyDescent="0.25">
      <c r="A23" s="136" t="s">
        <v>151</v>
      </c>
      <c r="B23" s="137"/>
      <c r="C23" s="14"/>
      <c r="D23" s="71"/>
      <c r="E23" s="101"/>
      <c r="F23" s="101"/>
      <c r="G23" s="118"/>
      <c r="H23" s="15"/>
    </row>
    <row r="24" spans="1:8" ht="15.75" x14ac:dyDescent="0.25">
      <c r="A24" s="136" t="s">
        <v>19</v>
      </c>
      <c r="B24" s="137"/>
      <c r="C24" s="14"/>
      <c r="D24" s="71"/>
      <c r="E24" s="101"/>
      <c r="F24" s="101"/>
      <c r="G24" s="118"/>
      <c r="H24" s="15"/>
    </row>
    <row r="25" spans="1:8" ht="15.75" x14ac:dyDescent="0.25">
      <c r="A25" s="138" t="s">
        <v>20</v>
      </c>
      <c r="B25" s="137"/>
      <c r="C25" s="14"/>
      <c r="D25" s="71"/>
      <c r="E25" s="101"/>
      <c r="F25" s="101"/>
      <c r="G25" s="118"/>
      <c r="H25" s="15"/>
    </row>
    <row r="26" spans="1:8" ht="15.75" x14ac:dyDescent="0.25">
      <c r="A26" s="138" t="s">
        <v>21</v>
      </c>
      <c r="B26" s="137"/>
      <c r="C26" s="14"/>
      <c r="D26" s="71"/>
      <c r="E26" s="101"/>
      <c r="F26" s="101"/>
      <c r="G26" s="118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18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18"/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1">
        <v>12350</v>
      </c>
      <c r="F29" s="101">
        <v>1402</v>
      </c>
      <c r="G29" s="118">
        <f>F29/E29</f>
        <v>0.11352226720647773</v>
      </c>
      <c r="H29" s="15"/>
    </row>
    <row r="30" spans="1:8" ht="15.75" x14ac:dyDescent="0.25">
      <c r="A30" s="139" t="s">
        <v>25</v>
      </c>
      <c r="B30" s="137"/>
      <c r="C30" s="14"/>
      <c r="D30" s="71">
        <v>2</v>
      </c>
      <c r="E30" s="101">
        <v>376167</v>
      </c>
      <c r="F30" s="101">
        <v>85643</v>
      </c>
      <c r="G30" s="118">
        <f>F30/E30</f>
        <v>0.22767281553139962</v>
      </c>
      <c r="H30" s="15"/>
    </row>
    <row r="31" spans="1:8" ht="15.75" x14ac:dyDescent="0.25">
      <c r="A31" s="139" t="s">
        <v>26</v>
      </c>
      <c r="B31" s="137"/>
      <c r="C31" s="14"/>
      <c r="D31" s="71"/>
      <c r="E31" s="101"/>
      <c r="F31" s="101"/>
      <c r="G31" s="118"/>
      <c r="H31" s="15"/>
    </row>
    <row r="32" spans="1:8" ht="15.75" x14ac:dyDescent="0.25">
      <c r="A32" s="139" t="s">
        <v>109</v>
      </c>
      <c r="B32" s="137"/>
      <c r="C32" s="14"/>
      <c r="D32" s="71">
        <v>4</v>
      </c>
      <c r="E32" s="101">
        <v>570068</v>
      </c>
      <c r="F32" s="101">
        <v>119095.5</v>
      </c>
      <c r="G32" s="118">
        <f>F32/E32</f>
        <v>0.20891455054484728</v>
      </c>
      <c r="H32" s="15"/>
    </row>
    <row r="33" spans="1:8" ht="15.75" x14ac:dyDescent="0.25">
      <c r="A33" s="139" t="s">
        <v>139</v>
      </c>
      <c r="B33" s="137"/>
      <c r="C33" s="14"/>
      <c r="D33" s="71"/>
      <c r="E33" s="101"/>
      <c r="F33" s="101"/>
      <c r="G33" s="118"/>
      <c r="H33" s="15"/>
    </row>
    <row r="34" spans="1:8" ht="15.75" x14ac:dyDescent="0.25">
      <c r="A34" s="139" t="s">
        <v>27</v>
      </c>
      <c r="B34" s="137"/>
      <c r="C34" s="14"/>
      <c r="D34" s="71">
        <v>1</v>
      </c>
      <c r="E34" s="101">
        <v>38805</v>
      </c>
      <c r="F34" s="101">
        <v>9934.5</v>
      </c>
      <c r="G34" s="118">
        <f>F34/E34</f>
        <v>0.25601082334750674</v>
      </c>
      <c r="H34" s="15"/>
    </row>
    <row r="35" spans="1:8" x14ac:dyDescent="0.2">
      <c r="A35" s="16" t="s">
        <v>28</v>
      </c>
      <c r="B35" s="13"/>
      <c r="C35" s="14"/>
      <c r="D35" s="72"/>
      <c r="E35" s="120"/>
      <c r="F35" s="101"/>
      <c r="G35" s="119"/>
      <c r="H35" s="15"/>
    </row>
    <row r="36" spans="1:8" x14ac:dyDescent="0.2">
      <c r="A36" s="16" t="s">
        <v>29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9</v>
      </c>
      <c r="E39" s="112">
        <f>SUM(E9:E38)</f>
        <v>1255924</v>
      </c>
      <c r="F39" s="112">
        <f>SUM(F9:F38)</f>
        <v>281184</v>
      </c>
      <c r="G39" s="122">
        <f>F39/E39</f>
        <v>0.22388615871661025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12</v>
      </c>
      <c r="E44" s="101">
        <v>302147.20000000001</v>
      </c>
      <c r="F44" s="101">
        <v>10659.65</v>
      </c>
      <c r="G44" s="118">
        <f>1-(+F44/E44)</f>
        <v>0.96472034160832865</v>
      </c>
      <c r="H44" s="1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x14ac:dyDescent="0.25">
      <c r="A46" s="27" t="s">
        <v>35</v>
      </c>
      <c r="B46" s="28"/>
      <c r="C46" s="14"/>
      <c r="D46" s="71">
        <v>36</v>
      </c>
      <c r="E46" s="101">
        <v>2079645.75</v>
      </c>
      <c r="F46" s="101">
        <v>183388.67</v>
      </c>
      <c r="G46" s="118">
        <f>1-(+F46/E46)</f>
        <v>0.91181735158499955</v>
      </c>
      <c r="H46" s="15"/>
    </row>
    <row r="47" spans="1:8" ht="15.75" x14ac:dyDescent="0.25">
      <c r="A47" s="27" t="s">
        <v>36</v>
      </c>
      <c r="B47" s="28"/>
      <c r="C47" s="14"/>
      <c r="D47" s="71">
        <v>11</v>
      </c>
      <c r="E47" s="101">
        <v>2199168.46</v>
      </c>
      <c r="F47" s="101">
        <v>154280.95000000001</v>
      </c>
      <c r="G47" s="118">
        <f>1-(+F47/E47)</f>
        <v>0.92984577907233168</v>
      </c>
      <c r="H47" s="15"/>
    </row>
    <row r="48" spans="1:8" ht="15.75" x14ac:dyDescent="0.25">
      <c r="A48" s="27" t="s">
        <v>37</v>
      </c>
      <c r="B48" s="28"/>
      <c r="C48" s="14"/>
      <c r="D48" s="71">
        <v>37</v>
      </c>
      <c r="E48" s="101">
        <v>2393690</v>
      </c>
      <c r="F48" s="101">
        <v>263177</v>
      </c>
      <c r="G48" s="118">
        <f>1-(+F48/E48)</f>
        <v>0.89005384991373149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6</v>
      </c>
      <c r="E50" s="101">
        <v>962405</v>
      </c>
      <c r="F50" s="101">
        <v>91060</v>
      </c>
      <c r="G50" s="118">
        <f>1-(+F50/E50)</f>
        <v>0.90538286895849462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x14ac:dyDescent="0.25">
      <c r="A53" s="29" t="s">
        <v>60</v>
      </c>
      <c r="B53" s="30"/>
      <c r="C53" s="14"/>
      <c r="D53" s="71">
        <v>466</v>
      </c>
      <c r="E53" s="101">
        <v>36073270.590000004</v>
      </c>
      <c r="F53" s="101">
        <v>3891032.48</v>
      </c>
      <c r="G53" s="118">
        <f>1-(+F53/E53)</f>
        <v>0.8921353008374393</v>
      </c>
      <c r="H53" s="15"/>
    </row>
    <row r="54" spans="1:8" ht="15.75" x14ac:dyDescent="0.25">
      <c r="A54" s="29" t="s">
        <v>61</v>
      </c>
      <c r="B54" s="30"/>
      <c r="C54" s="14"/>
      <c r="D54" s="71">
        <v>6</v>
      </c>
      <c r="E54" s="101">
        <v>189543.65</v>
      </c>
      <c r="F54" s="101">
        <v>1259.08</v>
      </c>
      <c r="G54" s="118">
        <f>1-(+F54/E54)</f>
        <v>0.9933573084616657</v>
      </c>
      <c r="H54" s="15"/>
    </row>
    <row r="55" spans="1:8" x14ac:dyDescent="0.2">
      <c r="A55" s="31" t="s">
        <v>42</v>
      </c>
      <c r="B55" s="30"/>
      <c r="C55" s="14"/>
      <c r="D55" s="72"/>
      <c r="E55" s="104"/>
      <c r="F55" s="101"/>
      <c r="G55" s="119"/>
      <c r="H55" s="15"/>
    </row>
    <row r="56" spans="1:8" x14ac:dyDescent="0.2">
      <c r="A56" s="16" t="s">
        <v>43</v>
      </c>
      <c r="B56" s="28"/>
      <c r="C56" s="14"/>
      <c r="D56" s="72"/>
      <c r="E56" s="104"/>
      <c r="F56" s="101"/>
      <c r="G56" s="119"/>
      <c r="H56" s="15"/>
    </row>
    <row r="57" spans="1:8" x14ac:dyDescent="0.2">
      <c r="A57" s="16" t="s">
        <v>44</v>
      </c>
      <c r="B57" s="28"/>
      <c r="C57" s="14"/>
      <c r="D57" s="72"/>
      <c r="E57" s="100"/>
      <c r="F57" s="101"/>
      <c r="G57" s="119"/>
      <c r="H57" s="15"/>
    </row>
    <row r="58" spans="1:8" x14ac:dyDescent="0.2">
      <c r="A58" s="16" t="s">
        <v>30</v>
      </c>
      <c r="B58" s="28"/>
      <c r="C58" s="14"/>
      <c r="D58" s="72"/>
      <c r="E58" s="100"/>
      <c r="F58" s="101"/>
      <c r="G58" s="119"/>
      <c r="H58" s="15"/>
    </row>
    <row r="59" spans="1:8" ht="15.75" x14ac:dyDescent="0.25">
      <c r="A59" s="32"/>
      <c r="B59" s="18"/>
      <c r="C59" s="14"/>
      <c r="D59" s="72"/>
      <c r="E59" s="77"/>
      <c r="F59" s="111"/>
      <c r="G59" s="119"/>
      <c r="H59" s="15"/>
    </row>
    <row r="60" spans="1:8" ht="15.75" x14ac:dyDescent="0.25">
      <c r="A60" s="20" t="s">
        <v>45</v>
      </c>
      <c r="B60" s="20"/>
      <c r="C60" s="21"/>
      <c r="D60" s="73">
        <f>SUM(D44:D56)</f>
        <v>574</v>
      </c>
      <c r="E60" s="112">
        <f>SUM(E44:E59)</f>
        <v>44199870.649999999</v>
      </c>
      <c r="F60" s="112">
        <f>SUM(F44:F59)</f>
        <v>4594857.83</v>
      </c>
      <c r="G60" s="122">
        <f>1-(F60/E60)</f>
        <v>0.89604363627249661</v>
      </c>
      <c r="H60" s="15"/>
    </row>
    <row r="61" spans="1:8" x14ac:dyDescent="0.2">
      <c r="A61" s="33"/>
      <c r="B61" s="33"/>
      <c r="C61" s="49"/>
      <c r="D61" s="123"/>
      <c r="E61" s="114"/>
      <c r="F61" s="115"/>
      <c r="G61" s="115"/>
      <c r="H61" s="2"/>
    </row>
    <row r="62" spans="1:8" ht="18" x14ac:dyDescent="0.25">
      <c r="A62" s="34" t="s">
        <v>46</v>
      </c>
      <c r="B62" s="35"/>
      <c r="C62" s="38"/>
      <c r="D62" s="51"/>
      <c r="E62" s="116"/>
      <c r="F62" s="36">
        <f>F60+F39</f>
        <v>4876041.83</v>
      </c>
      <c r="G62" s="116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69" spans="1:8" ht="18" x14ac:dyDescent="0.25">
      <c r="A69" s="42"/>
      <c r="B69" s="38"/>
      <c r="C69" s="38"/>
      <c r="D69" s="38"/>
      <c r="E69" s="36"/>
      <c r="F69" s="2"/>
      <c r="G69" s="2"/>
      <c r="H69" s="2"/>
    </row>
    <row r="70" spans="1:8" ht="18" x14ac:dyDescent="0.25">
      <c r="A70" s="81"/>
      <c r="B70" s="82"/>
      <c r="C70" s="82"/>
      <c r="D70" s="82"/>
      <c r="E70" s="43"/>
      <c r="F70" s="2"/>
      <c r="G70" s="2"/>
      <c r="H70" s="2"/>
    </row>
    <row r="71" spans="1:8" ht="18" x14ac:dyDescent="0.25">
      <c r="A71" s="42"/>
      <c r="B71" s="38"/>
      <c r="C71" s="38"/>
      <c r="D71" s="38"/>
      <c r="E71" s="44"/>
      <c r="F71" s="2"/>
      <c r="G71" s="2"/>
      <c r="H71" s="2"/>
    </row>
    <row r="72" spans="1:8" ht="18" x14ac:dyDescent="0.25">
      <c r="A72" s="42"/>
      <c r="B72" s="38"/>
      <c r="C72" s="38"/>
      <c r="D72" s="38"/>
      <c r="E72" s="45"/>
      <c r="F72" s="2"/>
      <c r="G72" s="2"/>
      <c r="H72" s="2"/>
    </row>
    <row r="73" spans="1:8" ht="18" x14ac:dyDescent="0.25">
      <c r="A73" s="42"/>
      <c r="B73" s="38"/>
      <c r="C73" s="38"/>
      <c r="D73" s="38"/>
      <c r="E73" s="36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43"/>
      <c r="F75" s="2"/>
      <c r="G75" s="2"/>
      <c r="H75" s="2"/>
    </row>
    <row r="76" spans="1:8" ht="18" x14ac:dyDescent="0.25">
      <c r="A76" s="42"/>
      <c r="B76" s="38"/>
      <c r="C76" s="38"/>
      <c r="D76" s="38"/>
      <c r="E76" s="44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6"/>
      <c r="F79" s="2"/>
      <c r="G79" s="2"/>
      <c r="H79" s="2"/>
    </row>
    <row r="80" spans="1:8" ht="18" x14ac:dyDescent="0.25">
      <c r="A80" s="42"/>
      <c r="B80" s="38"/>
      <c r="C80" s="38"/>
      <c r="D80" s="38"/>
      <c r="E80" s="38"/>
      <c r="F80" s="2"/>
      <c r="G80" s="2"/>
      <c r="H80" s="2"/>
    </row>
    <row r="81" spans="1:8" ht="15.75" x14ac:dyDescent="0.25">
      <c r="A81" s="47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OCTOBER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8" t="s">
        <v>89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94</v>
      </c>
      <c r="B9" s="137"/>
      <c r="C9" s="14"/>
      <c r="D9" s="71">
        <v>4</v>
      </c>
      <c r="E9" s="101">
        <v>1216235</v>
      </c>
      <c r="F9" s="101">
        <v>38617</v>
      </c>
      <c r="G9" s="118">
        <f>F9/E9</f>
        <v>3.1751265174904522E-2</v>
      </c>
      <c r="H9" s="15"/>
    </row>
    <row r="10" spans="1:8" ht="15.75" x14ac:dyDescent="0.25">
      <c r="A10" s="136" t="s">
        <v>11</v>
      </c>
      <c r="B10" s="137"/>
      <c r="C10" s="14"/>
      <c r="D10" s="71"/>
      <c r="E10" s="101"/>
      <c r="F10" s="101"/>
      <c r="G10" s="118"/>
      <c r="H10" s="15"/>
    </row>
    <row r="11" spans="1:8" ht="15.75" x14ac:dyDescent="0.25">
      <c r="A11" s="136" t="s">
        <v>96</v>
      </c>
      <c r="B11" s="137"/>
      <c r="C11" s="14"/>
      <c r="D11" s="71">
        <v>10</v>
      </c>
      <c r="E11" s="101">
        <v>1171398</v>
      </c>
      <c r="F11" s="101">
        <v>369938.5</v>
      </c>
      <c r="G11" s="118">
        <f>F11/E11</f>
        <v>0.31580940039166877</v>
      </c>
      <c r="H11" s="15"/>
    </row>
    <row r="12" spans="1:8" ht="15.75" x14ac:dyDescent="0.25">
      <c r="A12" s="136" t="s">
        <v>66</v>
      </c>
      <c r="B12" s="137"/>
      <c r="C12" s="14"/>
      <c r="D12" s="71"/>
      <c r="E12" s="101"/>
      <c r="F12" s="101"/>
      <c r="G12" s="118"/>
      <c r="H12" s="15"/>
    </row>
    <row r="13" spans="1:8" ht="15.75" x14ac:dyDescent="0.25">
      <c r="A13" s="136" t="s">
        <v>100</v>
      </c>
      <c r="B13" s="137"/>
      <c r="C13" s="14"/>
      <c r="D13" s="71">
        <v>3</v>
      </c>
      <c r="E13" s="101">
        <v>936174</v>
      </c>
      <c r="F13" s="101">
        <v>307687</v>
      </c>
      <c r="G13" s="118">
        <f>F13/E13</f>
        <v>0.32866432949430341</v>
      </c>
      <c r="H13" s="15"/>
    </row>
    <row r="14" spans="1:8" ht="15.75" x14ac:dyDescent="0.25">
      <c r="A14" s="136" t="s">
        <v>25</v>
      </c>
      <c r="B14" s="137"/>
      <c r="C14" s="14"/>
      <c r="D14" s="71"/>
      <c r="E14" s="101"/>
      <c r="F14" s="101"/>
      <c r="G14" s="118"/>
      <c r="H14" s="15"/>
    </row>
    <row r="15" spans="1:8" ht="15.75" x14ac:dyDescent="0.25">
      <c r="A15" s="136" t="s">
        <v>102</v>
      </c>
      <c r="B15" s="137"/>
      <c r="C15" s="14"/>
      <c r="D15" s="71"/>
      <c r="E15" s="101"/>
      <c r="F15" s="101"/>
      <c r="G15" s="118"/>
      <c r="H15" s="15"/>
    </row>
    <row r="16" spans="1:8" ht="15.75" x14ac:dyDescent="0.25">
      <c r="A16" s="136" t="s">
        <v>10</v>
      </c>
      <c r="B16" s="137"/>
      <c r="C16" s="14"/>
      <c r="D16" s="71"/>
      <c r="E16" s="101"/>
      <c r="F16" s="101"/>
      <c r="G16" s="118"/>
      <c r="H16" s="15"/>
    </row>
    <row r="17" spans="1:8" ht="15.75" x14ac:dyDescent="0.25">
      <c r="A17" s="136" t="s">
        <v>14</v>
      </c>
      <c r="B17" s="137"/>
      <c r="C17" s="14"/>
      <c r="D17" s="71">
        <v>2</v>
      </c>
      <c r="E17" s="101">
        <v>315700</v>
      </c>
      <c r="F17" s="101">
        <v>131181</v>
      </c>
      <c r="G17" s="118">
        <f t="shared" ref="G17:G24" si="0">F17/E17</f>
        <v>0.41552423186569526</v>
      </c>
      <c r="H17" s="15"/>
    </row>
    <row r="18" spans="1:8" ht="15.75" x14ac:dyDescent="0.25">
      <c r="A18" s="136" t="s">
        <v>15</v>
      </c>
      <c r="B18" s="137"/>
      <c r="C18" s="14"/>
      <c r="D18" s="71">
        <v>2</v>
      </c>
      <c r="E18" s="101">
        <v>1494598</v>
      </c>
      <c r="F18" s="101">
        <v>484829</v>
      </c>
      <c r="G18" s="118">
        <f t="shared" si="0"/>
        <v>0.32438756106993316</v>
      </c>
      <c r="H18" s="15"/>
    </row>
    <row r="19" spans="1:8" ht="15.75" x14ac:dyDescent="0.25">
      <c r="A19" s="136" t="s">
        <v>54</v>
      </c>
      <c r="B19" s="137"/>
      <c r="C19" s="14"/>
      <c r="D19" s="71"/>
      <c r="E19" s="101"/>
      <c r="F19" s="101"/>
      <c r="G19" s="118"/>
      <c r="H19" s="15"/>
    </row>
    <row r="20" spans="1:8" ht="15.75" x14ac:dyDescent="0.25">
      <c r="A20" s="136" t="s">
        <v>150</v>
      </c>
      <c r="B20" s="137"/>
      <c r="C20" s="14"/>
      <c r="D20" s="71">
        <v>2</v>
      </c>
      <c r="E20" s="101">
        <v>1015128</v>
      </c>
      <c r="F20" s="101">
        <v>215151</v>
      </c>
      <c r="G20" s="118">
        <f t="shared" si="0"/>
        <v>0.21194470056978038</v>
      </c>
      <c r="H20" s="15"/>
    </row>
    <row r="21" spans="1:8" ht="15.75" x14ac:dyDescent="0.25">
      <c r="A21" s="136" t="s">
        <v>55</v>
      </c>
      <c r="B21" s="137"/>
      <c r="C21" s="14"/>
      <c r="D21" s="71">
        <v>6</v>
      </c>
      <c r="E21" s="101">
        <v>5871670</v>
      </c>
      <c r="F21" s="101">
        <v>1121572.5</v>
      </c>
      <c r="G21" s="118">
        <f t="shared" si="0"/>
        <v>0.19101422593572187</v>
      </c>
      <c r="H21" s="15"/>
    </row>
    <row r="22" spans="1:8" ht="15.75" x14ac:dyDescent="0.25">
      <c r="A22" s="136" t="s">
        <v>56</v>
      </c>
      <c r="B22" s="137"/>
      <c r="C22" s="14"/>
      <c r="D22" s="71">
        <v>1</v>
      </c>
      <c r="E22" s="101">
        <v>728813</v>
      </c>
      <c r="F22" s="101">
        <v>185848</v>
      </c>
      <c r="G22" s="118">
        <f t="shared" si="0"/>
        <v>0.25500093988444222</v>
      </c>
      <c r="H22" s="15"/>
    </row>
    <row r="23" spans="1:8" ht="15.75" x14ac:dyDescent="0.25">
      <c r="A23" s="138" t="s">
        <v>20</v>
      </c>
      <c r="B23" s="137"/>
      <c r="C23" s="14"/>
      <c r="D23" s="71">
        <v>4</v>
      </c>
      <c r="E23" s="101">
        <v>769424</v>
      </c>
      <c r="F23" s="101">
        <v>248013</v>
      </c>
      <c r="G23" s="118">
        <f t="shared" si="0"/>
        <v>0.32233592921458132</v>
      </c>
      <c r="H23" s="15"/>
    </row>
    <row r="24" spans="1:8" ht="15.75" x14ac:dyDescent="0.25">
      <c r="A24" s="138" t="s">
        <v>21</v>
      </c>
      <c r="B24" s="137"/>
      <c r="C24" s="14"/>
      <c r="D24" s="71">
        <v>14</v>
      </c>
      <c r="E24" s="101">
        <v>240059</v>
      </c>
      <c r="F24" s="101">
        <v>240059</v>
      </c>
      <c r="G24" s="118">
        <f t="shared" si="0"/>
        <v>1</v>
      </c>
      <c r="H24" s="15"/>
    </row>
    <row r="25" spans="1:8" ht="15.75" x14ac:dyDescent="0.25">
      <c r="A25" s="139" t="s">
        <v>22</v>
      </c>
      <c r="B25" s="137"/>
      <c r="C25" s="14"/>
      <c r="D25" s="71"/>
      <c r="E25" s="101"/>
      <c r="F25" s="101"/>
      <c r="G25" s="118"/>
      <c r="H25" s="15"/>
    </row>
    <row r="26" spans="1:8" ht="15.75" x14ac:dyDescent="0.25">
      <c r="A26" s="139" t="s">
        <v>23</v>
      </c>
      <c r="B26" s="137"/>
      <c r="C26" s="14"/>
      <c r="D26" s="71"/>
      <c r="E26" s="101">
        <v>61210</v>
      </c>
      <c r="F26" s="101">
        <v>-24190</v>
      </c>
      <c r="G26" s="118">
        <f>F26/E26</f>
        <v>-0.39519686325763764</v>
      </c>
      <c r="H26" s="15"/>
    </row>
    <row r="27" spans="1:8" ht="15.75" x14ac:dyDescent="0.25">
      <c r="A27" s="136" t="s">
        <v>114</v>
      </c>
      <c r="B27" s="137"/>
      <c r="C27" s="14"/>
      <c r="D27" s="71"/>
      <c r="E27" s="101"/>
      <c r="F27" s="101"/>
      <c r="G27" s="118"/>
      <c r="H27" s="15"/>
    </row>
    <row r="28" spans="1:8" ht="15.75" x14ac:dyDescent="0.25">
      <c r="A28" s="139" t="s">
        <v>24</v>
      </c>
      <c r="B28" s="137"/>
      <c r="C28" s="14"/>
      <c r="D28" s="71">
        <v>1</v>
      </c>
      <c r="E28" s="101">
        <v>241429</v>
      </c>
      <c r="F28" s="101">
        <v>107856.1</v>
      </c>
      <c r="G28" s="118">
        <f>F28/E28</f>
        <v>0.44674044957316644</v>
      </c>
      <c r="H28" s="15"/>
    </row>
    <row r="29" spans="1:8" ht="15.75" x14ac:dyDescent="0.25">
      <c r="A29" s="139" t="s">
        <v>110</v>
      </c>
      <c r="B29" s="137"/>
      <c r="C29" s="14"/>
      <c r="D29" s="71">
        <v>1</v>
      </c>
      <c r="E29" s="101">
        <v>82854</v>
      </c>
      <c r="F29" s="101">
        <v>25625</v>
      </c>
      <c r="G29" s="118">
        <f>F29/E29</f>
        <v>0.30927897265068677</v>
      </c>
      <c r="H29" s="15"/>
    </row>
    <row r="30" spans="1:8" ht="15.75" x14ac:dyDescent="0.25">
      <c r="A30" s="139" t="s">
        <v>115</v>
      </c>
      <c r="B30" s="137"/>
      <c r="C30" s="14"/>
      <c r="D30" s="71"/>
      <c r="E30" s="121"/>
      <c r="F30" s="101"/>
      <c r="G30" s="118"/>
      <c r="H30" s="15"/>
    </row>
    <row r="31" spans="1:8" ht="15.75" x14ac:dyDescent="0.25">
      <c r="A31" s="139" t="s">
        <v>135</v>
      </c>
      <c r="B31" s="137"/>
      <c r="C31" s="14"/>
      <c r="D31" s="71"/>
      <c r="E31" s="121"/>
      <c r="F31" s="101"/>
      <c r="G31" s="118"/>
      <c r="H31" s="15"/>
    </row>
    <row r="32" spans="1:8" ht="15.75" x14ac:dyDescent="0.25">
      <c r="A32" s="139" t="s">
        <v>57</v>
      </c>
      <c r="B32" s="137"/>
      <c r="C32" s="14"/>
      <c r="D32" s="71">
        <v>8</v>
      </c>
      <c r="E32" s="121">
        <v>1306882</v>
      </c>
      <c r="F32" s="121">
        <v>-361947.5</v>
      </c>
      <c r="G32" s="118">
        <f>F32/E32</f>
        <v>-0.27695499670207407</v>
      </c>
      <c r="H32" s="15"/>
    </row>
    <row r="33" spans="1:8" ht="15.75" x14ac:dyDescent="0.25">
      <c r="A33" s="136" t="s">
        <v>132</v>
      </c>
      <c r="B33" s="137"/>
      <c r="C33" s="14"/>
      <c r="D33" s="71"/>
      <c r="E33" s="101"/>
      <c r="F33" s="101"/>
      <c r="G33" s="118"/>
      <c r="H33" s="15"/>
    </row>
    <row r="34" spans="1:8" ht="15.75" x14ac:dyDescent="0.25">
      <c r="A34" s="136" t="s">
        <v>91</v>
      </c>
      <c r="B34" s="137"/>
      <c r="C34" s="14"/>
      <c r="D34" s="71">
        <v>1</v>
      </c>
      <c r="E34" s="101">
        <v>400837</v>
      </c>
      <c r="F34" s="101">
        <v>118008.5</v>
      </c>
      <c r="G34" s="118">
        <f>F34/E34</f>
        <v>0.29440520710413459</v>
      </c>
      <c r="H34" s="15"/>
    </row>
    <row r="35" spans="1:8" x14ac:dyDescent="0.2">
      <c r="A35" s="16" t="s">
        <v>28</v>
      </c>
      <c r="B35" s="13"/>
      <c r="C35" s="14"/>
      <c r="D35" s="72"/>
      <c r="E35" s="120">
        <v>355440</v>
      </c>
      <c r="F35" s="101">
        <v>60681</v>
      </c>
      <c r="G35" s="119"/>
      <c r="H35" s="15"/>
    </row>
    <row r="36" spans="1:8" x14ac:dyDescent="0.2">
      <c r="A36" s="16" t="s">
        <v>29</v>
      </c>
      <c r="B36" s="13"/>
      <c r="C36" s="14"/>
      <c r="D36" s="72"/>
      <c r="E36" s="12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21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2"/>
      <c r="D39" s="73">
        <f>SUM(D9:D38)</f>
        <v>59</v>
      </c>
      <c r="E39" s="112">
        <f>SUM(E9:E38)</f>
        <v>16207851</v>
      </c>
      <c r="F39" s="112">
        <f>SUM(F9:F38)</f>
        <v>3268929.1</v>
      </c>
      <c r="G39" s="122">
        <f>F39/E39</f>
        <v>0.20168800293141886</v>
      </c>
      <c r="H39" s="2"/>
    </row>
    <row r="40" spans="1:8" ht="15.75" x14ac:dyDescent="0.25">
      <c r="A40" s="22"/>
      <c r="B40" s="22"/>
      <c r="C40" s="24"/>
      <c r="D40" s="87"/>
      <c r="E40" s="124"/>
      <c r="F40" s="124"/>
      <c r="G40" s="125"/>
      <c r="H40" s="2"/>
    </row>
    <row r="41" spans="1:8" ht="18" x14ac:dyDescent="0.2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193</v>
      </c>
      <c r="E44" s="101">
        <v>33032909.140000001</v>
      </c>
      <c r="F44" s="101">
        <v>1850060.64</v>
      </c>
      <c r="G44" s="118">
        <f t="shared" ref="G44:G50" si="1">1-(+F44/E44)</f>
        <v>0.94399340875007176</v>
      </c>
      <c r="H44" s="15"/>
    </row>
    <row r="45" spans="1:8" ht="15.75" x14ac:dyDescent="0.25">
      <c r="A45" s="27" t="s">
        <v>34</v>
      </c>
      <c r="B45" s="28"/>
      <c r="C45" s="14"/>
      <c r="D45" s="71">
        <v>18</v>
      </c>
      <c r="E45" s="101">
        <v>7836688.7800000003</v>
      </c>
      <c r="F45" s="101">
        <v>802806.23</v>
      </c>
      <c r="G45" s="118">
        <f t="shared" si="1"/>
        <v>0.89755797983852048</v>
      </c>
      <c r="H45" s="15"/>
    </row>
    <row r="46" spans="1:8" ht="15.75" x14ac:dyDescent="0.25">
      <c r="A46" s="27" t="s">
        <v>35</v>
      </c>
      <c r="B46" s="28"/>
      <c r="C46" s="14"/>
      <c r="D46" s="71">
        <v>186</v>
      </c>
      <c r="E46" s="101">
        <v>15414018</v>
      </c>
      <c r="F46" s="101">
        <v>1069909.97</v>
      </c>
      <c r="G46" s="118">
        <f t="shared" si="1"/>
        <v>0.93058850910904611</v>
      </c>
      <c r="H46" s="15"/>
    </row>
    <row r="47" spans="1:8" ht="15.75" x14ac:dyDescent="0.25">
      <c r="A47" s="27" t="s">
        <v>36</v>
      </c>
      <c r="B47" s="28"/>
      <c r="C47" s="14"/>
      <c r="D47" s="71">
        <v>1</v>
      </c>
      <c r="E47" s="101">
        <v>190443.5</v>
      </c>
      <c r="F47" s="101">
        <v>25533.5</v>
      </c>
      <c r="G47" s="118">
        <f t="shared" si="1"/>
        <v>0.86592611456941304</v>
      </c>
      <c r="H47" s="15"/>
    </row>
    <row r="48" spans="1:8" ht="15.75" x14ac:dyDescent="0.25">
      <c r="A48" s="27" t="s">
        <v>37</v>
      </c>
      <c r="B48" s="28"/>
      <c r="C48" s="14"/>
      <c r="D48" s="71">
        <v>122</v>
      </c>
      <c r="E48" s="101">
        <v>17460731.280000001</v>
      </c>
      <c r="F48" s="101">
        <v>732493.63</v>
      </c>
      <c r="G48" s="118">
        <f t="shared" si="1"/>
        <v>0.95804908636106101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96960</v>
      </c>
      <c r="F49" s="101">
        <v>8588</v>
      </c>
      <c r="G49" s="118">
        <f t="shared" si="1"/>
        <v>0.91142739273927398</v>
      </c>
      <c r="H49" s="15"/>
    </row>
    <row r="50" spans="1:8" ht="15.75" x14ac:dyDescent="0.25">
      <c r="A50" s="27" t="s">
        <v>39</v>
      </c>
      <c r="B50" s="28"/>
      <c r="C50" s="14"/>
      <c r="D50" s="71">
        <v>17</v>
      </c>
      <c r="E50" s="101">
        <v>2509875</v>
      </c>
      <c r="F50" s="101">
        <v>203695</v>
      </c>
      <c r="G50" s="118">
        <f t="shared" si="1"/>
        <v>0.9188425718412272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4</v>
      </c>
      <c r="E52" s="101">
        <v>338375</v>
      </c>
      <c r="F52" s="101">
        <v>28175</v>
      </c>
      <c r="G52" s="118">
        <f>1-(+F52/E52)</f>
        <v>0.91673439231621723</v>
      </c>
      <c r="H52" s="15"/>
    </row>
    <row r="53" spans="1:8" ht="15.75" x14ac:dyDescent="0.25">
      <c r="A53" s="29" t="s">
        <v>59</v>
      </c>
      <c r="B53" s="30"/>
      <c r="C53" s="14"/>
      <c r="D53" s="71">
        <v>2</v>
      </c>
      <c r="E53" s="101">
        <v>130100</v>
      </c>
      <c r="F53" s="101">
        <v>18000</v>
      </c>
      <c r="G53" s="118">
        <f>1-(+F53/E53)</f>
        <v>0.86164488854727139</v>
      </c>
      <c r="H53" s="15"/>
    </row>
    <row r="54" spans="1:8" ht="15.75" x14ac:dyDescent="0.25">
      <c r="A54" s="27" t="s">
        <v>60</v>
      </c>
      <c r="B54" s="30"/>
      <c r="C54" s="14"/>
      <c r="D54" s="71">
        <v>1071</v>
      </c>
      <c r="E54" s="101">
        <v>134610767.40000001</v>
      </c>
      <c r="F54" s="101">
        <v>14985673.93</v>
      </c>
      <c r="G54" s="118">
        <f>1-(+F54/E54)</f>
        <v>0.88867403240136345</v>
      </c>
      <c r="H54" s="15"/>
    </row>
    <row r="55" spans="1:8" ht="15.75" x14ac:dyDescent="0.25">
      <c r="A55" s="27" t="s">
        <v>61</v>
      </c>
      <c r="B55" s="30"/>
      <c r="C55" s="14"/>
      <c r="D55" s="71">
        <v>2</v>
      </c>
      <c r="E55" s="101">
        <v>519318.33</v>
      </c>
      <c r="F55" s="101">
        <v>34987.82</v>
      </c>
      <c r="G55" s="118">
        <f>1-(+F55/E55)</f>
        <v>0.93262741178421338</v>
      </c>
      <c r="H55" s="15"/>
    </row>
    <row r="56" spans="1:8" ht="15.75" x14ac:dyDescent="0.25">
      <c r="A56" s="27" t="s">
        <v>154</v>
      </c>
      <c r="B56" s="30"/>
      <c r="C56" s="14"/>
      <c r="D56" s="71"/>
      <c r="E56" s="101"/>
      <c r="F56" s="101"/>
      <c r="G56" s="118"/>
      <c r="H56" s="15"/>
    </row>
    <row r="57" spans="1:8" x14ac:dyDescent="0.2">
      <c r="A57" s="31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2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20"/>
      <c r="F60" s="121"/>
      <c r="G60" s="119"/>
      <c r="H60" s="15"/>
    </row>
    <row r="61" spans="1:8" ht="15.75" x14ac:dyDescent="0.25">
      <c r="A61" s="32"/>
      <c r="B61" s="18"/>
      <c r="C61" s="21"/>
      <c r="D61" s="72"/>
      <c r="E61" s="111"/>
      <c r="F61" s="111"/>
      <c r="G61" s="119"/>
      <c r="H61" s="15"/>
    </row>
    <row r="62" spans="1:8" ht="15.75" x14ac:dyDescent="0.25">
      <c r="A62" s="20" t="s">
        <v>45</v>
      </c>
      <c r="B62" s="20"/>
      <c r="C62" s="33"/>
      <c r="D62" s="73">
        <f>SUM(D44:D58)</f>
        <v>1618</v>
      </c>
      <c r="E62" s="112">
        <f>SUM(E44:E61)</f>
        <v>212140186.43000004</v>
      </c>
      <c r="F62" s="112">
        <f>SUM(F44:F61)</f>
        <v>19759923.719999999</v>
      </c>
      <c r="G62" s="122">
        <f>1-(+F62/E62)</f>
        <v>0.90685440579397159</v>
      </c>
      <c r="H62" s="2"/>
    </row>
    <row r="63" spans="1:8" ht="18" x14ac:dyDescent="0.25">
      <c r="A63" s="33"/>
      <c r="B63" s="33"/>
      <c r="C63" s="35"/>
      <c r="D63" s="11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116"/>
      <c r="E64" s="116"/>
      <c r="F64" s="36">
        <f>F62+F39</f>
        <v>23028852.82</v>
      </c>
      <c r="G64" s="116"/>
      <c r="H64" s="2"/>
    </row>
    <row r="65" spans="1:8" ht="20.25" customHeight="1" x14ac:dyDescent="0.25">
      <c r="A65" s="34"/>
      <c r="B65" s="35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OCTOBER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126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94</v>
      </c>
      <c r="B9" s="137"/>
      <c r="C9" s="14"/>
      <c r="D9" s="71"/>
      <c r="E9" s="100"/>
      <c r="F9" s="101"/>
      <c r="G9" s="118"/>
      <c r="H9" s="15"/>
    </row>
    <row r="10" spans="1:8" ht="15.75" x14ac:dyDescent="0.25">
      <c r="A10" s="136" t="s">
        <v>11</v>
      </c>
      <c r="B10" s="137"/>
      <c r="C10" s="14"/>
      <c r="D10" s="71">
        <v>8</v>
      </c>
      <c r="E10" s="100">
        <v>2626302</v>
      </c>
      <c r="F10" s="101">
        <v>389044</v>
      </c>
      <c r="G10" s="126">
        <f t="shared" ref="G10:G22" si="0">F10/E10</f>
        <v>0.14813376374841888</v>
      </c>
      <c r="H10" s="15"/>
    </row>
    <row r="11" spans="1:8" ht="15.75" x14ac:dyDescent="0.25">
      <c r="A11" s="136" t="s">
        <v>96</v>
      </c>
      <c r="B11" s="137"/>
      <c r="C11" s="14"/>
      <c r="D11" s="71">
        <v>10</v>
      </c>
      <c r="E11" s="100">
        <v>1257656</v>
      </c>
      <c r="F11" s="101">
        <v>335971</v>
      </c>
      <c r="G11" s="126">
        <f t="shared" si="0"/>
        <v>0.2671406171480914</v>
      </c>
      <c r="H11" s="15"/>
    </row>
    <row r="12" spans="1:8" ht="15.75" x14ac:dyDescent="0.25">
      <c r="A12" s="136" t="s">
        <v>66</v>
      </c>
      <c r="B12" s="137"/>
      <c r="C12" s="14"/>
      <c r="D12" s="71"/>
      <c r="E12" s="100"/>
      <c r="F12" s="101"/>
      <c r="G12" s="126"/>
      <c r="H12" s="15"/>
    </row>
    <row r="13" spans="1:8" ht="15.75" x14ac:dyDescent="0.25">
      <c r="A13" s="136" t="s">
        <v>100</v>
      </c>
      <c r="B13" s="137"/>
      <c r="C13" s="14"/>
      <c r="D13" s="71"/>
      <c r="E13" s="100"/>
      <c r="F13" s="101"/>
      <c r="G13" s="126"/>
      <c r="H13" s="15"/>
    </row>
    <row r="14" spans="1:8" ht="15.75" x14ac:dyDescent="0.25">
      <c r="A14" s="136" t="s">
        <v>25</v>
      </c>
      <c r="B14" s="137"/>
      <c r="C14" s="14"/>
      <c r="D14" s="71">
        <v>1</v>
      </c>
      <c r="E14" s="100">
        <v>462370</v>
      </c>
      <c r="F14" s="101">
        <v>166840</v>
      </c>
      <c r="G14" s="126">
        <f t="shared" si="0"/>
        <v>0.36083655946536325</v>
      </c>
      <c r="H14" s="15"/>
    </row>
    <row r="15" spans="1:8" ht="15.75" x14ac:dyDescent="0.25">
      <c r="A15" s="136" t="s">
        <v>102</v>
      </c>
      <c r="B15" s="137"/>
      <c r="C15" s="14"/>
      <c r="D15" s="71">
        <v>1</v>
      </c>
      <c r="E15" s="100">
        <v>154650</v>
      </c>
      <c r="F15" s="101">
        <v>34018</v>
      </c>
      <c r="G15" s="126">
        <f t="shared" si="0"/>
        <v>0.21996766892984157</v>
      </c>
      <c r="H15" s="15"/>
    </row>
    <row r="16" spans="1:8" ht="15.75" x14ac:dyDescent="0.25">
      <c r="A16" s="136" t="s">
        <v>10</v>
      </c>
      <c r="B16" s="137"/>
      <c r="C16" s="14"/>
      <c r="D16" s="71">
        <v>1</v>
      </c>
      <c r="E16" s="100">
        <v>4900</v>
      </c>
      <c r="F16" s="101">
        <v>-3101</v>
      </c>
      <c r="G16" s="126">
        <f t="shared" si="0"/>
        <v>-0.6328571428571429</v>
      </c>
      <c r="H16" s="15"/>
    </row>
    <row r="17" spans="1:8" ht="15.75" x14ac:dyDescent="0.25">
      <c r="A17" s="136" t="s">
        <v>14</v>
      </c>
      <c r="B17" s="137"/>
      <c r="C17" s="14"/>
      <c r="D17" s="71">
        <v>1</v>
      </c>
      <c r="E17" s="100">
        <v>631791</v>
      </c>
      <c r="F17" s="101">
        <v>11389.5</v>
      </c>
      <c r="G17" s="118">
        <f t="shared" si="0"/>
        <v>1.8027322326528868E-2</v>
      </c>
      <c r="H17" s="15"/>
    </row>
    <row r="18" spans="1:8" ht="15.75" x14ac:dyDescent="0.25">
      <c r="A18" s="136" t="s">
        <v>15</v>
      </c>
      <c r="B18" s="137"/>
      <c r="C18" s="14"/>
      <c r="D18" s="71">
        <v>3</v>
      </c>
      <c r="E18" s="100">
        <v>1355681</v>
      </c>
      <c r="F18" s="101">
        <v>416555</v>
      </c>
      <c r="G18" s="126">
        <f t="shared" si="0"/>
        <v>0.30726623741130843</v>
      </c>
      <c r="H18" s="15"/>
    </row>
    <row r="19" spans="1:8" ht="15.75" x14ac:dyDescent="0.25">
      <c r="A19" s="136" t="s">
        <v>54</v>
      </c>
      <c r="B19" s="137"/>
      <c r="C19" s="14"/>
      <c r="D19" s="71">
        <v>2</v>
      </c>
      <c r="E19" s="100">
        <v>545537</v>
      </c>
      <c r="F19" s="101">
        <v>-1033419</v>
      </c>
      <c r="G19" s="118">
        <f t="shared" si="0"/>
        <v>-1.8943151426942628</v>
      </c>
      <c r="H19" s="15"/>
    </row>
    <row r="20" spans="1:8" ht="15.75" x14ac:dyDescent="0.25">
      <c r="A20" s="136" t="s">
        <v>150</v>
      </c>
      <c r="B20" s="137"/>
      <c r="C20" s="14"/>
      <c r="D20" s="71"/>
      <c r="E20" s="100"/>
      <c r="F20" s="101"/>
      <c r="G20" s="118"/>
      <c r="H20" s="15"/>
    </row>
    <row r="21" spans="1:8" ht="15.75" x14ac:dyDescent="0.25">
      <c r="A21" s="136" t="s">
        <v>55</v>
      </c>
      <c r="B21" s="137"/>
      <c r="C21" s="14"/>
      <c r="D21" s="71">
        <v>7</v>
      </c>
      <c r="E21" s="100">
        <v>6048389</v>
      </c>
      <c r="F21" s="101">
        <v>1040770.5</v>
      </c>
      <c r="G21" s="118">
        <f t="shared" si="0"/>
        <v>0.17207400185404742</v>
      </c>
      <c r="H21" s="15"/>
    </row>
    <row r="22" spans="1:8" ht="15.75" x14ac:dyDescent="0.25">
      <c r="A22" s="136" t="s">
        <v>56</v>
      </c>
      <c r="B22" s="137"/>
      <c r="C22" s="14"/>
      <c r="D22" s="71">
        <v>3</v>
      </c>
      <c r="E22" s="100">
        <v>1499930</v>
      </c>
      <c r="F22" s="101">
        <v>193119.5</v>
      </c>
      <c r="G22" s="118">
        <f t="shared" si="0"/>
        <v>0.12875234177594955</v>
      </c>
      <c r="H22" s="15"/>
    </row>
    <row r="23" spans="1:8" ht="15.75" x14ac:dyDescent="0.25">
      <c r="A23" s="138" t="s">
        <v>20</v>
      </c>
      <c r="B23" s="137"/>
      <c r="C23" s="14"/>
      <c r="D23" s="71">
        <v>3</v>
      </c>
      <c r="E23" s="100">
        <v>780199</v>
      </c>
      <c r="F23" s="101">
        <v>123962.5</v>
      </c>
      <c r="G23" s="118">
        <f>F23/E23</f>
        <v>0.15888574581613152</v>
      </c>
      <c r="H23" s="15"/>
    </row>
    <row r="24" spans="1:8" ht="15.75" x14ac:dyDescent="0.25">
      <c r="A24" s="138" t="s">
        <v>21</v>
      </c>
      <c r="B24" s="137"/>
      <c r="C24" s="14"/>
      <c r="D24" s="71">
        <v>13</v>
      </c>
      <c r="E24" s="100">
        <v>270570</v>
      </c>
      <c r="F24" s="101">
        <v>270570</v>
      </c>
      <c r="G24" s="118">
        <f>F24/E24</f>
        <v>1</v>
      </c>
      <c r="H24" s="15"/>
    </row>
    <row r="25" spans="1:8" ht="15.75" x14ac:dyDescent="0.25">
      <c r="A25" s="139" t="s">
        <v>22</v>
      </c>
      <c r="B25" s="137"/>
      <c r="C25" s="14"/>
      <c r="D25" s="71"/>
      <c r="E25" s="100"/>
      <c r="F25" s="101"/>
      <c r="G25" s="118"/>
      <c r="H25" s="15"/>
    </row>
    <row r="26" spans="1:8" ht="15.75" x14ac:dyDescent="0.25">
      <c r="A26" s="139" t="s">
        <v>23</v>
      </c>
      <c r="B26" s="137"/>
      <c r="C26" s="14"/>
      <c r="D26" s="71"/>
      <c r="E26" s="100">
        <v>55571</v>
      </c>
      <c r="F26" s="101">
        <v>34571</v>
      </c>
      <c r="G26" s="118">
        <f>F26/E26</f>
        <v>0.62210505479476708</v>
      </c>
      <c r="H26" s="15"/>
    </row>
    <row r="27" spans="1:8" ht="15.75" x14ac:dyDescent="0.25">
      <c r="A27" s="136" t="s">
        <v>114</v>
      </c>
      <c r="B27" s="137"/>
      <c r="C27" s="14"/>
      <c r="D27" s="71"/>
      <c r="E27" s="100"/>
      <c r="F27" s="101"/>
      <c r="G27" s="126"/>
      <c r="H27" s="15"/>
    </row>
    <row r="28" spans="1:8" ht="15.75" x14ac:dyDescent="0.25">
      <c r="A28" s="139" t="s">
        <v>24</v>
      </c>
      <c r="B28" s="137"/>
      <c r="C28" s="14"/>
      <c r="D28" s="71">
        <v>1</v>
      </c>
      <c r="E28" s="100">
        <v>144234</v>
      </c>
      <c r="F28" s="101">
        <v>71087</v>
      </c>
      <c r="G28" s="118">
        <f>F28/E28</f>
        <v>0.4928588266289502</v>
      </c>
      <c r="H28" s="15"/>
    </row>
    <row r="29" spans="1:8" ht="15.75" x14ac:dyDescent="0.25">
      <c r="A29" s="139" t="s">
        <v>110</v>
      </c>
      <c r="B29" s="137"/>
      <c r="C29" s="14"/>
      <c r="D29" s="71"/>
      <c r="E29" s="100"/>
      <c r="F29" s="100"/>
      <c r="G29" s="127"/>
      <c r="H29" s="15"/>
    </row>
    <row r="30" spans="1:8" ht="15.75" x14ac:dyDescent="0.25">
      <c r="A30" s="139" t="s">
        <v>115</v>
      </c>
      <c r="B30" s="137"/>
      <c r="C30" s="14"/>
      <c r="D30" s="71"/>
      <c r="E30" s="128"/>
      <c r="F30" s="101"/>
      <c r="G30" s="126"/>
      <c r="H30" s="15"/>
    </row>
    <row r="31" spans="1:8" ht="15.75" x14ac:dyDescent="0.25">
      <c r="A31" s="139" t="s">
        <v>135</v>
      </c>
      <c r="B31" s="137"/>
      <c r="C31" s="14"/>
      <c r="D31" s="71">
        <v>1</v>
      </c>
      <c r="E31" s="128">
        <v>229562</v>
      </c>
      <c r="F31" s="101">
        <v>70028</v>
      </c>
      <c r="G31" s="126">
        <f>F31/E31</f>
        <v>0.30505048745001351</v>
      </c>
      <c r="H31" s="15"/>
    </row>
    <row r="32" spans="1:8" ht="15.75" x14ac:dyDescent="0.25">
      <c r="A32" s="139" t="s">
        <v>57</v>
      </c>
      <c r="B32" s="137"/>
      <c r="C32" s="14"/>
      <c r="D32" s="71"/>
      <c r="E32" s="128"/>
      <c r="F32" s="121"/>
      <c r="G32" s="126"/>
      <c r="H32" s="15"/>
    </row>
    <row r="33" spans="1:8" ht="15.75" x14ac:dyDescent="0.25">
      <c r="A33" s="136" t="s">
        <v>132</v>
      </c>
      <c r="B33" s="137"/>
      <c r="C33" s="14"/>
      <c r="D33" s="71">
        <v>2</v>
      </c>
      <c r="E33" s="100">
        <v>429969</v>
      </c>
      <c r="F33" s="101">
        <v>162782.5</v>
      </c>
      <c r="G33" s="126">
        <f>F33/E33</f>
        <v>0.37859124727596638</v>
      </c>
      <c r="H33" s="15"/>
    </row>
    <row r="34" spans="1:8" ht="15.75" x14ac:dyDescent="0.25">
      <c r="A34" s="136" t="s">
        <v>91</v>
      </c>
      <c r="B34" s="137"/>
      <c r="C34" s="14"/>
      <c r="D34" s="71"/>
      <c r="E34" s="100"/>
      <c r="F34" s="101"/>
      <c r="G34" s="126"/>
      <c r="H34" s="15"/>
    </row>
    <row r="35" spans="1:8" x14ac:dyDescent="0.2">
      <c r="A35" s="16" t="s">
        <v>28</v>
      </c>
      <c r="B35" s="13"/>
      <c r="C35" s="14"/>
      <c r="D35" s="72"/>
      <c r="E35" s="128"/>
      <c r="F35" s="121"/>
      <c r="G35" s="119"/>
      <c r="H35" s="15"/>
    </row>
    <row r="36" spans="1:8" x14ac:dyDescent="0.2">
      <c r="A36" s="16" t="s">
        <v>29</v>
      </c>
      <c r="B36" s="13"/>
      <c r="C36" s="14"/>
      <c r="D36" s="72"/>
      <c r="E36" s="128"/>
      <c r="F36" s="121"/>
      <c r="G36" s="119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2">
      <c r="A38" s="17"/>
      <c r="B38" s="18"/>
      <c r="C38" s="21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2"/>
      <c r="D39" s="73">
        <f>SUM(D9:D38)</f>
        <v>57</v>
      </c>
      <c r="E39" s="112">
        <f>SUM(E9:E38)</f>
        <v>16497311</v>
      </c>
      <c r="F39" s="112">
        <f>SUM(F9:F38)</f>
        <v>2284188.5</v>
      </c>
      <c r="G39" s="122">
        <f>F39/E39</f>
        <v>0.13845823116264219</v>
      </c>
      <c r="H39" s="2"/>
    </row>
    <row r="40" spans="1:8" ht="15.75" x14ac:dyDescent="0.25">
      <c r="A40" s="22"/>
      <c r="B40" s="22"/>
      <c r="C40" s="24"/>
      <c r="D40" s="87"/>
      <c r="E40" s="124"/>
      <c r="F40" s="124"/>
      <c r="G40" s="125"/>
      <c r="H40" s="2"/>
    </row>
    <row r="41" spans="1:8" ht="18" x14ac:dyDescent="0.2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52</v>
      </c>
      <c r="E44" s="101">
        <v>4988914.4000000004</v>
      </c>
      <c r="F44" s="101">
        <v>330448.56</v>
      </c>
      <c r="G44" s="118">
        <f>1-(+F44/E44)</f>
        <v>0.93376343358386749</v>
      </c>
      <c r="H44" s="15"/>
    </row>
    <row r="45" spans="1:8" ht="15.75" x14ac:dyDescent="0.25">
      <c r="A45" s="27" t="s">
        <v>34</v>
      </c>
      <c r="B45" s="28"/>
      <c r="C45" s="14"/>
      <c r="D45" s="71">
        <v>24</v>
      </c>
      <c r="E45" s="101">
        <v>6901136.2000000002</v>
      </c>
      <c r="F45" s="101">
        <v>786183.46</v>
      </c>
      <c r="G45" s="118">
        <f t="shared" ref="G45:G56" si="1">1-(+F45/E45)</f>
        <v>0.88607912708634851</v>
      </c>
      <c r="H45" s="15"/>
    </row>
    <row r="46" spans="1:8" ht="15.75" x14ac:dyDescent="0.25">
      <c r="A46" s="27" t="s">
        <v>35</v>
      </c>
      <c r="B46" s="28"/>
      <c r="C46" s="14"/>
      <c r="D46" s="71">
        <v>102</v>
      </c>
      <c r="E46" s="101">
        <v>7874841.5</v>
      </c>
      <c r="F46" s="101">
        <v>479802.49</v>
      </c>
      <c r="G46" s="118">
        <f t="shared" si="1"/>
        <v>0.93907147337505137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18"/>
      <c r="H47" s="15"/>
    </row>
    <row r="48" spans="1:8" ht="15.75" x14ac:dyDescent="0.25">
      <c r="A48" s="27" t="s">
        <v>37</v>
      </c>
      <c r="B48" s="28"/>
      <c r="C48" s="14"/>
      <c r="D48" s="71">
        <v>85</v>
      </c>
      <c r="E48" s="101">
        <v>9309888.75</v>
      </c>
      <c r="F48" s="101">
        <v>726448.64000000001</v>
      </c>
      <c r="G48" s="118">
        <f t="shared" si="1"/>
        <v>0.92197021258712675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1096460</v>
      </c>
      <c r="F49" s="101">
        <v>92995</v>
      </c>
      <c r="G49" s="118">
        <f t="shared" si="1"/>
        <v>0.91518614450139535</v>
      </c>
      <c r="H49" s="15"/>
    </row>
    <row r="50" spans="1:8" ht="15.75" x14ac:dyDescent="0.25">
      <c r="A50" s="27" t="s">
        <v>39</v>
      </c>
      <c r="B50" s="28"/>
      <c r="C50" s="14"/>
      <c r="D50" s="71">
        <v>7</v>
      </c>
      <c r="E50" s="101">
        <v>1113440</v>
      </c>
      <c r="F50" s="101">
        <v>125205</v>
      </c>
      <c r="G50" s="118">
        <f t="shared" si="1"/>
        <v>0.88755119270010063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1</v>
      </c>
      <c r="E52" s="101">
        <v>195025</v>
      </c>
      <c r="F52" s="101">
        <v>18625</v>
      </c>
      <c r="G52" s="118">
        <f t="shared" si="1"/>
        <v>0.90449942315087806</v>
      </c>
      <c r="H52" s="15"/>
    </row>
    <row r="53" spans="1:8" ht="15.75" x14ac:dyDescent="0.25">
      <c r="A53" s="29" t="s">
        <v>59</v>
      </c>
      <c r="B53" s="30"/>
      <c r="C53" s="14"/>
      <c r="D53" s="71">
        <v>1</v>
      </c>
      <c r="E53" s="101">
        <v>127500</v>
      </c>
      <c r="F53" s="101">
        <v>31300</v>
      </c>
      <c r="G53" s="118">
        <f t="shared" si="1"/>
        <v>0.75450980392156863</v>
      </c>
      <c r="H53" s="15"/>
    </row>
    <row r="54" spans="1:8" ht="15.75" x14ac:dyDescent="0.25">
      <c r="A54" s="27" t="s">
        <v>60</v>
      </c>
      <c r="B54" s="30"/>
      <c r="C54" s="14"/>
      <c r="D54" s="71">
        <v>536</v>
      </c>
      <c r="E54" s="101">
        <v>39993187.840000004</v>
      </c>
      <c r="F54" s="101">
        <v>4411857.55</v>
      </c>
      <c r="G54" s="118">
        <f t="shared" si="1"/>
        <v>0.88968477412577274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ht="15.75" x14ac:dyDescent="0.25">
      <c r="A56" s="27" t="s">
        <v>154</v>
      </c>
      <c r="B56" s="30"/>
      <c r="C56" s="14"/>
      <c r="D56" s="71">
        <v>282</v>
      </c>
      <c r="E56" s="101">
        <v>44957761.799999997</v>
      </c>
      <c r="F56" s="101">
        <v>4593654.4800000004</v>
      </c>
      <c r="G56" s="118">
        <f t="shared" si="1"/>
        <v>0.89782288316675052</v>
      </c>
      <c r="H56" s="15"/>
    </row>
    <row r="57" spans="1:8" x14ac:dyDescent="0.2">
      <c r="A57" s="31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2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21"/>
      <c r="D61" s="72"/>
      <c r="E61" s="77"/>
      <c r="F61" s="111"/>
      <c r="G61" s="119"/>
      <c r="H61" s="2"/>
    </row>
    <row r="62" spans="1:8" ht="18" x14ac:dyDescent="0.25">
      <c r="A62" s="20" t="s">
        <v>45</v>
      </c>
      <c r="B62" s="20"/>
      <c r="C62" s="38"/>
      <c r="D62" s="73">
        <f>SUM(D44:D58)</f>
        <v>1092</v>
      </c>
      <c r="E62" s="112">
        <f>SUM(E44:E61)</f>
        <v>116558155.48999999</v>
      </c>
      <c r="F62" s="112">
        <f>SUM(F44:F61)</f>
        <v>11596520.18</v>
      </c>
      <c r="G62" s="122">
        <f>1-(F62/E62)</f>
        <v>0.90050871917757047</v>
      </c>
      <c r="H62" s="2"/>
    </row>
    <row r="63" spans="1:8" ht="18" x14ac:dyDescent="0.25">
      <c r="A63" s="33"/>
      <c r="B63" s="33"/>
      <c r="C63" s="38"/>
      <c r="D63" s="12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51"/>
      <c r="E64" s="116"/>
      <c r="F64" s="36">
        <f>F62+F39</f>
        <v>13880708.68</v>
      </c>
      <c r="G64" s="116"/>
      <c r="H64" s="2"/>
    </row>
    <row r="65" spans="1:8" ht="18" x14ac:dyDescent="0.25">
      <c r="A65" s="34"/>
      <c r="B65" s="35"/>
      <c r="C65" s="38"/>
      <c r="D65" s="50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OCTOBER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113</v>
      </c>
      <c r="B9" s="137"/>
      <c r="C9" s="14"/>
      <c r="D9" s="71"/>
      <c r="E9" s="101"/>
      <c r="F9" s="101"/>
      <c r="G9" s="118"/>
      <c r="H9" s="15"/>
    </row>
    <row r="10" spans="1:8" ht="15.75" x14ac:dyDescent="0.25">
      <c r="A10" s="136" t="s">
        <v>11</v>
      </c>
      <c r="B10" s="137"/>
      <c r="C10" s="14"/>
      <c r="D10" s="71">
        <v>5</v>
      </c>
      <c r="E10" s="101">
        <v>574302</v>
      </c>
      <c r="F10" s="101">
        <v>79295.5</v>
      </c>
      <c r="G10" s="118">
        <f>F10/E10</f>
        <v>0.13807282579548738</v>
      </c>
      <c r="H10" s="15"/>
    </row>
    <row r="11" spans="1:8" ht="15.75" x14ac:dyDescent="0.25">
      <c r="A11" s="136" t="s">
        <v>94</v>
      </c>
      <c r="B11" s="137"/>
      <c r="C11" s="14"/>
      <c r="D11" s="71"/>
      <c r="E11" s="101"/>
      <c r="F11" s="101"/>
      <c r="G11" s="118"/>
      <c r="H11" s="15"/>
    </row>
    <row r="12" spans="1:8" ht="15.75" x14ac:dyDescent="0.25">
      <c r="A12" s="136" t="s">
        <v>62</v>
      </c>
      <c r="B12" s="137"/>
      <c r="C12" s="14"/>
      <c r="D12" s="71">
        <v>1</v>
      </c>
      <c r="E12" s="101">
        <v>110072</v>
      </c>
      <c r="F12" s="101">
        <v>39535.5</v>
      </c>
      <c r="G12" s="118">
        <f>F12/E12</f>
        <v>0.35917853768442476</v>
      </c>
      <c r="H12" s="15"/>
    </row>
    <row r="13" spans="1:8" ht="15.75" x14ac:dyDescent="0.25">
      <c r="A13" s="136" t="s">
        <v>63</v>
      </c>
      <c r="B13" s="137"/>
      <c r="C13" s="14"/>
      <c r="D13" s="71"/>
      <c r="E13" s="101"/>
      <c r="F13" s="101"/>
      <c r="G13" s="118"/>
      <c r="H13" s="15"/>
    </row>
    <row r="14" spans="1:8" ht="15.75" x14ac:dyDescent="0.25">
      <c r="A14" s="136" t="s">
        <v>119</v>
      </c>
      <c r="B14" s="137"/>
      <c r="C14" s="14"/>
      <c r="D14" s="71">
        <v>4</v>
      </c>
      <c r="E14" s="101">
        <v>1134414</v>
      </c>
      <c r="F14" s="101">
        <v>102151</v>
      </c>
      <c r="G14" s="118">
        <f>F14/E14</f>
        <v>9.0047372476009635E-2</v>
      </c>
      <c r="H14" s="15"/>
    </row>
    <row r="15" spans="1:8" ht="15.75" x14ac:dyDescent="0.25">
      <c r="A15" s="136" t="s">
        <v>25</v>
      </c>
      <c r="B15" s="137"/>
      <c r="C15" s="14"/>
      <c r="D15" s="71"/>
      <c r="E15" s="101"/>
      <c r="F15" s="101"/>
      <c r="G15" s="118"/>
      <c r="H15" s="15"/>
    </row>
    <row r="16" spans="1:8" ht="15.75" x14ac:dyDescent="0.25">
      <c r="A16" s="136" t="s">
        <v>103</v>
      </c>
      <c r="B16" s="137"/>
      <c r="C16" s="14"/>
      <c r="D16" s="71"/>
      <c r="E16" s="101"/>
      <c r="F16" s="101"/>
      <c r="G16" s="118"/>
      <c r="H16" s="15"/>
    </row>
    <row r="17" spans="1:8" ht="15.75" x14ac:dyDescent="0.25">
      <c r="A17" s="136" t="s">
        <v>120</v>
      </c>
      <c r="B17" s="137"/>
      <c r="C17" s="14"/>
      <c r="D17" s="71">
        <v>1</v>
      </c>
      <c r="E17" s="101">
        <v>1345</v>
      </c>
      <c r="F17" s="101">
        <v>116.5</v>
      </c>
      <c r="G17" s="118">
        <f>F17/E17</f>
        <v>8.6617100371747219E-2</v>
      </c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1">
        <v>522178</v>
      </c>
      <c r="F18" s="101">
        <v>80527.5</v>
      </c>
      <c r="G18" s="118">
        <f>F18/E18</f>
        <v>0.15421465477289353</v>
      </c>
      <c r="H18" s="15"/>
    </row>
    <row r="19" spans="1:8" ht="15.75" x14ac:dyDescent="0.25">
      <c r="A19" s="136" t="s">
        <v>15</v>
      </c>
      <c r="B19" s="137"/>
      <c r="C19" s="14"/>
      <c r="D19" s="71"/>
      <c r="E19" s="101"/>
      <c r="F19" s="101"/>
      <c r="G19" s="118"/>
      <c r="H19" s="15"/>
    </row>
    <row r="20" spans="1:8" ht="15.75" x14ac:dyDescent="0.25">
      <c r="A20" s="136" t="s">
        <v>102</v>
      </c>
      <c r="B20" s="137"/>
      <c r="C20" s="14"/>
      <c r="D20" s="71"/>
      <c r="E20" s="101"/>
      <c r="F20" s="101"/>
      <c r="G20" s="118"/>
      <c r="H20" s="15"/>
    </row>
    <row r="21" spans="1:8" ht="15.75" x14ac:dyDescent="0.25">
      <c r="A21" s="136" t="s">
        <v>155</v>
      </c>
      <c r="B21" s="137"/>
      <c r="C21" s="14"/>
      <c r="D21" s="71"/>
      <c r="E21" s="101"/>
      <c r="F21" s="101"/>
      <c r="G21" s="118"/>
      <c r="H21" s="15"/>
    </row>
    <row r="22" spans="1:8" ht="15.75" x14ac:dyDescent="0.25">
      <c r="A22" s="136" t="s">
        <v>143</v>
      </c>
      <c r="B22" s="137"/>
      <c r="C22" s="14"/>
      <c r="D22" s="71"/>
      <c r="E22" s="101"/>
      <c r="F22" s="101"/>
      <c r="G22" s="118"/>
      <c r="H22" s="15"/>
    </row>
    <row r="23" spans="1:8" ht="15.75" x14ac:dyDescent="0.25">
      <c r="A23" s="136" t="s">
        <v>108</v>
      </c>
      <c r="B23" s="137"/>
      <c r="C23" s="14"/>
      <c r="D23" s="71">
        <v>8</v>
      </c>
      <c r="E23" s="101">
        <v>1127993</v>
      </c>
      <c r="F23" s="101">
        <v>236584.5</v>
      </c>
      <c r="G23" s="118">
        <f>F23/E23</f>
        <v>0.20973933348877166</v>
      </c>
      <c r="H23" s="15"/>
    </row>
    <row r="24" spans="1:8" ht="15.75" x14ac:dyDescent="0.25">
      <c r="A24" s="136" t="s">
        <v>138</v>
      </c>
      <c r="B24" s="137"/>
      <c r="C24" s="14"/>
      <c r="D24" s="71"/>
      <c r="E24" s="101"/>
      <c r="F24" s="101"/>
      <c r="G24" s="118"/>
      <c r="H24" s="15"/>
    </row>
    <row r="25" spans="1:8" ht="15.75" x14ac:dyDescent="0.25">
      <c r="A25" s="138" t="s">
        <v>20</v>
      </c>
      <c r="B25" s="137"/>
      <c r="C25" s="14"/>
      <c r="D25" s="71">
        <v>2</v>
      </c>
      <c r="E25" s="101">
        <v>209984</v>
      </c>
      <c r="F25" s="101">
        <v>61223.5</v>
      </c>
      <c r="G25" s="118">
        <f>F25/E25</f>
        <v>0.29156269049070405</v>
      </c>
      <c r="H25" s="15"/>
    </row>
    <row r="26" spans="1:8" ht="15.75" x14ac:dyDescent="0.25">
      <c r="A26" s="138" t="s">
        <v>21</v>
      </c>
      <c r="B26" s="137"/>
      <c r="C26" s="14"/>
      <c r="D26" s="71"/>
      <c r="E26" s="101"/>
      <c r="F26" s="101"/>
      <c r="G26" s="118"/>
      <c r="H26" s="15"/>
    </row>
    <row r="27" spans="1:8" ht="15.75" x14ac:dyDescent="0.25">
      <c r="A27" s="139" t="s">
        <v>23</v>
      </c>
      <c r="B27" s="137"/>
      <c r="C27" s="14"/>
      <c r="D27" s="71"/>
      <c r="E27" s="101"/>
      <c r="F27" s="101"/>
      <c r="G27" s="118"/>
      <c r="H27" s="15"/>
    </row>
    <row r="28" spans="1:8" ht="15.75" x14ac:dyDescent="0.25">
      <c r="A28" s="139" t="s">
        <v>145</v>
      </c>
      <c r="B28" s="137"/>
      <c r="C28" s="14"/>
      <c r="D28" s="71"/>
      <c r="E28" s="101"/>
      <c r="F28" s="101"/>
      <c r="G28" s="118"/>
      <c r="H28" s="15"/>
    </row>
    <row r="29" spans="1:8" ht="15.75" x14ac:dyDescent="0.25">
      <c r="A29" s="139" t="s">
        <v>133</v>
      </c>
      <c r="B29" s="137"/>
      <c r="C29" s="14"/>
      <c r="D29" s="71"/>
      <c r="E29" s="101"/>
      <c r="F29" s="101"/>
      <c r="G29" s="118"/>
      <c r="H29" s="15"/>
    </row>
    <row r="30" spans="1:8" ht="15.75" x14ac:dyDescent="0.25">
      <c r="A30" s="139" t="s">
        <v>66</v>
      </c>
      <c r="B30" s="137"/>
      <c r="C30" s="14"/>
      <c r="D30" s="71"/>
      <c r="E30" s="101"/>
      <c r="F30" s="101"/>
      <c r="G30" s="118"/>
      <c r="H30" s="15"/>
    </row>
    <row r="31" spans="1:8" ht="15.75" x14ac:dyDescent="0.25">
      <c r="A31" s="139" t="s">
        <v>144</v>
      </c>
      <c r="B31" s="137"/>
      <c r="C31" s="14"/>
      <c r="D31" s="71"/>
      <c r="E31" s="101"/>
      <c r="F31" s="101"/>
      <c r="G31" s="118"/>
      <c r="H31" s="15"/>
    </row>
    <row r="32" spans="1:8" ht="15.75" x14ac:dyDescent="0.25">
      <c r="A32" s="139" t="s">
        <v>53</v>
      </c>
      <c r="B32" s="137"/>
      <c r="C32" s="14"/>
      <c r="D32" s="71"/>
      <c r="E32" s="101"/>
      <c r="F32" s="101"/>
      <c r="G32" s="118"/>
      <c r="H32" s="15"/>
    </row>
    <row r="33" spans="1:8" ht="15.75" x14ac:dyDescent="0.25">
      <c r="A33" s="139" t="s">
        <v>151</v>
      </c>
      <c r="B33" s="137"/>
      <c r="C33" s="14"/>
      <c r="D33" s="71"/>
      <c r="E33" s="101"/>
      <c r="F33" s="101"/>
      <c r="G33" s="118"/>
      <c r="H33" s="15"/>
    </row>
    <row r="34" spans="1:8" ht="15.75" x14ac:dyDescent="0.25">
      <c r="A34" s="139" t="s">
        <v>95</v>
      </c>
      <c r="B34" s="137"/>
      <c r="C34" s="14"/>
      <c r="D34" s="71"/>
      <c r="E34" s="101"/>
      <c r="F34" s="101"/>
      <c r="G34" s="118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>
        <v>3000</v>
      </c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22</v>
      </c>
      <c r="E39" s="112">
        <f>SUM(E9:E38)</f>
        <v>3680288</v>
      </c>
      <c r="F39" s="112">
        <f>SUM(F9:F38)</f>
        <v>602434</v>
      </c>
      <c r="G39" s="122">
        <f>F39/E39</f>
        <v>0.16369208061977758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19</v>
      </c>
      <c r="E44" s="101">
        <v>2613193.87</v>
      </c>
      <c r="F44" s="101">
        <v>190886.71</v>
      </c>
      <c r="G44" s="118">
        <f>1-(+F44/E44)</f>
        <v>0.92695271782495037</v>
      </c>
      <c r="H44" s="1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x14ac:dyDescent="0.25">
      <c r="A46" s="27" t="s">
        <v>35</v>
      </c>
      <c r="B46" s="28"/>
      <c r="C46" s="14"/>
      <c r="D46" s="71">
        <v>32</v>
      </c>
      <c r="E46" s="101">
        <v>1307082.3500000001</v>
      </c>
      <c r="F46" s="101">
        <v>125832.55</v>
      </c>
      <c r="G46" s="118">
        <f>1-(+F46/E46)</f>
        <v>0.90373020491019562</v>
      </c>
      <c r="H46" s="15"/>
    </row>
    <row r="47" spans="1:8" ht="15.75" x14ac:dyDescent="0.25">
      <c r="A47" s="27" t="s">
        <v>36</v>
      </c>
      <c r="B47" s="28"/>
      <c r="C47" s="14"/>
      <c r="D47" s="71">
        <v>7</v>
      </c>
      <c r="E47" s="101">
        <v>2409178</v>
      </c>
      <c r="F47" s="101">
        <v>145395.46</v>
      </c>
      <c r="G47" s="118"/>
      <c r="H47" s="15"/>
    </row>
    <row r="48" spans="1:8" ht="15.75" x14ac:dyDescent="0.25">
      <c r="A48" s="27" t="s">
        <v>37</v>
      </c>
      <c r="B48" s="28"/>
      <c r="C48" s="14"/>
      <c r="D48" s="71">
        <v>26</v>
      </c>
      <c r="E48" s="101">
        <v>4453153</v>
      </c>
      <c r="F48" s="101">
        <v>261614.56</v>
      </c>
      <c r="G48" s="118">
        <f>1-(+F48/E48)</f>
        <v>0.94125183662003076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7</v>
      </c>
      <c r="E50" s="101">
        <v>865600</v>
      </c>
      <c r="F50" s="101">
        <v>49905</v>
      </c>
      <c r="G50" s="118">
        <f>1-(+F50/E50)</f>
        <v>0.94234634935304995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x14ac:dyDescent="0.25">
      <c r="A53" s="29" t="s">
        <v>59</v>
      </c>
      <c r="B53" s="30"/>
      <c r="C53" s="14"/>
      <c r="D53" s="71"/>
      <c r="E53" s="101"/>
      <c r="F53" s="101"/>
      <c r="G53" s="118"/>
      <c r="H53" s="15"/>
    </row>
    <row r="54" spans="1:8" ht="15.75" x14ac:dyDescent="0.25">
      <c r="A54" s="27" t="s">
        <v>60</v>
      </c>
      <c r="B54" s="30"/>
      <c r="C54" s="14"/>
      <c r="D54" s="71">
        <v>401</v>
      </c>
      <c r="E54" s="101">
        <v>27768612.649999999</v>
      </c>
      <c r="F54" s="101">
        <v>3318908.17</v>
      </c>
      <c r="G54" s="118">
        <f>1-(+F54/E54)</f>
        <v>0.88047987085879853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ht="15.75" x14ac:dyDescent="0.25">
      <c r="A56" s="70" t="s">
        <v>117</v>
      </c>
      <c r="B56" s="30"/>
      <c r="C56" s="14"/>
      <c r="D56" s="71">
        <v>371</v>
      </c>
      <c r="E56" s="101">
        <v>61608001.490000002</v>
      </c>
      <c r="F56" s="101">
        <v>7034938.1100000003</v>
      </c>
      <c r="G56" s="118">
        <f>1-(+F56/E56)</f>
        <v>0.88581129171765316</v>
      </c>
      <c r="H56" s="15"/>
    </row>
    <row r="57" spans="1:8" x14ac:dyDescent="0.2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0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14"/>
      <c r="D61" s="72"/>
      <c r="E61" s="111"/>
      <c r="F61" s="111"/>
      <c r="G61" s="119"/>
      <c r="H61" s="15"/>
    </row>
    <row r="62" spans="1:8" ht="15.75" x14ac:dyDescent="0.25">
      <c r="A62" s="20" t="s">
        <v>45</v>
      </c>
      <c r="B62" s="20"/>
      <c r="C62" s="21"/>
      <c r="D62" s="73">
        <f>SUM(D44:D58)</f>
        <v>863</v>
      </c>
      <c r="E62" s="112">
        <f>SUM(E44:E61)</f>
        <v>101024821.36</v>
      </c>
      <c r="F62" s="112">
        <f>SUM(F44:F61)</f>
        <v>11127480.560000001</v>
      </c>
      <c r="G62" s="122">
        <f>1-(+F62/E62)</f>
        <v>0.8898539941946797</v>
      </c>
      <c r="H62" s="2"/>
    </row>
    <row r="63" spans="1:8" x14ac:dyDescent="0.2">
      <c r="A63" s="33"/>
      <c r="B63" s="33"/>
      <c r="C63" s="33"/>
      <c r="D63" s="11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5"/>
      <c r="D64" s="116"/>
      <c r="E64" s="116"/>
      <c r="F64" s="36">
        <f>F62+F39</f>
        <v>11729914.560000001</v>
      </c>
      <c r="G64" s="116"/>
      <c r="H64" s="2"/>
    </row>
    <row r="65" spans="1:8" ht="18" x14ac:dyDescent="0.25">
      <c r="A65" s="37"/>
      <c r="B65" s="38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OCTOBER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121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113</v>
      </c>
      <c r="B9" s="137"/>
      <c r="C9" s="14"/>
      <c r="D9" s="71"/>
      <c r="E9" s="100"/>
      <c r="F9" s="101"/>
      <c r="G9" s="118"/>
      <c r="H9" s="15"/>
    </row>
    <row r="10" spans="1:8" ht="15.75" x14ac:dyDescent="0.25">
      <c r="A10" s="136" t="s">
        <v>11</v>
      </c>
      <c r="B10" s="137"/>
      <c r="C10" s="14"/>
      <c r="D10" s="71"/>
      <c r="E10" s="100"/>
      <c r="F10" s="101"/>
      <c r="G10" s="118"/>
      <c r="H10" s="15"/>
    </row>
    <row r="11" spans="1:8" ht="15.75" x14ac:dyDescent="0.25">
      <c r="A11" s="136" t="s">
        <v>94</v>
      </c>
      <c r="B11" s="137"/>
      <c r="C11" s="14"/>
      <c r="D11" s="71">
        <v>4</v>
      </c>
      <c r="E11" s="100">
        <v>820509</v>
      </c>
      <c r="F11" s="101">
        <v>270303</v>
      </c>
      <c r="G11" s="118">
        <f t="shared" ref="G11:G22" si="0">F11/E11</f>
        <v>0.32943331517387375</v>
      </c>
      <c r="H11" s="15"/>
    </row>
    <row r="12" spans="1:8" ht="15.75" x14ac:dyDescent="0.25">
      <c r="A12" s="136" t="s">
        <v>62</v>
      </c>
      <c r="B12" s="137"/>
      <c r="C12" s="14"/>
      <c r="D12" s="71"/>
      <c r="E12" s="100"/>
      <c r="F12" s="101"/>
      <c r="G12" s="118"/>
      <c r="H12" s="15"/>
    </row>
    <row r="13" spans="1:8" ht="15.75" x14ac:dyDescent="0.25">
      <c r="A13" s="136" t="s">
        <v>63</v>
      </c>
      <c r="B13" s="137"/>
      <c r="C13" s="14"/>
      <c r="D13" s="71">
        <v>1</v>
      </c>
      <c r="E13" s="100">
        <v>16451</v>
      </c>
      <c r="F13" s="101">
        <v>-6188</v>
      </c>
      <c r="G13" s="118">
        <f t="shared" si="0"/>
        <v>-0.3761473466658562</v>
      </c>
      <c r="H13" s="15"/>
    </row>
    <row r="14" spans="1:8" ht="15.75" x14ac:dyDescent="0.25">
      <c r="A14" s="136" t="s">
        <v>119</v>
      </c>
      <c r="B14" s="137"/>
      <c r="C14" s="14"/>
      <c r="D14" s="71">
        <v>2</v>
      </c>
      <c r="E14" s="100">
        <v>1588874</v>
      </c>
      <c r="F14" s="101">
        <v>93869.5</v>
      </c>
      <c r="G14" s="118">
        <f t="shared" si="0"/>
        <v>5.9079259903554338E-2</v>
      </c>
      <c r="H14" s="15"/>
    </row>
    <row r="15" spans="1:8" ht="15.75" x14ac:dyDescent="0.25">
      <c r="A15" s="136" t="s">
        <v>25</v>
      </c>
      <c r="B15" s="137"/>
      <c r="C15" s="14"/>
      <c r="D15" s="71">
        <v>1</v>
      </c>
      <c r="E15" s="100">
        <v>54080</v>
      </c>
      <c r="F15" s="101">
        <v>24052</v>
      </c>
      <c r="G15" s="118">
        <f t="shared" si="0"/>
        <v>0.44474852071005916</v>
      </c>
      <c r="H15" s="15"/>
    </row>
    <row r="16" spans="1:8" ht="15.75" x14ac:dyDescent="0.25">
      <c r="A16" s="136" t="s">
        <v>103</v>
      </c>
      <c r="B16" s="137"/>
      <c r="C16" s="14"/>
      <c r="D16" s="71">
        <v>1</v>
      </c>
      <c r="E16" s="100">
        <v>232312</v>
      </c>
      <c r="F16" s="101">
        <v>72495</v>
      </c>
      <c r="G16" s="118">
        <f t="shared" si="0"/>
        <v>0.31205878301594409</v>
      </c>
      <c r="H16" s="15"/>
    </row>
    <row r="17" spans="1:8" ht="15.75" x14ac:dyDescent="0.25">
      <c r="A17" s="136" t="s">
        <v>120</v>
      </c>
      <c r="B17" s="137"/>
      <c r="C17" s="14"/>
      <c r="D17" s="71"/>
      <c r="E17" s="100"/>
      <c r="F17" s="101"/>
      <c r="G17" s="118"/>
      <c r="H17" s="15"/>
    </row>
    <row r="18" spans="1:8" ht="15.75" x14ac:dyDescent="0.25">
      <c r="A18" s="136" t="s">
        <v>14</v>
      </c>
      <c r="B18" s="137"/>
      <c r="C18" s="14"/>
      <c r="D18" s="71">
        <v>2</v>
      </c>
      <c r="E18" s="100">
        <v>146540</v>
      </c>
      <c r="F18" s="101">
        <v>44670</v>
      </c>
      <c r="G18" s="118">
        <f t="shared" si="0"/>
        <v>0.30483144533915657</v>
      </c>
      <c r="H18" s="15"/>
    </row>
    <row r="19" spans="1:8" ht="15.75" x14ac:dyDescent="0.25">
      <c r="A19" s="136" t="s">
        <v>15</v>
      </c>
      <c r="B19" s="137"/>
      <c r="C19" s="14"/>
      <c r="D19" s="71">
        <v>2</v>
      </c>
      <c r="E19" s="100">
        <v>913184</v>
      </c>
      <c r="F19" s="101">
        <v>157822.5</v>
      </c>
      <c r="G19" s="118">
        <f t="shared" si="0"/>
        <v>0.17282661544661318</v>
      </c>
      <c r="H19" s="15"/>
    </row>
    <row r="20" spans="1:8" ht="15.75" x14ac:dyDescent="0.25">
      <c r="A20" s="136" t="s">
        <v>102</v>
      </c>
      <c r="B20" s="137"/>
      <c r="C20" s="14"/>
      <c r="D20" s="71">
        <v>1</v>
      </c>
      <c r="E20" s="100">
        <v>66489</v>
      </c>
      <c r="F20" s="101">
        <v>29084</v>
      </c>
      <c r="G20" s="118">
        <f t="shared" si="0"/>
        <v>0.43742573959602338</v>
      </c>
      <c r="H20" s="15"/>
    </row>
    <row r="21" spans="1:8" ht="15.75" x14ac:dyDescent="0.25">
      <c r="A21" s="136" t="s">
        <v>155</v>
      </c>
      <c r="B21" s="137"/>
      <c r="C21" s="14"/>
      <c r="D21" s="71"/>
      <c r="E21" s="100"/>
      <c r="F21" s="101"/>
      <c r="G21" s="118"/>
      <c r="H21" s="15"/>
    </row>
    <row r="22" spans="1:8" ht="15.75" x14ac:dyDescent="0.25">
      <c r="A22" s="136" t="s">
        <v>143</v>
      </c>
      <c r="B22" s="137"/>
      <c r="C22" s="14"/>
      <c r="D22" s="71">
        <v>14</v>
      </c>
      <c r="E22" s="100">
        <v>2060209</v>
      </c>
      <c r="F22" s="101">
        <v>408109</v>
      </c>
      <c r="G22" s="118">
        <f t="shared" si="0"/>
        <v>0.19809106745966065</v>
      </c>
      <c r="H22" s="15"/>
    </row>
    <row r="23" spans="1:8" ht="15.75" x14ac:dyDescent="0.25">
      <c r="A23" s="136" t="s">
        <v>108</v>
      </c>
      <c r="B23" s="137"/>
      <c r="C23" s="14"/>
      <c r="D23" s="71">
        <v>2</v>
      </c>
      <c r="E23" s="100">
        <v>4220</v>
      </c>
      <c r="F23" s="101">
        <v>2803.5</v>
      </c>
      <c r="G23" s="118">
        <v>-1</v>
      </c>
      <c r="H23" s="15"/>
    </row>
    <row r="24" spans="1:8" ht="15.75" x14ac:dyDescent="0.25">
      <c r="A24" s="136" t="s">
        <v>138</v>
      </c>
      <c r="B24" s="137"/>
      <c r="C24" s="14"/>
      <c r="D24" s="71"/>
      <c r="E24" s="100"/>
      <c r="F24" s="101"/>
      <c r="G24" s="118"/>
      <c r="H24" s="15"/>
    </row>
    <row r="25" spans="1:8" ht="15.75" x14ac:dyDescent="0.25">
      <c r="A25" s="138" t="s">
        <v>20</v>
      </c>
      <c r="B25" s="137"/>
      <c r="C25" s="14"/>
      <c r="D25" s="71">
        <v>4</v>
      </c>
      <c r="E25" s="100">
        <v>918551</v>
      </c>
      <c r="F25" s="101">
        <v>172996</v>
      </c>
      <c r="G25" s="118">
        <f>F25/E25</f>
        <v>0.18833575925561019</v>
      </c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18"/>
      <c r="H26" s="15"/>
    </row>
    <row r="27" spans="1:8" ht="15.75" x14ac:dyDescent="0.25">
      <c r="A27" s="139" t="s">
        <v>23</v>
      </c>
      <c r="B27" s="137"/>
      <c r="C27" s="14"/>
      <c r="D27" s="71"/>
      <c r="E27" s="100"/>
      <c r="F27" s="101"/>
      <c r="G27" s="118"/>
      <c r="H27" s="15"/>
    </row>
    <row r="28" spans="1:8" ht="15.75" x14ac:dyDescent="0.25">
      <c r="A28" s="139" t="s">
        <v>145</v>
      </c>
      <c r="B28" s="137"/>
      <c r="C28" s="14"/>
      <c r="D28" s="71">
        <v>2</v>
      </c>
      <c r="E28" s="100">
        <v>1932020</v>
      </c>
      <c r="F28" s="101">
        <v>151915.5</v>
      </c>
      <c r="G28" s="118">
        <f t="shared" ref="G28:G34" si="1">F28/E28</f>
        <v>7.8630397200857127E-2</v>
      </c>
      <c r="H28" s="15"/>
    </row>
    <row r="29" spans="1:8" ht="15.75" x14ac:dyDescent="0.25">
      <c r="A29" s="139" t="s">
        <v>133</v>
      </c>
      <c r="B29" s="137"/>
      <c r="C29" s="14"/>
      <c r="D29" s="71">
        <v>1</v>
      </c>
      <c r="E29" s="100">
        <v>46935</v>
      </c>
      <c r="F29" s="101">
        <v>11770</v>
      </c>
      <c r="G29" s="118">
        <f t="shared" si="1"/>
        <v>0.25077234473207627</v>
      </c>
      <c r="H29" s="15"/>
    </row>
    <row r="30" spans="1:8" ht="15.75" x14ac:dyDescent="0.25">
      <c r="A30" s="139" t="s">
        <v>66</v>
      </c>
      <c r="B30" s="137"/>
      <c r="C30" s="14"/>
      <c r="D30" s="71">
        <v>1</v>
      </c>
      <c r="E30" s="100">
        <v>40263</v>
      </c>
      <c r="F30" s="101">
        <v>12292</v>
      </c>
      <c r="G30" s="118">
        <f t="shared" si="1"/>
        <v>0.30529270049425028</v>
      </c>
      <c r="H30" s="15"/>
    </row>
    <row r="31" spans="1:8" ht="15.75" x14ac:dyDescent="0.25">
      <c r="A31" s="139" t="s">
        <v>144</v>
      </c>
      <c r="B31" s="137"/>
      <c r="C31" s="14"/>
      <c r="D31" s="71">
        <v>2</v>
      </c>
      <c r="E31" s="100">
        <v>292190</v>
      </c>
      <c r="F31" s="101">
        <v>66000.5</v>
      </c>
      <c r="G31" s="118">
        <f t="shared" si="1"/>
        <v>0.22588213148978403</v>
      </c>
      <c r="H31" s="15"/>
    </row>
    <row r="32" spans="1:8" ht="15.75" x14ac:dyDescent="0.25">
      <c r="A32" s="139" t="s">
        <v>53</v>
      </c>
      <c r="B32" s="137"/>
      <c r="C32" s="14"/>
      <c r="D32" s="71">
        <v>1</v>
      </c>
      <c r="E32" s="100">
        <v>152562</v>
      </c>
      <c r="F32" s="101">
        <v>52946</v>
      </c>
      <c r="G32" s="118">
        <f t="shared" si="1"/>
        <v>0.34704579121930756</v>
      </c>
      <c r="H32" s="15"/>
    </row>
    <row r="33" spans="1:8" ht="15.75" x14ac:dyDescent="0.25">
      <c r="A33" s="139" t="s">
        <v>151</v>
      </c>
      <c r="B33" s="137"/>
      <c r="C33" s="14"/>
      <c r="D33" s="71">
        <v>2</v>
      </c>
      <c r="E33" s="100">
        <v>264690</v>
      </c>
      <c r="F33" s="101">
        <v>84920.5</v>
      </c>
      <c r="G33" s="118">
        <f t="shared" si="1"/>
        <v>0.32083002757943252</v>
      </c>
      <c r="H33" s="15"/>
    </row>
    <row r="34" spans="1:8" ht="15.75" x14ac:dyDescent="0.25">
      <c r="A34" s="139" t="s">
        <v>95</v>
      </c>
      <c r="B34" s="137"/>
      <c r="C34" s="14"/>
      <c r="D34" s="71">
        <v>1</v>
      </c>
      <c r="E34" s="100">
        <v>491499</v>
      </c>
      <c r="F34" s="101">
        <v>135783</v>
      </c>
      <c r="G34" s="118">
        <f t="shared" si="1"/>
        <v>0.2762630239329073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44</v>
      </c>
      <c r="E39" s="112">
        <f>SUM(E9:E38)</f>
        <v>10041578</v>
      </c>
      <c r="F39" s="112">
        <f>SUM(F9:F38)</f>
        <v>1785644</v>
      </c>
      <c r="G39" s="122">
        <f>F39/E39</f>
        <v>0.17782503905262698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116</v>
      </c>
      <c r="E44" s="101">
        <v>15179677.710000001</v>
      </c>
      <c r="F44" s="101">
        <v>991322.52</v>
      </c>
      <c r="G44" s="118">
        <f>1-(+F44/E44)</f>
        <v>0.93469409964172423</v>
      </c>
      <c r="H44" s="15"/>
    </row>
    <row r="45" spans="1:8" ht="15.75" x14ac:dyDescent="0.25">
      <c r="A45" s="27" t="s">
        <v>34</v>
      </c>
      <c r="B45" s="28"/>
      <c r="C45" s="14"/>
      <c r="D45" s="71">
        <v>17</v>
      </c>
      <c r="E45" s="101">
        <v>6089837.8899999997</v>
      </c>
      <c r="F45" s="101">
        <v>650157.29</v>
      </c>
      <c r="G45" s="118">
        <f t="shared" ref="G45:G53" si="2">1-(+F45/E45)</f>
        <v>0.89323898242552402</v>
      </c>
      <c r="H45" s="15"/>
    </row>
    <row r="46" spans="1:8" ht="15.75" x14ac:dyDescent="0.25">
      <c r="A46" s="27" t="s">
        <v>35</v>
      </c>
      <c r="B46" s="28"/>
      <c r="C46" s="14"/>
      <c r="D46" s="71">
        <v>92</v>
      </c>
      <c r="E46" s="101">
        <v>4039385.75</v>
      </c>
      <c r="F46" s="101">
        <v>292343.90999999997</v>
      </c>
      <c r="G46" s="118">
        <f t="shared" si="2"/>
        <v>0.92762664224381142</v>
      </c>
      <c r="H46" s="15"/>
    </row>
    <row r="47" spans="1:8" ht="15.75" x14ac:dyDescent="0.25">
      <c r="A47" s="27" t="s">
        <v>36</v>
      </c>
      <c r="B47" s="28"/>
      <c r="C47" s="14"/>
      <c r="D47" s="71">
        <v>3</v>
      </c>
      <c r="E47" s="101">
        <v>640328.5</v>
      </c>
      <c r="F47" s="101">
        <v>24078.1</v>
      </c>
      <c r="G47" s="118"/>
      <c r="H47" s="15"/>
    </row>
    <row r="48" spans="1:8" ht="15.75" x14ac:dyDescent="0.25">
      <c r="A48" s="27" t="s">
        <v>37</v>
      </c>
      <c r="B48" s="28"/>
      <c r="C48" s="14"/>
      <c r="D48" s="71">
        <v>104</v>
      </c>
      <c r="E48" s="101">
        <v>17847959.399999999</v>
      </c>
      <c r="F48" s="101">
        <v>1000787.56</v>
      </c>
      <c r="G48" s="118">
        <f t="shared" si="2"/>
        <v>0.9439270598071845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13</v>
      </c>
      <c r="E50" s="101">
        <v>1201345</v>
      </c>
      <c r="F50" s="101">
        <v>118261.05</v>
      </c>
      <c r="G50" s="118">
        <f t="shared" si="2"/>
        <v>0.90155946043809232</v>
      </c>
      <c r="H50" s="15"/>
    </row>
    <row r="51" spans="1:8" ht="15.75" x14ac:dyDescent="0.25">
      <c r="A51" s="27" t="s">
        <v>40</v>
      </c>
      <c r="B51" s="28"/>
      <c r="C51" s="14"/>
      <c r="D51" s="71">
        <v>1</v>
      </c>
      <c r="E51" s="101">
        <v>51540</v>
      </c>
      <c r="F51" s="101">
        <v>21830.05</v>
      </c>
      <c r="G51" s="118">
        <f t="shared" si="2"/>
        <v>0.57644450911913081</v>
      </c>
      <c r="H51" s="15"/>
    </row>
    <row r="52" spans="1:8" ht="15.75" x14ac:dyDescent="0.25">
      <c r="A52" s="27" t="s">
        <v>41</v>
      </c>
      <c r="B52" s="28"/>
      <c r="C52" s="14"/>
      <c r="D52" s="71">
        <v>3</v>
      </c>
      <c r="E52" s="101">
        <v>98600</v>
      </c>
      <c r="F52" s="101">
        <v>22375.05</v>
      </c>
      <c r="G52" s="118">
        <f t="shared" si="2"/>
        <v>0.77307251521298181</v>
      </c>
      <c r="H52" s="15"/>
    </row>
    <row r="53" spans="1:8" ht="15.75" x14ac:dyDescent="0.25">
      <c r="A53" s="29" t="s">
        <v>59</v>
      </c>
      <c r="B53" s="30"/>
      <c r="C53" s="14"/>
      <c r="D53" s="71">
        <v>2</v>
      </c>
      <c r="E53" s="101">
        <v>43600</v>
      </c>
      <c r="F53" s="101">
        <v>8700</v>
      </c>
      <c r="G53" s="118">
        <f t="shared" si="2"/>
        <v>0.80045871559633031</v>
      </c>
      <c r="H53" s="15"/>
    </row>
    <row r="54" spans="1:8" ht="15.75" x14ac:dyDescent="0.25">
      <c r="A54" s="27" t="s">
        <v>60</v>
      </c>
      <c r="B54" s="30"/>
      <c r="C54" s="14"/>
      <c r="D54" s="71">
        <v>1172</v>
      </c>
      <c r="E54" s="101">
        <v>106798930.12</v>
      </c>
      <c r="F54" s="101">
        <v>11853103.26</v>
      </c>
      <c r="G54" s="118">
        <f>1-(+F54/E54)</f>
        <v>0.88901477527273198</v>
      </c>
      <c r="H54" s="15"/>
    </row>
    <row r="55" spans="1:8" ht="15.75" x14ac:dyDescent="0.25">
      <c r="A55" s="27" t="s">
        <v>61</v>
      </c>
      <c r="B55" s="30"/>
      <c r="C55" s="14"/>
      <c r="D55" s="71">
        <v>21</v>
      </c>
      <c r="E55" s="101">
        <v>302272.61</v>
      </c>
      <c r="F55" s="101">
        <v>42729.39</v>
      </c>
      <c r="G55" s="118">
        <f>1-(+F55/E55)</f>
        <v>0.85863955718647478</v>
      </c>
      <c r="H55" s="15"/>
    </row>
    <row r="56" spans="1:8" ht="15.75" x14ac:dyDescent="0.25">
      <c r="A56" s="70" t="s">
        <v>117</v>
      </c>
      <c r="B56" s="30"/>
      <c r="C56" s="14"/>
      <c r="D56" s="71"/>
      <c r="E56" s="101"/>
      <c r="F56" s="101"/>
      <c r="G56" s="118"/>
      <c r="H56" s="15"/>
    </row>
    <row r="57" spans="1:8" x14ac:dyDescent="0.2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0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14"/>
      <c r="D61" s="72"/>
      <c r="E61" s="77"/>
      <c r="F61" s="111"/>
      <c r="G61" s="119"/>
      <c r="H61" s="15"/>
    </row>
    <row r="62" spans="1:8" ht="15.75" x14ac:dyDescent="0.25">
      <c r="A62" s="20" t="s">
        <v>45</v>
      </c>
      <c r="B62" s="20"/>
      <c r="C62" s="21"/>
      <c r="D62" s="73">
        <f>SUM(D44:D58)</f>
        <v>1544</v>
      </c>
      <c r="E62" s="112">
        <f>SUM(E44:E61)</f>
        <v>152293476.98000002</v>
      </c>
      <c r="F62" s="112">
        <f>SUM(F44:F61)</f>
        <v>15025688.18</v>
      </c>
      <c r="G62" s="122">
        <f>1-(F62/E62)</f>
        <v>0.90133728326411999</v>
      </c>
      <c r="H62" s="15"/>
    </row>
    <row r="63" spans="1:8" x14ac:dyDescent="0.2">
      <c r="A63" s="33"/>
      <c r="B63" s="33"/>
      <c r="C63" s="49"/>
      <c r="D63" s="12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51"/>
      <c r="E64" s="116"/>
      <c r="F64" s="36">
        <f>F62+F39</f>
        <v>16811332.18</v>
      </c>
      <c r="G64" s="116"/>
      <c r="H64" s="2"/>
    </row>
    <row r="65" spans="1:8" ht="18" x14ac:dyDescent="0.25">
      <c r="A65" s="37"/>
      <c r="B65" s="38"/>
      <c r="C65" s="38"/>
      <c r="D65" s="79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="87" workbookViewId="0">
      <selection activeCell="D9" sqref="D9"/>
    </sheetView>
  </sheetViews>
  <sheetFormatPr defaultRowHeight="23.25" x14ac:dyDescent="0.35"/>
  <cols>
    <col min="1" max="1" width="9.6640625" style="52" customWidth="1"/>
    <col min="2" max="2" width="15.6640625" style="52" customWidth="1"/>
    <col min="3" max="3" width="3.6640625" style="52" customWidth="1"/>
    <col min="4" max="4" width="7.6640625" style="52" customWidth="1"/>
    <col min="5" max="6" width="14.6640625" style="52" customWidth="1"/>
    <col min="7" max="7" width="11.6640625" style="52" customWidth="1"/>
    <col min="8" max="16384" width="8.88671875" style="52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OCTOBER 2025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67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136" t="s">
        <v>10</v>
      </c>
      <c r="B9" s="137"/>
      <c r="C9" s="14"/>
      <c r="D9" s="71"/>
      <c r="E9" s="101"/>
      <c r="F9" s="101"/>
      <c r="G9" s="118"/>
      <c r="H9" s="15"/>
    </row>
    <row r="10" spans="1:8" ht="15.75" customHeight="1" x14ac:dyDescent="0.35">
      <c r="A10" s="136" t="s">
        <v>11</v>
      </c>
      <c r="B10" s="137"/>
      <c r="C10" s="14"/>
      <c r="D10" s="71"/>
      <c r="E10" s="101"/>
      <c r="F10" s="101"/>
      <c r="G10" s="118"/>
      <c r="H10" s="15"/>
    </row>
    <row r="11" spans="1:8" ht="15.75" customHeight="1" x14ac:dyDescent="0.35">
      <c r="A11" s="136" t="s">
        <v>111</v>
      </c>
      <c r="B11" s="137"/>
      <c r="C11" s="14"/>
      <c r="D11" s="71"/>
      <c r="E11" s="101"/>
      <c r="F11" s="101"/>
      <c r="G11" s="118"/>
      <c r="H11" s="15"/>
    </row>
    <row r="12" spans="1:8" ht="15.75" customHeight="1" x14ac:dyDescent="0.35">
      <c r="A12" s="136" t="s">
        <v>25</v>
      </c>
      <c r="B12" s="137"/>
      <c r="C12" s="14"/>
      <c r="D12" s="71"/>
      <c r="E12" s="101"/>
      <c r="F12" s="101"/>
      <c r="G12" s="118"/>
      <c r="H12" s="15"/>
    </row>
    <row r="13" spans="1:8" ht="15.75" customHeight="1" x14ac:dyDescent="0.35">
      <c r="A13" s="136" t="s">
        <v>70</v>
      </c>
      <c r="B13" s="137"/>
      <c r="C13" s="14"/>
      <c r="D13" s="71"/>
      <c r="E13" s="101"/>
      <c r="F13" s="101"/>
      <c r="G13" s="118"/>
      <c r="H13" s="15"/>
    </row>
    <row r="14" spans="1:8" ht="15.75" customHeight="1" x14ac:dyDescent="0.35">
      <c r="A14" s="136" t="s">
        <v>99</v>
      </c>
      <c r="B14" s="137"/>
      <c r="C14" s="14"/>
      <c r="D14" s="71"/>
      <c r="E14" s="101"/>
      <c r="F14" s="101"/>
      <c r="G14" s="118"/>
      <c r="H14" s="15"/>
    </row>
    <row r="15" spans="1:8" ht="15.75" customHeight="1" x14ac:dyDescent="0.35">
      <c r="A15" s="136" t="s">
        <v>101</v>
      </c>
      <c r="B15" s="137"/>
      <c r="C15" s="14"/>
      <c r="D15" s="71"/>
      <c r="E15" s="101"/>
      <c r="F15" s="101"/>
      <c r="G15" s="118"/>
      <c r="H15" s="15"/>
    </row>
    <row r="16" spans="1:8" ht="15.75" customHeight="1" x14ac:dyDescent="0.35">
      <c r="A16" s="136" t="s">
        <v>96</v>
      </c>
      <c r="B16" s="137"/>
      <c r="C16" s="14"/>
      <c r="D16" s="71"/>
      <c r="E16" s="101"/>
      <c r="F16" s="101"/>
      <c r="G16" s="118"/>
      <c r="H16" s="15"/>
    </row>
    <row r="17" spans="1:8" ht="15.75" customHeight="1" x14ac:dyDescent="0.35">
      <c r="A17" s="136" t="s">
        <v>74</v>
      </c>
      <c r="B17" s="137"/>
      <c r="C17" s="14"/>
      <c r="D17" s="71"/>
      <c r="E17" s="101"/>
      <c r="F17" s="101"/>
      <c r="G17" s="118"/>
      <c r="H17" s="15"/>
    </row>
    <row r="18" spans="1:8" ht="15.75" customHeight="1" x14ac:dyDescent="0.35">
      <c r="A18" s="139" t="s">
        <v>105</v>
      </c>
      <c r="B18" s="137"/>
      <c r="C18" s="14"/>
      <c r="D18" s="71"/>
      <c r="E18" s="101"/>
      <c r="F18" s="101"/>
      <c r="G18" s="118"/>
      <c r="H18" s="15"/>
    </row>
    <row r="19" spans="1:8" ht="15.75" customHeight="1" x14ac:dyDescent="0.35">
      <c r="A19" s="139" t="s">
        <v>14</v>
      </c>
      <c r="B19" s="137"/>
      <c r="C19" s="14"/>
      <c r="D19" s="71"/>
      <c r="E19" s="101"/>
      <c r="F19" s="101"/>
      <c r="G19" s="118"/>
      <c r="H19" s="15"/>
    </row>
    <row r="20" spans="1:8" ht="15.75" customHeight="1" x14ac:dyDescent="0.35">
      <c r="A20" s="136" t="s">
        <v>15</v>
      </c>
      <c r="B20" s="137"/>
      <c r="C20" s="14"/>
      <c r="D20" s="71"/>
      <c r="E20" s="101"/>
      <c r="F20" s="101"/>
      <c r="G20" s="118"/>
      <c r="H20" s="15"/>
    </row>
    <row r="21" spans="1:8" ht="15.75" customHeight="1" x14ac:dyDescent="0.35">
      <c r="A21" s="136" t="s">
        <v>58</v>
      </c>
      <c r="B21" s="137"/>
      <c r="C21" s="14"/>
      <c r="D21" s="71"/>
      <c r="E21" s="101"/>
      <c r="F21" s="101"/>
      <c r="G21" s="118"/>
      <c r="H21" s="15"/>
    </row>
    <row r="22" spans="1:8" ht="15.75" customHeight="1" x14ac:dyDescent="0.35">
      <c r="A22" s="136" t="s">
        <v>91</v>
      </c>
      <c r="B22" s="137"/>
      <c r="C22" s="14"/>
      <c r="D22" s="71"/>
      <c r="E22" s="101"/>
      <c r="F22" s="101"/>
      <c r="G22" s="118"/>
      <c r="H22" s="15"/>
    </row>
    <row r="23" spans="1:8" ht="15.75" customHeight="1" x14ac:dyDescent="0.35">
      <c r="A23" s="136" t="s">
        <v>106</v>
      </c>
      <c r="B23" s="137"/>
      <c r="C23" s="14"/>
      <c r="D23" s="71"/>
      <c r="E23" s="101"/>
      <c r="F23" s="101"/>
      <c r="G23" s="118"/>
      <c r="H23" s="15"/>
    </row>
    <row r="24" spans="1:8" ht="15.75" customHeight="1" x14ac:dyDescent="0.35">
      <c r="A24" s="136" t="s">
        <v>18</v>
      </c>
      <c r="B24" s="137"/>
      <c r="C24" s="14"/>
      <c r="D24" s="71"/>
      <c r="E24" s="101"/>
      <c r="F24" s="101"/>
      <c r="G24" s="118"/>
      <c r="H24" s="15"/>
    </row>
    <row r="25" spans="1:8" ht="15.75" customHeight="1" x14ac:dyDescent="0.35">
      <c r="A25" s="138" t="s">
        <v>20</v>
      </c>
      <c r="B25" s="137"/>
      <c r="C25" s="14"/>
      <c r="D25" s="71"/>
      <c r="E25" s="101"/>
      <c r="F25" s="101"/>
      <c r="G25" s="118"/>
      <c r="H25" s="15"/>
    </row>
    <row r="26" spans="1:8" ht="15.75" customHeight="1" x14ac:dyDescent="0.35">
      <c r="A26" s="138" t="s">
        <v>21</v>
      </c>
      <c r="B26" s="137"/>
      <c r="C26" s="14"/>
      <c r="D26" s="71"/>
      <c r="E26" s="101"/>
      <c r="F26" s="101"/>
      <c r="G26" s="118"/>
      <c r="H26" s="15"/>
    </row>
    <row r="27" spans="1:8" ht="15.75" customHeight="1" x14ac:dyDescent="0.35">
      <c r="A27" s="139" t="s">
        <v>22</v>
      </c>
      <c r="B27" s="137"/>
      <c r="C27" s="14"/>
      <c r="D27" s="71"/>
      <c r="E27" s="101"/>
      <c r="F27" s="101"/>
      <c r="G27" s="118"/>
      <c r="H27" s="15"/>
    </row>
    <row r="28" spans="1:8" ht="15.75" customHeight="1" x14ac:dyDescent="0.35">
      <c r="A28" s="139" t="s">
        <v>23</v>
      </c>
      <c r="B28" s="137"/>
      <c r="C28" s="14"/>
      <c r="D28" s="71"/>
      <c r="E28" s="101"/>
      <c r="F28" s="101"/>
      <c r="G28" s="118"/>
      <c r="H28" s="15"/>
    </row>
    <row r="29" spans="1:8" ht="15.75" customHeight="1" x14ac:dyDescent="0.35">
      <c r="A29" s="139" t="s">
        <v>24</v>
      </c>
      <c r="B29" s="137"/>
      <c r="C29" s="14"/>
      <c r="D29" s="71"/>
      <c r="E29" s="101"/>
      <c r="F29" s="101"/>
      <c r="G29" s="118"/>
      <c r="H29" s="15"/>
    </row>
    <row r="30" spans="1:8" ht="15.75" customHeight="1" x14ac:dyDescent="0.35">
      <c r="A30" s="139" t="s">
        <v>66</v>
      </c>
      <c r="B30" s="137"/>
      <c r="C30" s="14"/>
      <c r="D30" s="71"/>
      <c r="E30" s="101"/>
      <c r="F30" s="101"/>
      <c r="G30" s="118"/>
      <c r="H30" s="15"/>
    </row>
    <row r="31" spans="1:8" ht="15.75" customHeight="1" x14ac:dyDescent="0.35">
      <c r="A31" s="139" t="s">
        <v>145</v>
      </c>
      <c r="B31" s="137"/>
      <c r="C31" s="14"/>
      <c r="D31" s="71"/>
      <c r="E31" s="101"/>
      <c r="F31" s="101"/>
      <c r="G31" s="118"/>
      <c r="H31" s="15"/>
    </row>
    <row r="32" spans="1:8" ht="15.75" customHeight="1" x14ac:dyDescent="0.35">
      <c r="A32" s="139" t="s">
        <v>102</v>
      </c>
      <c r="B32" s="137"/>
      <c r="C32" s="14"/>
      <c r="D32" s="71"/>
      <c r="E32" s="101"/>
      <c r="F32" s="101"/>
      <c r="G32" s="118"/>
      <c r="H32" s="15"/>
    </row>
    <row r="33" spans="1:8" ht="15.75" customHeight="1" x14ac:dyDescent="0.35">
      <c r="A33" s="139" t="s">
        <v>27</v>
      </c>
      <c r="B33" s="137"/>
      <c r="C33" s="14"/>
      <c r="D33" s="71"/>
      <c r="E33" s="101"/>
      <c r="F33" s="101"/>
      <c r="G33" s="118"/>
      <c r="H33" s="15"/>
    </row>
    <row r="34" spans="1:8" ht="15.75" customHeight="1" x14ac:dyDescent="0.35">
      <c r="A34" s="139" t="s">
        <v>72</v>
      </c>
      <c r="B34" s="137"/>
      <c r="C34" s="14"/>
      <c r="D34" s="71"/>
      <c r="E34" s="101"/>
      <c r="F34" s="101"/>
      <c r="G34" s="118"/>
      <c r="H34" s="15"/>
    </row>
    <row r="35" spans="1:8" ht="15.75" customHeight="1" x14ac:dyDescent="0.35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ht="15.75" customHeight="1" x14ac:dyDescent="0.35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ht="15.75" customHeight="1" x14ac:dyDescent="0.35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ht="15.75" customHeight="1" x14ac:dyDescent="0.35">
      <c r="A38" s="17"/>
      <c r="B38" s="18"/>
      <c r="C38" s="14"/>
      <c r="D38" s="72"/>
      <c r="E38" s="111"/>
      <c r="F38" s="111"/>
      <c r="G38" s="119"/>
      <c r="H38" s="15"/>
    </row>
    <row r="39" spans="1:8" ht="15.75" customHeight="1" x14ac:dyDescent="0.35">
      <c r="A39" s="19" t="s">
        <v>31</v>
      </c>
      <c r="B39" s="20"/>
      <c r="C39" s="21"/>
      <c r="D39" s="73">
        <f>SUM(D9:D38)</f>
        <v>0</v>
      </c>
      <c r="E39" s="112">
        <f>SUM(E9:E38)</f>
        <v>0</v>
      </c>
      <c r="F39" s="112">
        <f>SUM(F9:F38)</f>
        <v>0</v>
      </c>
      <c r="G39" s="122">
        <v>0</v>
      </c>
      <c r="H39" s="15"/>
    </row>
    <row r="40" spans="1:8" ht="15.75" customHeight="1" x14ac:dyDescent="0.35">
      <c r="A40" s="22"/>
      <c r="B40" s="22"/>
      <c r="C40" s="22"/>
      <c r="D40" s="107"/>
      <c r="E40" s="108"/>
      <c r="F40" s="74"/>
      <c r="G40" s="74"/>
      <c r="H40" s="2"/>
    </row>
    <row r="41" spans="1:8" ht="15.75" customHeight="1" x14ac:dyDescent="0.3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customHeight="1" x14ac:dyDescent="0.3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customHeight="1" x14ac:dyDescent="0.3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customHeight="1" x14ac:dyDescent="0.35">
      <c r="A44" s="27" t="s">
        <v>33</v>
      </c>
      <c r="B44" s="28"/>
      <c r="C44" s="14"/>
      <c r="D44" s="71">
        <v>5</v>
      </c>
      <c r="E44" s="101">
        <v>372348.05</v>
      </c>
      <c r="F44" s="101">
        <v>16540.099999999999</v>
      </c>
      <c r="G44" s="118">
        <f>1-(+F44/E44)</f>
        <v>0.95557892675951972</v>
      </c>
      <c r="H44" s="15"/>
    </row>
    <row r="45" spans="1:8" ht="15.75" customHeight="1" x14ac:dyDescent="0.3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customHeight="1" x14ac:dyDescent="0.35">
      <c r="A46" s="27" t="s">
        <v>35</v>
      </c>
      <c r="B46" s="28"/>
      <c r="C46" s="14"/>
      <c r="D46" s="71">
        <v>4</v>
      </c>
      <c r="E46" s="101">
        <v>66888.75</v>
      </c>
      <c r="F46" s="101">
        <v>-322</v>
      </c>
      <c r="G46" s="118">
        <f>1-(+F46/E46)</f>
        <v>1.0048139634841435</v>
      </c>
      <c r="H46" s="15"/>
    </row>
    <row r="47" spans="1:8" ht="15.75" customHeight="1" x14ac:dyDescent="0.35">
      <c r="A47" s="27" t="s">
        <v>36</v>
      </c>
      <c r="B47" s="28"/>
      <c r="C47" s="14"/>
      <c r="D47" s="71">
        <v>12</v>
      </c>
      <c r="E47" s="101">
        <v>615943.5</v>
      </c>
      <c r="F47" s="101">
        <v>72507.820000000007</v>
      </c>
      <c r="G47" s="118">
        <f>1-(+F47/E47)</f>
        <v>0.882281702786051</v>
      </c>
      <c r="H47" s="15"/>
    </row>
    <row r="48" spans="1:8" ht="15.75" customHeight="1" x14ac:dyDescent="0.35">
      <c r="A48" s="27" t="s">
        <v>37</v>
      </c>
      <c r="B48" s="28"/>
      <c r="C48" s="14"/>
      <c r="D48" s="71">
        <v>8</v>
      </c>
      <c r="E48" s="101">
        <v>661315.43000000005</v>
      </c>
      <c r="F48" s="101">
        <v>63248.63</v>
      </c>
      <c r="G48" s="118">
        <f>1-(+F48/E48)</f>
        <v>0.90435936146235085</v>
      </c>
      <c r="H48" s="15"/>
    </row>
    <row r="49" spans="1:8" ht="15.75" customHeight="1" x14ac:dyDescent="0.3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customHeight="1" x14ac:dyDescent="0.35">
      <c r="A50" s="27" t="s">
        <v>39</v>
      </c>
      <c r="B50" s="28"/>
      <c r="C50" s="14"/>
      <c r="D50" s="71">
        <v>5</v>
      </c>
      <c r="E50" s="101">
        <v>291600</v>
      </c>
      <c r="F50" s="101">
        <v>14794</v>
      </c>
      <c r="G50" s="118">
        <f>1-(+F50/E50)</f>
        <v>0.94926611796982163</v>
      </c>
      <c r="H50" s="15"/>
    </row>
    <row r="51" spans="1:8" ht="15.75" customHeight="1" x14ac:dyDescent="0.3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customHeight="1" x14ac:dyDescent="0.3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customHeight="1" x14ac:dyDescent="0.35">
      <c r="A53" s="54" t="s">
        <v>59</v>
      </c>
      <c r="B53" s="28"/>
      <c r="C53" s="14"/>
      <c r="D53" s="71"/>
      <c r="E53" s="101"/>
      <c r="F53" s="101"/>
      <c r="G53" s="118"/>
      <c r="H53" s="15"/>
    </row>
    <row r="54" spans="1:8" ht="15.75" customHeight="1" x14ac:dyDescent="0.35">
      <c r="A54" s="27" t="s">
        <v>60</v>
      </c>
      <c r="B54" s="30"/>
      <c r="C54" s="14"/>
      <c r="D54" s="71"/>
      <c r="E54" s="101"/>
      <c r="F54" s="101"/>
      <c r="G54" s="118"/>
      <c r="H54" s="15"/>
    </row>
    <row r="55" spans="1:8" ht="15.75" customHeight="1" x14ac:dyDescent="0.35">
      <c r="A55" s="27" t="s">
        <v>61</v>
      </c>
      <c r="B55" s="30"/>
      <c r="C55" s="14"/>
      <c r="D55" s="71">
        <v>356</v>
      </c>
      <c r="E55" s="101">
        <v>24700358.829999998</v>
      </c>
      <c r="F55" s="101">
        <v>2747901.31</v>
      </c>
      <c r="G55" s="118">
        <f>1-(+F55/E55)</f>
        <v>0.88875055099756217</v>
      </c>
      <c r="H55" s="15"/>
    </row>
    <row r="56" spans="1:8" ht="15.75" customHeight="1" x14ac:dyDescent="0.35">
      <c r="A56" s="16" t="s">
        <v>42</v>
      </c>
      <c r="B56" s="30"/>
      <c r="C56" s="14"/>
      <c r="D56" s="72"/>
      <c r="E56" s="104"/>
      <c r="F56" s="101"/>
      <c r="G56" s="119"/>
      <c r="H56" s="15"/>
    </row>
    <row r="57" spans="1:8" ht="15.75" customHeight="1" x14ac:dyDescent="0.35">
      <c r="A57" s="16" t="s">
        <v>43</v>
      </c>
      <c r="B57" s="28"/>
      <c r="C57" s="14"/>
      <c r="D57" s="72"/>
      <c r="E57" s="104"/>
      <c r="F57" s="101"/>
      <c r="G57" s="119"/>
      <c r="H57" s="15"/>
    </row>
    <row r="58" spans="1:8" ht="15.75" customHeight="1" x14ac:dyDescent="0.35">
      <c r="A58" s="16" t="s">
        <v>44</v>
      </c>
      <c r="B58" s="28"/>
      <c r="C58" s="14"/>
      <c r="D58" s="72"/>
      <c r="E58" s="100"/>
      <c r="F58" s="101"/>
      <c r="G58" s="119"/>
      <c r="H58" s="15"/>
    </row>
    <row r="59" spans="1:8" ht="15.75" customHeight="1" x14ac:dyDescent="0.35">
      <c r="A59" s="16" t="s">
        <v>30</v>
      </c>
      <c r="B59" s="28"/>
      <c r="C59" s="14"/>
      <c r="D59" s="72"/>
      <c r="E59" s="100"/>
      <c r="F59" s="101"/>
      <c r="G59" s="119"/>
      <c r="H59" s="15"/>
    </row>
    <row r="60" spans="1:8" ht="15.75" customHeight="1" x14ac:dyDescent="0.35">
      <c r="A60" s="32"/>
      <c r="B60" s="18"/>
      <c r="C60" s="14"/>
      <c r="D60" s="72"/>
      <c r="E60" s="77"/>
      <c r="F60" s="111"/>
      <c r="G60" s="119"/>
      <c r="H60" s="15"/>
    </row>
    <row r="61" spans="1:8" ht="15.75" customHeight="1" x14ac:dyDescent="0.35">
      <c r="A61" s="20" t="s">
        <v>45</v>
      </c>
      <c r="B61" s="20"/>
      <c r="C61" s="33"/>
      <c r="D61" s="73">
        <f>SUM(D44:D58)</f>
        <v>390</v>
      </c>
      <c r="E61" s="112">
        <f>SUM(E44:E60)</f>
        <v>26708454.559999999</v>
      </c>
      <c r="F61" s="112">
        <f>SUM(F44:F60)</f>
        <v>2914669.86</v>
      </c>
      <c r="G61" s="122">
        <f>1-(F61/E61)</f>
        <v>0.89087089058439328</v>
      </c>
      <c r="H61" s="2"/>
    </row>
    <row r="62" spans="1:8" ht="15.75" customHeight="1" x14ac:dyDescent="0.35">
      <c r="A62" s="86"/>
      <c r="B62" s="33"/>
      <c r="C62" s="33"/>
      <c r="D62" s="123"/>
      <c r="E62" s="114"/>
      <c r="F62" s="115"/>
      <c r="G62" s="115"/>
      <c r="H62" s="2"/>
    </row>
    <row r="63" spans="1:8" ht="15.75" customHeight="1" x14ac:dyDescent="0.35">
      <c r="A63" s="34" t="s">
        <v>46</v>
      </c>
      <c r="B63" s="35"/>
      <c r="C63" s="35"/>
      <c r="D63" s="51"/>
      <c r="E63" s="116"/>
      <c r="F63" s="36">
        <f>F61+F38</f>
        <v>2914669.86</v>
      </c>
      <c r="G63" s="116"/>
      <c r="H63" s="2"/>
    </row>
    <row r="64" spans="1:8" ht="15.75" customHeight="1" x14ac:dyDescent="0.35">
      <c r="A64" s="37"/>
      <c r="B64" s="38"/>
      <c r="C64" s="38"/>
      <c r="D64" s="51"/>
      <c r="E64" s="116"/>
      <c r="F64" s="36"/>
      <c r="G64" s="116"/>
      <c r="H64" s="2"/>
    </row>
    <row r="65" spans="1:8" ht="15.75" customHeight="1" x14ac:dyDescent="0.3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customHeight="1" x14ac:dyDescent="0.3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customHeight="1" x14ac:dyDescent="0.3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customHeight="1" x14ac:dyDescent="0.35">
      <c r="A68" s="4"/>
      <c r="B68" s="39"/>
      <c r="C68" s="39"/>
      <c r="D68" s="39"/>
      <c r="E68" s="39"/>
      <c r="F68" s="40"/>
      <c r="G68" s="39"/>
      <c r="H68" s="2"/>
    </row>
    <row r="69" spans="1:8" ht="15.75" customHeight="1" x14ac:dyDescent="0.35">
      <c r="A69" s="41" t="s">
        <v>50</v>
      </c>
      <c r="B69" s="38"/>
      <c r="C69" s="38"/>
      <c r="D69" s="38"/>
      <c r="E69" s="38"/>
      <c r="F69" s="36"/>
      <c r="G69" s="38"/>
      <c r="H69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OCTOBER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136</v>
      </c>
      <c r="B9" s="137"/>
      <c r="C9" s="14"/>
      <c r="D9" s="71"/>
      <c r="E9" s="101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>
        <v>3</v>
      </c>
      <c r="E10" s="101">
        <v>783668</v>
      </c>
      <c r="F10" s="101">
        <v>94398.5</v>
      </c>
      <c r="G10" s="102">
        <f>F10/E10</f>
        <v>0.12045725996212682</v>
      </c>
      <c r="H10" s="15"/>
    </row>
    <row r="11" spans="1:8" ht="15.75" x14ac:dyDescent="0.25">
      <c r="A11" s="136" t="s">
        <v>69</v>
      </c>
      <c r="B11" s="137"/>
      <c r="C11" s="14"/>
      <c r="D11" s="71">
        <v>1</v>
      </c>
      <c r="E11" s="101">
        <v>95100</v>
      </c>
      <c r="F11" s="101">
        <v>37508</v>
      </c>
      <c r="G11" s="102">
        <f>F11/E11</f>
        <v>0.39440588853838066</v>
      </c>
      <c r="H11" s="15"/>
    </row>
    <row r="12" spans="1:8" ht="15.75" x14ac:dyDescent="0.25">
      <c r="A12" s="136" t="s">
        <v>25</v>
      </c>
      <c r="B12" s="137"/>
      <c r="C12" s="14"/>
      <c r="D12" s="71"/>
      <c r="E12" s="101"/>
      <c r="F12" s="101"/>
      <c r="G12" s="102"/>
      <c r="H12" s="15"/>
    </row>
    <row r="13" spans="1:8" ht="15.75" x14ac:dyDescent="0.25">
      <c r="A13" s="136" t="s">
        <v>70</v>
      </c>
      <c r="B13" s="137"/>
      <c r="C13" s="14"/>
      <c r="D13" s="71">
        <v>18</v>
      </c>
      <c r="E13" s="101">
        <v>3533492</v>
      </c>
      <c r="F13" s="101">
        <v>736904</v>
      </c>
      <c r="G13" s="102">
        <f>F13/E13</f>
        <v>0.2085483708467431</v>
      </c>
      <c r="H13" s="15"/>
    </row>
    <row r="14" spans="1:8" ht="15.75" x14ac:dyDescent="0.25">
      <c r="A14" s="136" t="s">
        <v>112</v>
      </c>
      <c r="B14" s="137"/>
      <c r="C14" s="14"/>
      <c r="D14" s="71"/>
      <c r="E14" s="101"/>
      <c r="F14" s="101"/>
      <c r="G14" s="102"/>
      <c r="H14" s="15"/>
    </row>
    <row r="15" spans="1:8" ht="15.75" x14ac:dyDescent="0.25">
      <c r="A15" s="136" t="s">
        <v>104</v>
      </c>
      <c r="B15" s="137"/>
      <c r="C15" s="14"/>
      <c r="D15" s="71"/>
      <c r="E15" s="101"/>
      <c r="F15" s="101"/>
      <c r="G15" s="102"/>
      <c r="H15" s="15"/>
    </row>
    <row r="16" spans="1:8" ht="15.75" x14ac:dyDescent="0.25">
      <c r="A16" s="136" t="s">
        <v>113</v>
      </c>
      <c r="B16" s="137"/>
      <c r="C16" s="14"/>
      <c r="D16" s="71"/>
      <c r="E16" s="101"/>
      <c r="F16" s="101"/>
      <c r="G16" s="102"/>
      <c r="H16" s="15"/>
    </row>
    <row r="17" spans="1:8" ht="15.75" x14ac:dyDescent="0.25">
      <c r="A17" s="136" t="s">
        <v>137</v>
      </c>
      <c r="B17" s="137"/>
      <c r="C17" s="14"/>
      <c r="D17" s="71"/>
      <c r="E17" s="101"/>
      <c r="F17" s="101"/>
      <c r="G17" s="102"/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1">
        <v>1016553</v>
      </c>
      <c r="F18" s="101">
        <v>209904</v>
      </c>
      <c r="G18" s="102">
        <f>F18/E18</f>
        <v>0.20648603663557138</v>
      </c>
      <c r="H18" s="15"/>
    </row>
    <row r="19" spans="1:8" ht="15.75" x14ac:dyDescent="0.25">
      <c r="A19" s="136" t="s">
        <v>15</v>
      </c>
      <c r="B19" s="137"/>
      <c r="C19" s="14"/>
      <c r="D19" s="71">
        <v>3</v>
      </c>
      <c r="E19" s="101">
        <v>2689925</v>
      </c>
      <c r="F19" s="101">
        <v>1033264</v>
      </c>
      <c r="G19" s="102">
        <f>F19/E19</f>
        <v>0.38412372092158703</v>
      </c>
      <c r="H19" s="15"/>
    </row>
    <row r="20" spans="1:8" ht="15.75" x14ac:dyDescent="0.25">
      <c r="A20" s="139" t="s">
        <v>16</v>
      </c>
      <c r="B20" s="137"/>
      <c r="C20" s="14"/>
      <c r="D20" s="71"/>
      <c r="E20" s="101"/>
      <c r="F20" s="101"/>
      <c r="G20" s="102"/>
      <c r="H20" s="15"/>
    </row>
    <row r="21" spans="1:8" ht="15.75" x14ac:dyDescent="0.25">
      <c r="A21" s="136" t="s">
        <v>71</v>
      </c>
      <c r="B21" s="137"/>
      <c r="C21" s="14"/>
      <c r="D21" s="71">
        <v>3</v>
      </c>
      <c r="E21" s="101">
        <v>4691436</v>
      </c>
      <c r="F21" s="101">
        <v>968749.5</v>
      </c>
      <c r="G21" s="102">
        <f>F21/E21</f>
        <v>0.20649317181349164</v>
      </c>
      <c r="H21" s="15"/>
    </row>
    <row r="22" spans="1:8" ht="15.75" x14ac:dyDescent="0.25">
      <c r="A22" s="136" t="s">
        <v>91</v>
      </c>
      <c r="B22" s="137"/>
      <c r="C22" s="14"/>
      <c r="D22" s="71"/>
      <c r="E22" s="101"/>
      <c r="F22" s="101"/>
      <c r="G22" s="102"/>
      <c r="H22" s="15"/>
    </row>
    <row r="23" spans="1:8" ht="15.75" x14ac:dyDescent="0.25">
      <c r="A23" s="136" t="s">
        <v>139</v>
      </c>
      <c r="B23" s="137"/>
      <c r="C23" s="14"/>
      <c r="D23" s="71">
        <v>1</v>
      </c>
      <c r="E23" s="101">
        <v>101185</v>
      </c>
      <c r="F23" s="101">
        <v>34057</v>
      </c>
      <c r="G23" s="102">
        <f>F23/E23</f>
        <v>0.33658150911696399</v>
      </c>
      <c r="H23" s="15"/>
    </row>
    <row r="24" spans="1:8" ht="15.75" x14ac:dyDescent="0.25">
      <c r="A24" s="136" t="s">
        <v>133</v>
      </c>
      <c r="B24" s="137"/>
      <c r="C24" s="14"/>
      <c r="D24" s="71">
        <v>2</v>
      </c>
      <c r="E24" s="101">
        <v>445710</v>
      </c>
      <c r="F24" s="101">
        <v>133078</v>
      </c>
      <c r="G24" s="102">
        <f>F24/E24</f>
        <v>0.29857530681384759</v>
      </c>
      <c r="H24" s="15"/>
    </row>
    <row r="25" spans="1:8" ht="15.75" x14ac:dyDescent="0.25">
      <c r="A25" s="138" t="s">
        <v>20</v>
      </c>
      <c r="B25" s="137"/>
      <c r="C25" s="14"/>
      <c r="D25" s="71">
        <v>4</v>
      </c>
      <c r="E25" s="101">
        <v>1808806</v>
      </c>
      <c r="F25" s="101">
        <v>427087</v>
      </c>
      <c r="G25" s="102">
        <f>F25/E25</f>
        <v>0.23611542641941702</v>
      </c>
      <c r="H25" s="15"/>
    </row>
    <row r="26" spans="1:8" ht="15.75" x14ac:dyDescent="0.25">
      <c r="A26" s="138" t="s">
        <v>21</v>
      </c>
      <c r="B26" s="137"/>
      <c r="C26" s="14"/>
      <c r="D26" s="71">
        <v>17</v>
      </c>
      <c r="E26" s="101">
        <v>125436</v>
      </c>
      <c r="F26" s="101">
        <v>125436</v>
      </c>
      <c r="G26" s="102">
        <f>F26/E26</f>
        <v>1</v>
      </c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>
        <v>62961</v>
      </c>
      <c r="F28" s="101">
        <v>-24709.4</v>
      </c>
      <c r="G28" s="102">
        <f>F28/E28</f>
        <v>-0.39245564714664638</v>
      </c>
      <c r="H28" s="15"/>
    </row>
    <row r="29" spans="1:8" ht="15.75" x14ac:dyDescent="0.25">
      <c r="A29" s="139" t="s">
        <v>141</v>
      </c>
      <c r="B29" s="137"/>
      <c r="C29" s="14"/>
      <c r="D29" s="71">
        <v>1</v>
      </c>
      <c r="E29" s="101">
        <v>1562504</v>
      </c>
      <c r="F29" s="101">
        <v>296057</v>
      </c>
      <c r="G29" s="102">
        <f>F29/E29</f>
        <v>0.18947599494145295</v>
      </c>
      <c r="H29" s="15"/>
    </row>
    <row r="30" spans="1:8" ht="15.75" x14ac:dyDescent="0.25">
      <c r="A30" s="139" t="s">
        <v>107</v>
      </c>
      <c r="B30" s="137"/>
      <c r="C30" s="14"/>
      <c r="D30" s="71"/>
      <c r="E30" s="101"/>
      <c r="F30" s="101"/>
      <c r="G30" s="102"/>
      <c r="H30" s="15"/>
    </row>
    <row r="31" spans="1:8" ht="15.75" x14ac:dyDescent="0.25">
      <c r="A31" s="139" t="s">
        <v>19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132</v>
      </c>
      <c r="B32" s="137"/>
      <c r="C32" s="14"/>
      <c r="D32" s="71">
        <v>2</v>
      </c>
      <c r="E32" s="101">
        <v>480279</v>
      </c>
      <c r="F32" s="101">
        <v>200572</v>
      </c>
      <c r="G32" s="102">
        <f>F32/E32</f>
        <v>0.41761559426916439</v>
      </c>
      <c r="H32" s="15"/>
    </row>
    <row r="33" spans="1:8" ht="15.75" x14ac:dyDescent="0.25">
      <c r="A33" s="139" t="s">
        <v>142</v>
      </c>
      <c r="B33" s="137"/>
      <c r="C33" s="14"/>
      <c r="D33" s="71">
        <v>2</v>
      </c>
      <c r="E33" s="101">
        <v>930096</v>
      </c>
      <c r="F33" s="101">
        <v>362192</v>
      </c>
      <c r="G33" s="102">
        <f>F33/E33</f>
        <v>0.3894135659114758</v>
      </c>
      <c r="H33" s="15"/>
    </row>
    <row r="34" spans="1:8" ht="15.75" x14ac:dyDescent="0.25">
      <c r="A34" s="139" t="s">
        <v>72</v>
      </c>
      <c r="B34" s="137"/>
      <c r="C34" s="14"/>
      <c r="D34" s="71">
        <v>3</v>
      </c>
      <c r="E34" s="101">
        <v>2562782</v>
      </c>
      <c r="F34" s="101">
        <v>363289</v>
      </c>
      <c r="G34" s="102">
        <f>F34/E34</f>
        <v>0.14175571702938447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99">
        <f>SUM(D9:D38)</f>
        <v>61</v>
      </c>
      <c r="E39" s="105">
        <f>SUM(E9:E38)</f>
        <v>20889933</v>
      </c>
      <c r="F39" s="105">
        <f>SUM(F9:F38)</f>
        <v>4997786.5999999996</v>
      </c>
      <c r="G39" s="106">
        <f>F39/E39</f>
        <v>0.23924378311792574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108</v>
      </c>
      <c r="E44" s="101">
        <v>23214177.379999999</v>
      </c>
      <c r="F44" s="101">
        <v>1280776.1200000001</v>
      </c>
      <c r="G44" s="102">
        <f>1-(+F44/E44)</f>
        <v>0.94482784812769449</v>
      </c>
      <c r="H44" s="15"/>
    </row>
    <row r="45" spans="1:8" ht="15.75" x14ac:dyDescent="0.25">
      <c r="A45" s="27" t="s">
        <v>34</v>
      </c>
      <c r="B45" s="28"/>
      <c r="C45" s="14"/>
      <c r="D45" s="71">
        <v>16</v>
      </c>
      <c r="E45" s="101">
        <v>8535574.7899999991</v>
      </c>
      <c r="F45" s="101">
        <v>739560.62</v>
      </c>
      <c r="G45" s="102">
        <f>1-(+F45/E45)</f>
        <v>0.91335549881579792</v>
      </c>
      <c r="H45" s="15"/>
    </row>
    <row r="46" spans="1:8" ht="15.75" x14ac:dyDescent="0.25">
      <c r="A46" s="27" t="s">
        <v>35</v>
      </c>
      <c r="B46" s="28"/>
      <c r="C46" s="14"/>
      <c r="D46" s="71">
        <v>249</v>
      </c>
      <c r="E46" s="101">
        <v>16268587.75</v>
      </c>
      <c r="F46" s="101">
        <v>800213.11</v>
      </c>
      <c r="G46" s="102">
        <f>1-(+F46/E46)</f>
        <v>0.9508123801342252</v>
      </c>
      <c r="H46" s="15"/>
    </row>
    <row r="47" spans="1:8" ht="15.75" x14ac:dyDescent="0.25">
      <c r="A47" s="27" t="s">
        <v>36</v>
      </c>
      <c r="B47" s="28"/>
      <c r="C47" s="14"/>
      <c r="D47" s="71">
        <v>17</v>
      </c>
      <c r="E47" s="101">
        <v>1231316.76</v>
      </c>
      <c r="F47" s="101">
        <v>59759.13</v>
      </c>
      <c r="G47" s="102">
        <f>1-(+F47/E47)</f>
        <v>0.95146729749703074</v>
      </c>
      <c r="H47" s="15"/>
    </row>
    <row r="48" spans="1:8" ht="15.75" x14ac:dyDescent="0.25">
      <c r="A48" s="27" t="s">
        <v>37</v>
      </c>
      <c r="B48" s="28"/>
      <c r="C48" s="14"/>
      <c r="D48" s="71">
        <v>99</v>
      </c>
      <c r="E48" s="101">
        <v>16068834</v>
      </c>
      <c r="F48" s="101">
        <v>1251122.18</v>
      </c>
      <c r="G48" s="102">
        <f>1-(+F48/E48)</f>
        <v>0.92213982794271199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02"/>
      <c r="H49" s="15"/>
    </row>
    <row r="50" spans="1:8" ht="15.75" x14ac:dyDescent="0.25">
      <c r="A50" s="27" t="s">
        <v>39</v>
      </c>
      <c r="B50" s="28"/>
      <c r="C50" s="14"/>
      <c r="D50" s="71">
        <v>43</v>
      </c>
      <c r="E50" s="101">
        <v>17365587</v>
      </c>
      <c r="F50" s="101">
        <v>724964.12</v>
      </c>
      <c r="G50" s="102">
        <f t="shared" ref="G50:G55" si="0">1-(+F50/E50)</f>
        <v>0.95825282957610358</v>
      </c>
      <c r="H50" s="15"/>
    </row>
    <row r="51" spans="1:8" ht="15.75" x14ac:dyDescent="0.25">
      <c r="A51" s="27" t="s">
        <v>40</v>
      </c>
      <c r="B51" s="28"/>
      <c r="C51" s="14"/>
      <c r="D51" s="71">
        <v>3</v>
      </c>
      <c r="E51" s="101">
        <v>711130</v>
      </c>
      <c r="F51" s="101">
        <v>38890</v>
      </c>
      <c r="G51" s="102">
        <f t="shared" si="0"/>
        <v>0.94531239013963697</v>
      </c>
      <c r="H51" s="15"/>
    </row>
    <row r="52" spans="1:8" ht="15.75" x14ac:dyDescent="0.25">
      <c r="A52" s="53" t="s">
        <v>41</v>
      </c>
      <c r="B52" s="28"/>
      <c r="C52" s="14"/>
      <c r="D52" s="71">
        <v>1</v>
      </c>
      <c r="E52" s="101">
        <v>369800</v>
      </c>
      <c r="F52" s="101">
        <v>32575</v>
      </c>
      <c r="G52" s="102">
        <f t="shared" si="0"/>
        <v>0.91191184424012983</v>
      </c>
      <c r="H52" s="15"/>
    </row>
    <row r="53" spans="1:8" ht="15.75" x14ac:dyDescent="0.25">
      <c r="A53" s="54" t="s">
        <v>59</v>
      </c>
      <c r="B53" s="28"/>
      <c r="C53" s="14"/>
      <c r="D53" s="71">
        <v>1</v>
      </c>
      <c r="E53" s="101">
        <v>193700</v>
      </c>
      <c r="F53" s="101">
        <v>18700</v>
      </c>
      <c r="G53" s="102">
        <f t="shared" si="0"/>
        <v>0.90345895715023228</v>
      </c>
      <c r="H53" s="15"/>
    </row>
    <row r="54" spans="1:8" ht="15.75" x14ac:dyDescent="0.25">
      <c r="A54" s="27" t="s">
        <v>92</v>
      </c>
      <c r="B54" s="28"/>
      <c r="C54" s="14"/>
      <c r="D54" s="71">
        <v>1214</v>
      </c>
      <c r="E54" s="101">
        <v>142523011.72999999</v>
      </c>
      <c r="F54" s="101">
        <v>15269324.74</v>
      </c>
      <c r="G54" s="102">
        <f t="shared" si="0"/>
        <v>0.89286414485173327</v>
      </c>
      <c r="H54" s="15"/>
    </row>
    <row r="55" spans="1:8" ht="15.75" x14ac:dyDescent="0.25">
      <c r="A55" s="69" t="s">
        <v>93</v>
      </c>
      <c r="B55" s="30"/>
      <c r="C55" s="14"/>
      <c r="D55" s="71">
        <v>3</v>
      </c>
      <c r="E55" s="101">
        <v>298373</v>
      </c>
      <c r="F55" s="101">
        <v>31026.32</v>
      </c>
      <c r="G55" s="102">
        <f t="shared" si="0"/>
        <v>0.89601498795132262</v>
      </c>
      <c r="H55" s="15"/>
    </row>
    <row r="56" spans="1:8" x14ac:dyDescent="0.2">
      <c r="A56" s="31" t="s">
        <v>42</v>
      </c>
      <c r="B56" s="30"/>
      <c r="C56" s="14"/>
      <c r="D56" s="72"/>
      <c r="E56" s="104"/>
      <c r="F56" s="101"/>
      <c r="G56" s="103"/>
      <c r="H56" s="1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03"/>
      <c r="H57" s="15"/>
    </row>
    <row r="58" spans="1:8" x14ac:dyDescent="0.2">
      <c r="A58" s="16" t="s">
        <v>29</v>
      </c>
      <c r="B58" s="28"/>
      <c r="C58" s="14"/>
      <c r="D58" s="72"/>
      <c r="E58" s="100"/>
      <c r="F58" s="101"/>
      <c r="G58" s="103"/>
      <c r="H58" s="1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03"/>
      <c r="H59" s="15"/>
    </row>
    <row r="60" spans="1:8" ht="15.75" x14ac:dyDescent="0.25">
      <c r="A60" s="32"/>
      <c r="B60" s="18"/>
      <c r="C60" s="14"/>
      <c r="D60" s="72"/>
      <c r="E60" s="111"/>
      <c r="F60" s="111"/>
      <c r="G60" s="103"/>
      <c r="H60" s="2"/>
    </row>
    <row r="61" spans="1:8" ht="15.75" x14ac:dyDescent="0.25">
      <c r="A61" s="20" t="s">
        <v>45</v>
      </c>
      <c r="B61" s="20"/>
      <c r="C61" s="21"/>
      <c r="D61" s="73">
        <f>SUM(D44:D57)</f>
        <v>1754</v>
      </c>
      <c r="E61" s="112">
        <f>SUM(E44:E60)</f>
        <v>226780092.41</v>
      </c>
      <c r="F61" s="112">
        <f>SUM(F44:F60)</f>
        <v>20246911.34</v>
      </c>
      <c r="G61" s="106">
        <f>1-(+F61/E61)</f>
        <v>0.91072006751194357</v>
      </c>
      <c r="H61" s="2"/>
    </row>
    <row r="62" spans="1:8" x14ac:dyDescent="0.2">
      <c r="A62" s="33"/>
      <c r="B62" s="33"/>
      <c r="C62" s="33"/>
      <c r="D62" s="11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5"/>
      <c r="D63" s="116"/>
      <c r="E63" s="116"/>
      <c r="F63" s="36">
        <f>F61+F39</f>
        <v>25244697.939999998</v>
      </c>
      <c r="G63" s="116"/>
      <c r="H63" s="2"/>
    </row>
    <row r="64" spans="1:8" ht="18" x14ac:dyDescent="0.25">
      <c r="A64" s="34"/>
      <c r="B64" s="35"/>
      <c r="C64" s="35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OCTOBER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83"/>
      <c r="D5" s="60" t="s">
        <v>73</v>
      </c>
      <c r="E5" s="61"/>
      <c r="F5" s="8"/>
      <c r="G5" s="84"/>
      <c r="H5" s="2"/>
    </row>
    <row r="6" spans="1:8" ht="18" x14ac:dyDescent="0.25">
      <c r="A6" s="23" t="s">
        <v>3</v>
      </c>
      <c r="B6" s="83"/>
      <c r="C6" s="83"/>
      <c r="D6" s="83"/>
      <c r="E6" s="83"/>
      <c r="F6" s="84"/>
      <c r="G6" s="84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0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/>
      <c r="E10" s="100"/>
      <c r="F10" s="101"/>
      <c r="G10" s="102"/>
      <c r="H10" s="15"/>
    </row>
    <row r="11" spans="1:8" ht="15.75" x14ac:dyDescent="0.25">
      <c r="A11" s="136" t="s">
        <v>111</v>
      </c>
      <c r="B11" s="137"/>
      <c r="C11" s="14"/>
      <c r="D11" s="71"/>
      <c r="E11" s="100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/>
      <c r="E12" s="100"/>
      <c r="F12" s="101"/>
      <c r="G12" s="102"/>
      <c r="H12" s="15"/>
    </row>
    <row r="13" spans="1:8" ht="15.75" x14ac:dyDescent="0.25">
      <c r="A13" s="136" t="s">
        <v>70</v>
      </c>
      <c r="B13" s="137"/>
      <c r="C13" s="14"/>
      <c r="D13" s="71">
        <v>15</v>
      </c>
      <c r="E13" s="100">
        <v>1071420</v>
      </c>
      <c r="F13" s="101">
        <v>547479.5</v>
      </c>
      <c r="G13" s="102">
        <f>F13/E13</f>
        <v>0.51098495454630299</v>
      </c>
      <c r="H13" s="15"/>
    </row>
    <row r="14" spans="1:8" ht="15.75" x14ac:dyDescent="0.25">
      <c r="A14" s="136" t="s">
        <v>99</v>
      </c>
      <c r="B14" s="137"/>
      <c r="C14" s="14"/>
      <c r="D14" s="71">
        <v>3</v>
      </c>
      <c r="E14" s="100">
        <v>797008</v>
      </c>
      <c r="F14" s="101">
        <v>212500.5</v>
      </c>
      <c r="G14" s="102">
        <f>F14/E14</f>
        <v>0.26662279425049684</v>
      </c>
      <c r="H14" s="15"/>
    </row>
    <row r="15" spans="1:8" ht="15.75" x14ac:dyDescent="0.25">
      <c r="A15" s="136" t="s">
        <v>101</v>
      </c>
      <c r="B15" s="137"/>
      <c r="C15" s="14"/>
      <c r="D15" s="71"/>
      <c r="E15" s="100"/>
      <c r="F15" s="101"/>
      <c r="G15" s="102"/>
      <c r="H15" s="15"/>
    </row>
    <row r="16" spans="1:8" ht="15.75" x14ac:dyDescent="0.25">
      <c r="A16" s="136" t="s">
        <v>96</v>
      </c>
      <c r="B16" s="137"/>
      <c r="C16" s="14"/>
      <c r="D16" s="71">
        <v>1</v>
      </c>
      <c r="E16" s="100">
        <v>849274</v>
      </c>
      <c r="F16" s="101">
        <v>200403.99</v>
      </c>
      <c r="G16" s="102">
        <f>F16/E16</f>
        <v>0.23597094694998316</v>
      </c>
      <c r="H16" s="15"/>
    </row>
    <row r="17" spans="1:8" ht="15.75" x14ac:dyDescent="0.25">
      <c r="A17" s="136" t="s">
        <v>74</v>
      </c>
      <c r="B17" s="137"/>
      <c r="C17" s="14"/>
      <c r="D17" s="71">
        <v>2</v>
      </c>
      <c r="E17" s="100">
        <v>232335</v>
      </c>
      <c r="F17" s="101">
        <v>8461</v>
      </c>
      <c r="G17" s="102">
        <f>F17/E17</f>
        <v>3.6417242344029099E-2</v>
      </c>
      <c r="H17" s="15"/>
    </row>
    <row r="18" spans="1:8" ht="15.75" x14ac:dyDescent="0.25">
      <c r="A18" s="139" t="s">
        <v>105</v>
      </c>
      <c r="B18" s="137"/>
      <c r="C18" s="14"/>
      <c r="D18" s="71">
        <v>2</v>
      </c>
      <c r="E18" s="100">
        <v>352931</v>
      </c>
      <c r="F18" s="101">
        <v>128673</v>
      </c>
      <c r="G18" s="102">
        <f>F18/E18</f>
        <v>0.36458401217235098</v>
      </c>
      <c r="H18" s="15"/>
    </row>
    <row r="19" spans="1:8" ht="15.75" x14ac:dyDescent="0.25">
      <c r="A19" s="139" t="s">
        <v>14</v>
      </c>
      <c r="B19" s="137"/>
      <c r="C19" s="14"/>
      <c r="D19" s="71"/>
      <c r="E19" s="100"/>
      <c r="F19" s="101"/>
      <c r="G19" s="102"/>
      <c r="H19" s="15"/>
    </row>
    <row r="20" spans="1:8" ht="15.75" x14ac:dyDescent="0.25">
      <c r="A20" s="136" t="s">
        <v>15</v>
      </c>
      <c r="B20" s="137"/>
      <c r="C20" s="14"/>
      <c r="D20" s="71">
        <v>2</v>
      </c>
      <c r="E20" s="100">
        <v>1256791</v>
      </c>
      <c r="F20" s="101">
        <v>221424</v>
      </c>
      <c r="G20" s="102">
        <f>F20/E20</f>
        <v>0.17618203822274348</v>
      </c>
      <c r="H20" s="15"/>
    </row>
    <row r="21" spans="1:8" ht="15.75" x14ac:dyDescent="0.25">
      <c r="A21" s="136" t="s">
        <v>135</v>
      </c>
      <c r="B21" s="137"/>
      <c r="C21" s="14"/>
      <c r="D21" s="71"/>
      <c r="E21" s="100"/>
      <c r="F21" s="101"/>
      <c r="G21" s="102"/>
      <c r="H21" s="15"/>
    </row>
    <row r="22" spans="1:8" ht="15.75" x14ac:dyDescent="0.25">
      <c r="A22" s="136" t="s">
        <v>91</v>
      </c>
      <c r="B22" s="137"/>
      <c r="C22" s="14"/>
      <c r="D22" s="71"/>
      <c r="E22" s="100"/>
      <c r="F22" s="101"/>
      <c r="G22" s="102"/>
      <c r="H22" s="15"/>
    </row>
    <row r="23" spans="1:8" ht="15.75" x14ac:dyDescent="0.25">
      <c r="A23" s="136" t="s">
        <v>106</v>
      </c>
      <c r="B23" s="137"/>
      <c r="C23" s="14"/>
      <c r="D23" s="71">
        <v>3</v>
      </c>
      <c r="E23" s="100">
        <v>1088587</v>
      </c>
      <c r="F23" s="101">
        <v>183327.19</v>
      </c>
      <c r="G23" s="102">
        <f t="shared" ref="G23:G29" si="0">F23/E23</f>
        <v>0.16840839547045849</v>
      </c>
      <c r="H23" s="15"/>
    </row>
    <row r="24" spans="1:8" ht="15.75" x14ac:dyDescent="0.25">
      <c r="A24" s="136" t="s">
        <v>18</v>
      </c>
      <c r="B24" s="137"/>
      <c r="C24" s="14"/>
      <c r="D24" s="71">
        <v>2</v>
      </c>
      <c r="E24" s="100">
        <v>1771311</v>
      </c>
      <c r="F24" s="101">
        <v>108045</v>
      </c>
      <c r="G24" s="102">
        <f t="shared" si="0"/>
        <v>6.0997193604059363E-2</v>
      </c>
      <c r="H24" s="15"/>
    </row>
    <row r="25" spans="1:8" ht="15.75" x14ac:dyDescent="0.25">
      <c r="A25" s="138" t="s">
        <v>20</v>
      </c>
      <c r="B25" s="137"/>
      <c r="C25" s="14"/>
      <c r="D25" s="71">
        <v>4</v>
      </c>
      <c r="E25" s="100">
        <v>810151</v>
      </c>
      <c r="F25" s="101">
        <v>121715</v>
      </c>
      <c r="G25" s="102">
        <f t="shared" si="0"/>
        <v>0.15023742487511588</v>
      </c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0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0"/>
      <c r="F28" s="101"/>
      <c r="G28" s="102"/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0">
        <v>60044</v>
      </c>
      <c r="F29" s="101">
        <v>14610</v>
      </c>
      <c r="G29" s="102">
        <f t="shared" si="0"/>
        <v>0.24332156418626341</v>
      </c>
      <c r="H29" s="15"/>
    </row>
    <row r="30" spans="1:8" ht="15.75" x14ac:dyDescent="0.25">
      <c r="A30" s="139" t="s">
        <v>152</v>
      </c>
      <c r="B30" s="137"/>
      <c r="C30" s="14"/>
      <c r="D30" s="71"/>
      <c r="E30" s="100"/>
      <c r="F30" s="101"/>
      <c r="G30" s="102"/>
      <c r="H30" s="15"/>
    </row>
    <row r="31" spans="1:8" ht="15.75" x14ac:dyDescent="0.25">
      <c r="A31" s="139" t="s">
        <v>145</v>
      </c>
      <c r="B31" s="137"/>
      <c r="C31" s="14"/>
      <c r="D31" s="71">
        <v>2</v>
      </c>
      <c r="E31" s="100">
        <v>1606119</v>
      </c>
      <c r="F31" s="101">
        <v>431415.5</v>
      </c>
      <c r="G31" s="102">
        <f>F31/E31</f>
        <v>0.26860743195242692</v>
      </c>
      <c r="H31" s="15"/>
    </row>
    <row r="32" spans="1:8" ht="15.75" x14ac:dyDescent="0.25">
      <c r="A32" s="139" t="s">
        <v>102</v>
      </c>
      <c r="B32" s="137"/>
      <c r="C32" s="14"/>
      <c r="D32" s="71">
        <v>1</v>
      </c>
      <c r="E32" s="100">
        <v>131330</v>
      </c>
      <c r="F32" s="101">
        <v>53892</v>
      </c>
      <c r="G32" s="102">
        <f>F32/E32</f>
        <v>0.41035559278154266</v>
      </c>
      <c r="H32" s="15"/>
    </row>
    <row r="33" spans="1:8" ht="15.75" x14ac:dyDescent="0.25">
      <c r="A33" s="139" t="s">
        <v>27</v>
      </c>
      <c r="B33" s="137"/>
      <c r="C33" s="14"/>
      <c r="D33" s="71"/>
      <c r="E33" s="100"/>
      <c r="F33" s="101"/>
      <c r="G33" s="102"/>
      <c r="H33" s="15"/>
    </row>
    <row r="34" spans="1:8" ht="15.75" x14ac:dyDescent="0.25">
      <c r="A34" s="139" t="s">
        <v>72</v>
      </c>
      <c r="B34" s="137"/>
      <c r="C34" s="14"/>
      <c r="D34" s="71">
        <v>4</v>
      </c>
      <c r="E34" s="100">
        <v>3509210</v>
      </c>
      <c r="F34" s="101">
        <v>689270.5</v>
      </c>
      <c r="G34" s="102">
        <f>F34/E34</f>
        <v>0.19641756976641467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42</v>
      </c>
      <c r="E39" s="112">
        <f>SUM(E9:E38)</f>
        <v>13536511</v>
      </c>
      <c r="F39" s="112">
        <f>SUM(F9:F38)</f>
        <v>2921217.1799999997</v>
      </c>
      <c r="G39" s="117">
        <f>F39/E39</f>
        <v>0.21580281506807772</v>
      </c>
      <c r="H39" s="15"/>
    </row>
    <row r="40" spans="1:8" ht="15.75" x14ac:dyDescent="0.25">
      <c r="A40" s="85"/>
      <c r="B40" s="86"/>
      <c r="C40" s="21"/>
      <c r="D40" s="87"/>
      <c r="E40" s="124"/>
      <c r="F40" s="124"/>
      <c r="G40" s="125"/>
      <c r="H40" s="15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15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15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154</v>
      </c>
      <c r="E44" s="101">
        <v>24643956.32</v>
      </c>
      <c r="F44" s="101">
        <v>1653964.95</v>
      </c>
      <c r="G44" s="102">
        <f>1-(+F44/E44)</f>
        <v>0.93288557533038186</v>
      </c>
      <c r="H44" s="15"/>
    </row>
    <row r="45" spans="1:8" ht="15.75" x14ac:dyDescent="0.25">
      <c r="A45" s="27" t="s">
        <v>34</v>
      </c>
      <c r="B45" s="28"/>
      <c r="C45" s="14"/>
      <c r="D45" s="71">
        <v>16</v>
      </c>
      <c r="E45" s="101">
        <v>10333660.699999999</v>
      </c>
      <c r="F45" s="101">
        <v>654433.80000000005</v>
      </c>
      <c r="G45" s="102">
        <f t="shared" ref="G45:G55" si="1">1-(+F45/E45)</f>
        <v>0.936669703118857</v>
      </c>
      <c r="H45" s="15"/>
    </row>
    <row r="46" spans="1:8" ht="15.75" x14ac:dyDescent="0.25">
      <c r="A46" s="27" t="s">
        <v>35</v>
      </c>
      <c r="B46" s="28"/>
      <c r="C46" s="14"/>
      <c r="D46" s="71">
        <v>136</v>
      </c>
      <c r="E46" s="101">
        <v>13299359.4</v>
      </c>
      <c r="F46" s="101">
        <v>684264.79</v>
      </c>
      <c r="G46" s="102">
        <f t="shared" si="1"/>
        <v>0.94854904139217411</v>
      </c>
      <c r="H46" s="15"/>
    </row>
    <row r="47" spans="1:8" ht="15.75" x14ac:dyDescent="0.25">
      <c r="A47" s="27" t="s">
        <v>36</v>
      </c>
      <c r="B47" s="28"/>
      <c r="C47" s="14"/>
      <c r="D47" s="71">
        <v>3</v>
      </c>
      <c r="E47" s="101">
        <v>1573081.81</v>
      </c>
      <c r="F47" s="101">
        <v>126898.93</v>
      </c>
      <c r="G47" s="102">
        <f t="shared" si="1"/>
        <v>0.91933100415165314</v>
      </c>
      <c r="H47" s="15"/>
    </row>
    <row r="48" spans="1:8" ht="15.75" x14ac:dyDescent="0.25">
      <c r="A48" s="27" t="s">
        <v>37</v>
      </c>
      <c r="B48" s="28"/>
      <c r="C48" s="14"/>
      <c r="D48" s="71">
        <v>57</v>
      </c>
      <c r="E48" s="101">
        <v>9701380.1500000004</v>
      </c>
      <c r="F48" s="101">
        <v>656256.80000000005</v>
      </c>
      <c r="G48" s="102">
        <f t="shared" si="1"/>
        <v>0.93235428466330128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02"/>
      <c r="H49" s="2"/>
    </row>
    <row r="50" spans="1:8" ht="15.75" x14ac:dyDescent="0.25">
      <c r="A50" s="27" t="s">
        <v>39</v>
      </c>
      <c r="B50" s="28"/>
      <c r="C50" s="14"/>
      <c r="D50" s="71">
        <v>8</v>
      </c>
      <c r="E50" s="101">
        <v>1378640</v>
      </c>
      <c r="F50" s="101">
        <v>94905</v>
      </c>
      <c r="G50" s="102">
        <f t="shared" si="1"/>
        <v>0.93116041896361634</v>
      </c>
      <c r="H50" s="2"/>
    </row>
    <row r="51" spans="1:8" ht="15.75" x14ac:dyDescent="0.25">
      <c r="A51" s="27" t="s">
        <v>40</v>
      </c>
      <c r="B51" s="28"/>
      <c r="C51" s="14"/>
      <c r="D51" s="71">
        <v>3</v>
      </c>
      <c r="E51" s="101">
        <v>439455</v>
      </c>
      <c r="F51" s="101">
        <v>55100</v>
      </c>
      <c r="G51" s="102">
        <f t="shared" si="1"/>
        <v>0.8746174238545471</v>
      </c>
      <c r="H51" s="2"/>
    </row>
    <row r="52" spans="1:8" ht="15.75" x14ac:dyDescent="0.25">
      <c r="A52" s="53" t="s">
        <v>41</v>
      </c>
      <c r="B52" s="28"/>
      <c r="C52" s="14"/>
      <c r="D52" s="71">
        <v>2</v>
      </c>
      <c r="E52" s="101">
        <v>348700</v>
      </c>
      <c r="F52" s="101">
        <v>-42950</v>
      </c>
      <c r="G52" s="102">
        <f t="shared" si="1"/>
        <v>1.1231717809004875</v>
      </c>
      <c r="H52" s="2"/>
    </row>
    <row r="53" spans="1:8" ht="15.75" x14ac:dyDescent="0.25">
      <c r="A53" s="54" t="s">
        <v>59</v>
      </c>
      <c r="B53" s="28"/>
      <c r="C53" s="14"/>
      <c r="D53" s="71"/>
      <c r="E53" s="101"/>
      <c r="F53" s="101"/>
      <c r="G53" s="102"/>
      <c r="H53" s="2"/>
    </row>
    <row r="54" spans="1:8" ht="15.75" x14ac:dyDescent="0.25">
      <c r="A54" s="27" t="s">
        <v>92</v>
      </c>
      <c r="B54" s="28"/>
      <c r="C54" s="14"/>
      <c r="D54" s="71">
        <v>1207</v>
      </c>
      <c r="E54" s="101">
        <v>146875720.63999999</v>
      </c>
      <c r="F54" s="101">
        <v>15846357.449999999</v>
      </c>
      <c r="G54" s="102">
        <f t="shared" si="1"/>
        <v>0.89211043608194274</v>
      </c>
      <c r="H54" s="2"/>
    </row>
    <row r="55" spans="1:8" ht="15.75" x14ac:dyDescent="0.25">
      <c r="A55" s="69" t="s">
        <v>93</v>
      </c>
      <c r="B55" s="30"/>
      <c r="C55" s="14"/>
      <c r="D55" s="71">
        <v>2</v>
      </c>
      <c r="E55" s="101">
        <v>323120.89</v>
      </c>
      <c r="F55" s="101">
        <v>13693.77</v>
      </c>
      <c r="G55" s="102">
        <f t="shared" si="1"/>
        <v>0.95762028880274497</v>
      </c>
      <c r="H55" s="2"/>
    </row>
    <row r="56" spans="1:8" x14ac:dyDescent="0.2">
      <c r="A56" s="16" t="s">
        <v>42</v>
      </c>
      <c r="B56" s="30"/>
      <c r="C56" s="14"/>
      <c r="D56" s="72"/>
      <c r="E56" s="104"/>
      <c r="F56" s="101"/>
      <c r="G56" s="103"/>
      <c r="H56" s="2"/>
    </row>
    <row r="57" spans="1:8" x14ac:dyDescent="0.2">
      <c r="A57" s="16" t="s">
        <v>43</v>
      </c>
      <c r="B57" s="28"/>
      <c r="C57" s="14"/>
      <c r="D57" s="72"/>
      <c r="E57" s="104"/>
      <c r="F57" s="101"/>
      <c r="G57" s="103"/>
      <c r="H57" s="2"/>
    </row>
    <row r="58" spans="1:8" x14ac:dyDescent="0.2">
      <c r="A58" s="16" t="s">
        <v>44</v>
      </c>
      <c r="B58" s="28"/>
      <c r="C58" s="14"/>
      <c r="D58" s="72"/>
      <c r="E58" s="100"/>
      <c r="F58" s="101"/>
      <c r="G58" s="103"/>
      <c r="H58" s="2"/>
    </row>
    <row r="59" spans="1:8" x14ac:dyDescent="0.2">
      <c r="A59" s="16" t="s">
        <v>30</v>
      </c>
      <c r="B59" s="28"/>
      <c r="C59" s="14"/>
      <c r="D59" s="72"/>
      <c r="E59" s="100"/>
      <c r="F59" s="101"/>
      <c r="G59" s="103"/>
      <c r="H59" s="2"/>
    </row>
    <row r="60" spans="1:8" ht="15.75" x14ac:dyDescent="0.25">
      <c r="A60" s="32"/>
      <c r="B60" s="18"/>
      <c r="C60" s="14"/>
      <c r="D60" s="72"/>
      <c r="E60" s="111"/>
      <c r="F60" s="111"/>
      <c r="G60" s="103"/>
      <c r="H60" s="2"/>
    </row>
    <row r="61" spans="1:8" ht="15.75" x14ac:dyDescent="0.25">
      <c r="A61" s="20" t="s">
        <v>45</v>
      </c>
      <c r="B61" s="20"/>
      <c r="C61" s="21"/>
      <c r="D61" s="73">
        <f>SUM(D44:D57)</f>
        <v>1588</v>
      </c>
      <c r="E61" s="112">
        <f>SUM(E44:E60)</f>
        <v>208917074.90999997</v>
      </c>
      <c r="F61" s="112">
        <f>SUM(F44:F60)</f>
        <v>19742925.489999998</v>
      </c>
      <c r="G61" s="106">
        <f>1-(+F61/E61)</f>
        <v>0.90549874633988092</v>
      </c>
      <c r="H61" s="2"/>
    </row>
    <row r="62" spans="1:8" x14ac:dyDescent="0.2">
      <c r="A62" s="33"/>
      <c r="B62" s="33"/>
      <c r="C62" s="33"/>
      <c r="D62" s="11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5"/>
      <c r="D63" s="116"/>
      <c r="E63" s="116"/>
      <c r="F63" s="36">
        <f>F61+F27+F39</f>
        <v>22664142.669999998</v>
      </c>
      <c r="G63" s="116"/>
      <c r="H63" s="2"/>
    </row>
    <row r="64" spans="1:8" ht="18" x14ac:dyDescent="0.25">
      <c r="A64" s="42"/>
      <c r="B64" s="38"/>
      <c r="C64" s="38"/>
      <c r="D64" s="38"/>
      <c r="E64" s="43"/>
      <c r="F64" s="2"/>
      <c r="G64" s="2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8"/>
      <c r="F70" s="2"/>
      <c r="G70" s="2"/>
      <c r="H70" s="2"/>
    </row>
    <row r="71" spans="1:8" ht="15.75" x14ac:dyDescent="0.25">
      <c r="A71" s="47"/>
      <c r="B71" s="2"/>
      <c r="C71" s="2"/>
      <c r="D71" s="2"/>
      <c r="E71" s="2"/>
      <c r="F71" s="2"/>
      <c r="G71" s="2"/>
      <c r="H71" s="2"/>
    </row>
  </sheetData>
  <phoneticPr fontId="17" type="noConversion"/>
  <printOptions horizontalCentered="1"/>
  <pageMargins left="0.75" right="0.75" top="0.25" bottom="0.25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webteam-dev</cp:lastModifiedBy>
  <cp:lastPrinted>2025-12-09T12:58:12Z</cp:lastPrinted>
  <dcterms:created xsi:type="dcterms:W3CDTF">2012-06-07T14:04:25Z</dcterms:created>
  <dcterms:modified xsi:type="dcterms:W3CDTF">2025-12-09T21:49:28Z</dcterms:modified>
</cp:coreProperties>
</file>