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dev\Downloads\Public report1\"/>
    </mc:Choice>
  </mc:AlternateContent>
  <bookViews>
    <workbookView xWindow="120" yWindow="45" windowWidth="15180" windowHeight="85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Sheet1!$B$2:$AC$50</definedName>
  </definedNames>
  <calcPr calcId="977461"/>
</workbook>
</file>

<file path=xl/calcChain.xml><?xml version="1.0" encoding="utf-8"?>
<calcChain xmlns="http://schemas.openxmlformats.org/spreadsheetml/2006/main">
  <c r="AC43" i="1" l="1"/>
  <c r="AB43" i="1"/>
  <c r="Z43" i="1"/>
  <c r="Y43" i="1"/>
  <c r="W43" i="1"/>
  <c r="T43" i="1"/>
  <c r="S43" i="1"/>
  <c r="Q43" i="1"/>
  <c r="P43" i="1"/>
  <c r="N43" i="1"/>
  <c r="M43" i="1"/>
  <c r="V43" i="1"/>
  <c r="J43" i="1"/>
  <c r="H43" i="1"/>
  <c r="G43" i="1"/>
  <c r="E43" i="1"/>
  <c r="D43" i="1"/>
  <c r="AC42" i="1"/>
  <c r="AB42" i="1"/>
  <c r="Z42" i="1"/>
  <c r="Y42" i="1"/>
  <c r="W42" i="1"/>
  <c r="T42" i="1"/>
  <c r="S42" i="1"/>
  <c r="Q42" i="1"/>
  <c r="P42" i="1"/>
  <c r="N42" i="1"/>
  <c r="J42" i="1"/>
  <c r="H42" i="1"/>
  <c r="G42" i="1"/>
  <c r="E42" i="1"/>
  <c r="D42" i="1"/>
  <c r="M42" i="1"/>
  <c r="V42" i="1"/>
  <c r="Z41" i="1"/>
  <c r="Y41" i="1"/>
  <c r="W41" i="1"/>
  <c r="T41" i="1"/>
  <c r="S41" i="1"/>
  <c r="Q41" i="1"/>
  <c r="P41" i="1"/>
  <c r="N41" i="1"/>
  <c r="J41" i="1"/>
  <c r="G41" i="1"/>
  <c r="E41" i="1"/>
  <c r="D41" i="1"/>
  <c r="M41" i="1"/>
  <c r="V41" i="1"/>
  <c r="AC40" i="1"/>
  <c r="AB40" i="1"/>
  <c r="Z40" i="1"/>
  <c r="Y40" i="1"/>
  <c r="W40" i="1"/>
  <c r="T40" i="1"/>
  <c r="S40" i="1"/>
  <c r="Q40" i="1"/>
  <c r="P40" i="1"/>
  <c r="N40" i="1"/>
  <c r="K40" i="1"/>
  <c r="J40" i="1"/>
  <c r="H40" i="1"/>
  <c r="G40" i="1"/>
  <c r="M40" i="1"/>
  <c r="V40" i="1"/>
  <c r="E40" i="1"/>
  <c r="D40" i="1"/>
  <c r="AC39" i="1"/>
  <c r="AB39" i="1"/>
  <c r="Z39" i="1"/>
  <c r="Y39" i="1"/>
  <c r="W39" i="1"/>
  <c r="T39" i="1"/>
  <c r="S39" i="1"/>
  <c r="Q39" i="1"/>
  <c r="P39" i="1"/>
  <c r="N39" i="1"/>
  <c r="M39" i="1"/>
  <c r="V39" i="1"/>
  <c r="J39" i="1"/>
  <c r="H39" i="1"/>
  <c r="G39" i="1"/>
  <c r="E39" i="1"/>
  <c r="D39" i="1"/>
  <c r="AC33" i="1"/>
  <c r="AB33" i="1"/>
  <c r="Z33" i="1"/>
  <c r="Y33" i="1"/>
  <c r="W33" i="1"/>
  <c r="T33" i="1"/>
  <c r="Q33" i="1"/>
  <c r="N33" i="1"/>
  <c r="J33" i="1"/>
  <c r="H33" i="1"/>
  <c r="E33" i="1"/>
  <c r="D33" i="1"/>
  <c r="AC31" i="1"/>
  <c r="AB31" i="1"/>
  <c r="Z31" i="1"/>
  <c r="Y31" i="1"/>
  <c r="W31" i="1"/>
  <c r="T31" i="1"/>
  <c r="S31" i="1"/>
  <c r="Q31" i="1"/>
  <c r="P31" i="1"/>
  <c r="P33" i="1"/>
  <c r="N31" i="1"/>
  <c r="J31" i="1"/>
  <c r="H31" i="1"/>
  <c r="G31" i="1"/>
  <c r="E31" i="1"/>
  <c r="D31" i="1"/>
  <c r="M31" i="1"/>
  <c r="V31" i="1"/>
  <c r="AC30" i="1"/>
  <c r="AB30" i="1"/>
  <c r="Z30" i="1"/>
  <c r="Y30" i="1"/>
  <c r="W30" i="1"/>
  <c r="T30" i="1"/>
  <c r="S30" i="1"/>
  <c r="Q30" i="1"/>
  <c r="P30" i="1"/>
  <c r="N30" i="1"/>
  <c r="J30" i="1"/>
  <c r="H30" i="1"/>
  <c r="G30" i="1"/>
  <c r="E30" i="1"/>
  <c r="D30" i="1"/>
  <c r="M30" i="1"/>
  <c r="V30" i="1"/>
  <c r="AC29" i="1"/>
  <c r="AB29" i="1"/>
  <c r="Z29" i="1"/>
  <c r="Y29" i="1"/>
  <c r="W29" i="1"/>
  <c r="T29" i="1"/>
  <c r="S29" i="1"/>
  <c r="S33" i="1"/>
  <c r="Q29" i="1"/>
  <c r="P29" i="1"/>
  <c r="N29" i="1"/>
  <c r="J29" i="1"/>
  <c r="H29" i="1"/>
  <c r="G29" i="1"/>
  <c r="E29" i="1"/>
  <c r="D29" i="1"/>
  <c r="M29" i="1"/>
  <c r="V29" i="1"/>
  <c r="AC28" i="1"/>
  <c r="AB28" i="1"/>
  <c r="Z28" i="1"/>
  <c r="Y28" i="1"/>
  <c r="W28" i="1"/>
  <c r="T28" i="1"/>
  <c r="S28" i="1"/>
  <c r="Q28" i="1"/>
  <c r="P28" i="1"/>
  <c r="N28" i="1"/>
  <c r="J28" i="1"/>
  <c r="H28" i="1"/>
  <c r="G28" i="1"/>
  <c r="G33" i="1"/>
  <c r="E28" i="1"/>
  <c r="D28" i="1"/>
  <c r="AC22" i="1"/>
  <c r="AB22" i="1"/>
  <c r="Z22" i="1"/>
  <c r="Y22" i="1"/>
  <c r="W22" i="1"/>
  <c r="T22" i="1"/>
  <c r="Q22" i="1"/>
  <c r="N22" i="1"/>
  <c r="J22" i="1"/>
  <c r="H22" i="1"/>
  <c r="G22" i="1"/>
  <c r="E22" i="1"/>
  <c r="AC20" i="1"/>
  <c r="AB20" i="1"/>
  <c r="Z20" i="1"/>
  <c r="Y20" i="1"/>
  <c r="W20" i="1"/>
  <c r="T20" i="1"/>
  <c r="S20" i="1"/>
  <c r="Q20" i="1"/>
  <c r="P20" i="1"/>
  <c r="N20" i="1"/>
  <c r="M20" i="1"/>
  <c r="V20" i="1"/>
  <c r="J20" i="1"/>
  <c r="H20" i="1"/>
  <c r="G20" i="1"/>
  <c r="E20" i="1"/>
  <c r="D20" i="1"/>
  <c r="AC19" i="1"/>
  <c r="AB19" i="1"/>
  <c r="Z19" i="1"/>
  <c r="Y19" i="1"/>
  <c r="W19" i="1"/>
  <c r="T19" i="1"/>
  <c r="S19" i="1"/>
  <c r="Q19" i="1"/>
  <c r="P19" i="1"/>
  <c r="N19" i="1"/>
  <c r="J19" i="1"/>
  <c r="H19" i="1"/>
  <c r="G19" i="1"/>
  <c r="M19" i="1"/>
  <c r="V19" i="1"/>
  <c r="E19" i="1"/>
  <c r="D19" i="1"/>
  <c r="AC18" i="1"/>
  <c r="AB18" i="1"/>
  <c r="Z18" i="1"/>
  <c r="Y18" i="1"/>
  <c r="W18" i="1"/>
  <c r="T18" i="1"/>
  <c r="S18" i="1"/>
  <c r="Q18" i="1"/>
  <c r="P18" i="1"/>
  <c r="P22" i="1"/>
  <c r="N18" i="1"/>
  <c r="J18" i="1"/>
  <c r="H18" i="1"/>
  <c r="G18" i="1"/>
  <c r="E18" i="1"/>
  <c r="D18" i="1"/>
  <c r="M18" i="1"/>
  <c r="V18" i="1"/>
  <c r="AC17" i="1"/>
  <c r="AB17" i="1"/>
  <c r="Z17" i="1"/>
  <c r="Y17" i="1"/>
  <c r="W17" i="1"/>
  <c r="T17" i="1"/>
  <c r="S17" i="1"/>
  <c r="S22" i="1"/>
  <c r="Q17" i="1"/>
  <c r="P17" i="1"/>
  <c r="N17" i="1"/>
  <c r="J17" i="1"/>
  <c r="H17" i="1"/>
  <c r="G17" i="1"/>
  <c r="E17" i="1"/>
  <c r="D17" i="1"/>
  <c r="D22" i="1"/>
  <c r="M28" i="1"/>
  <c r="M17" i="1"/>
  <c r="V28" i="1"/>
  <c r="M33" i="1"/>
  <c r="V33" i="1"/>
  <c r="V17" i="1"/>
  <c r="M22" i="1"/>
  <c r="V22" i="1"/>
</calcChain>
</file>

<file path=xl/sharedStrings.xml><?xml version="1.0" encoding="utf-8"?>
<sst xmlns="http://schemas.openxmlformats.org/spreadsheetml/2006/main" count="60" uniqueCount="37">
  <si>
    <t>MISSOURI GAMING COMMISSION</t>
  </si>
  <si>
    <t>MARKET ANALYSIS</t>
  </si>
  <si>
    <t>(Values in 000's)</t>
  </si>
  <si>
    <t>Slot AGR</t>
  </si>
  <si>
    <t>Table AGR</t>
  </si>
  <si>
    <t>Total AGR</t>
  </si>
  <si>
    <t>Admissions</t>
  </si>
  <si>
    <t>Patrons</t>
  </si>
  <si>
    <t>Win Per Patron</t>
  </si>
  <si>
    <t>Slot Hold %</t>
  </si>
  <si>
    <t>Table Win %</t>
  </si>
  <si>
    <t>Year/Year</t>
  </si>
  <si>
    <t>$$</t>
  </si>
  <si>
    <t>% Chng</t>
  </si>
  <si>
    <t>#</t>
  </si>
  <si>
    <t>%</t>
  </si>
  <si>
    <t>Argosy</t>
  </si>
  <si>
    <t>Ameristar KC</t>
  </si>
  <si>
    <t>Total</t>
  </si>
  <si>
    <t>Ameristar SC</t>
  </si>
  <si>
    <t>St. Jo</t>
  </si>
  <si>
    <t xml:space="preserve">Mark Twain </t>
  </si>
  <si>
    <t>Total Statewide</t>
  </si>
  <si>
    <t>Note:  Values are subject to change.</t>
  </si>
  <si>
    <t>Kansas City Market</t>
  </si>
  <si>
    <t>St. Louis Market</t>
  </si>
  <si>
    <t>Out State Markets</t>
  </si>
  <si>
    <t>Isle - Boonville</t>
  </si>
  <si>
    <t>River City</t>
  </si>
  <si>
    <t>Hollywood</t>
  </si>
  <si>
    <t>Hybrid AGR</t>
  </si>
  <si>
    <t>Harrah's KC</t>
  </si>
  <si>
    <t>Century Caruthersville</t>
  </si>
  <si>
    <t>Century Cape</t>
  </si>
  <si>
    <t>Bally's KC</t>
  </si>
  <si>
    <t>Horseshoe St. Louis</t>
  </si>
  <si>
    <t>Month Ended November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</si>
</sst>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</numFmts>
  <fonts count="8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indexed="8"/>
      </top>
      <bottom/>
      <diagonal/>
    </border>
  </borders>
  <cellStyleXfs count="4">
    <xf numFmtId="0" fontId="0" fillId="0" borderId="0">
      <alignment vertical="top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164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3" fontId="4" fillId="0" borderId="0" xfId="0" applyNumberFormat="1" applyFont="1" applyAlignment="1"/>
    <xf numFmtId="3" fontId="0" fillId="0" borderId="0" xfId="0" applyNumberFormat="1" applyFont="1" applyAlignment="1"/>
    <xf numFmtId="3" fontId="5" fillId="0" borderId="0" xfId="0" applyNumberFormat="1" applyFont="1" applyAlignment="1"/>
    <xf numFmtId="44" fontId="0" fillId="0" borderId="0" xfId="2" applyFont="1"/>
    <xf numFmtId="44" fontId="0" fillId="0" borderId="0" xfId="2" applyFont="1" applyAlignment="1">
      <alignment horizontal="centerContinuous"/>
    </xf>
    <xf numFmtId="44" fontId="2" fillId="0" borderId="0" xfId="2" applyFont="1" applyAlignment="1">
      <alignment horizontal="centerContinuous"/>
    </xf>
    <xf numFmtId="44" fontId="0" fillId="0" borderId="1" xfId="2" applyFont="1" applyBorder="1" applyAlignment="1">
      <alignment horizontal="centerContinuous"/>
    </xf>
    <xf numFmtId="44" fontId="3" fillId="0" borderId="0" xfId="2" applyFont="1" applyAlignment="1">
      <alignment horizontal="center"/>
    </xf>
    <xf numFmtId="168" fontId="0" fillId="0" borderId="0" xfId="2" applyNumberFormat="1" applyFont="1"/>
    <xf numFmtId="168" fontId="0" fillId="0" borderId="0" xfId="2" applyNumberFormat="1" applyFont="1" applyAlignment="1">
      <alignment horizontal="centerContinuous"/>
    </xf>
    <xf numFmtId="168" fontId="2" fillId="0" borderId="0" xfId="2" applyNumberFormat="1" applyFont="1" applyAlignment="1">
      <alignment horizontal="centerContinuous"/>
    </xf>
    <xf numFmtId="168" fontId="0" fillId="0" borderId="1" xfId="2" applyNumberFormat="1" applyFont="1" applyBorder="1" applyAlignment="1">
      <alignment horizontal="centerContinuous"/>
    </xf>
    <xf numFmtId="168" fontId="3" fillId="0" borderId="0" xfId="2" applyNumberFormat="1" applyFont="1" applyAlignment="1">
      <alignment horizontal="center"/>
    </xf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2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169" fontId="3" fillId="0" borderId="0" xfId="1" applyNumberFormat="1" applyFont="1" applyAlignment="1">
      <alignment horizontal="center"/>
    </xf>
    <xf numFmtId="164" fontId="0" fillId="0" borderId="0" xfId="3" applyNumberFormat="1" applyFont="1"/>
    <xf numFmtId="164" fontId="0" fillId="0" borderId="0" xfId="3" applyNumberFormat="1" applyFont="1" applyAlignment="1">
      <alignment horizontal="centerContinuous"/>
    </xf>
    <xf numFmtId="164" fontId="0" fillId="0" borderId="1" xfId="3" applyNumberFormat="1" applyFont="1" applyBorder="1" applyAlignment="1">
      <alignment horizontal="centerContinuous"/>
    </xf>
    <xf numFmtId="164" fontId="0" fillId="0" borderId="0" xfId="3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164" fontId="2" fillId="0" borderId="0" xfId="3" applyNumberFormat="1" applyFont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165" fontId="0" fillId="0" borderId="0" xfId="0" applyNumberFormat="1" applyAlignment="1"/>
    <xf numFmtId="3" fontId="7" fillId="0" borderId="0" xfId="0" applyNumberFormat="1" applyFont="1" applyAlignment="1"/>
    <xf numFmtId="167" fontId="0" fillId="0" borderId="0" xfId="0" applyNumberFormat="1" applyAlignment="1"/>
    <xf numFmtId="166" fontId="0" fillId="0" borderId="0" xfId="0" applyNumberFormat="1" applyAlignment="1"/>
    <xf numFmtId="167" fontId="2" fillId="0" borderId="0" xfId="0" applyNumberFormat="1" applyFont="1" applyAlignment="1"/>
    <xf numFmtId="164" fontId="2" fillId="0" borderId="0" xfId="0" applyNumberFormat="1" applyFont="1" applyAlignment="1"/>
    <xf numFmtId="165" fontId="2" fillId="0" borderId="0" xfId="0" applyNumberFormat="1" applyFont="1" applyAlignment="1"/>
    <xf numFmtId="166" fontId="2" fillId="0" borderId="0" xfId="0" applyNumberFormat="1" applyFont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YSIS/MARKETS/MrktAnalysis1125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summary"/>
      <sheetName val="QTRsummary"/>
      <sheetName val="FYsummary"/>
      <sheetName val="Arg"/>
      <sheetName val="HAA"/>
      <sheetName val="HAB"/>
      <sheetName val="HarKC"/>
      <sheetName val="IsleKC"/>
      <sheetName val="KSA"/>
      <sheetName val="KSB"/>
      <sheetName val="AmerKC"/>
      <sheetName val="TotKC"/>
      <sheetName val="Hollywood"/>
      <sheetName val="GrandTotKC"/>
      <sheetName val="MHA"/>
      <sheetName val="MHB"/>
      <sheetName val="MPA"/>
      <sheetName val="MPB"/>
      <sheetName val="HarMH"/>
      <sheetName val="Pres"/>
      <sheetName val="SCA"/>
      <sheetName val="SCB"/>
      <sheetName val="StatSC"/>
      <sheetName val="Lumiere"/>
      <sheetName val="RiverCity"/>
      <sheetName val="TotStl"/>
      <sheetName val="AltBelle"/>
      <sheetName val="Queen"/>
      <sheetName val="TotIL"/>
      <sheetName val="GrndTot"/>
      <sheetName val="Aztr"/>
      <sheetName val="StJo"/>
      <sheetName val="MarkTwain"/>
      <sheetName val="Cape"/>
      <sheetName val="IOCBV"/>
      <sheetName val="Metrop"/>
      <sheetName val="Statewide"/>
      <sheetName val="Charts"/>
    </sheetNames>
    <sheetDataSet>
      <sheetData sheetId="0"/>
      <sheetData sheetId="1"/>
      <sheetData sheetId="2"/>
      <sheetData sheetId="3">
        <row r="322">
          <cell r="C322">
            <v>168263</v>
          </cell>
          <cell r="L322">
            <v>2351476</v>
          </cell>
          <cell r="Q322">
            <v>0</v>
          </cell>
          <cell r="AA322">
            <v>10890685.060000001</v>
          </cell>
          <cell r="AC322">
            <v>88524</v>
          </cell>
          <cell r="AF322">
            <v>9.618778741628968E-2</v>
          </cell>
          <cell r="AG322">
            <v>0.16709808946273597</v>
          </cell>
          <cell r="AK322">
            <v>-4.0611031194710656E-2</v>
          </cell>
          <cell r="AL322">
            <v>3.912294741847222E-2</v>
          </cell>
          <cell r="AM322">
            <v>-2.7358124266870898E-2</v>
          </cell>
          <cell r="AN322">
            <v>-8.6688667672633724E-2</v>
          </cell>
          <cell r="AO322">
            <v>-7.8556484266844362E-2</v>
          </cell>
          <cell r="AP322">
            <v>5.5563210468996482E-2</v>
          </cell>
          <cell r="AQ322">
            <v>5.036468182949716E-2</v>
          </cell>
          <cell r="AR322">
            <v>0.11324548050029004</v>
          </cell>
        </row>
      </sheetData>
      <sheetData sheetId="4"/>
      <sheetData sheetId="5"/>
      <sheetData sheetId="6">
        <row r="322">
          <cell r="C322">
            <v>177694</v>
          </cell>
          <cell r="L322">
            <v>2799237</v>
          </cell>
          <cell r="Q322">
            <v>0</v>
          </cell>
          <cell r="AA322">
            <v>11036495.890000001</v>
          </cell>
          <cell r="AC322">
            <v>91351</v>
          </cell>
          <cell r="AF322">
            <v>9.4651724262586792E-2</v>
          </cell>
          <cell r="AG322">
            <v>0.17454964828012379</v>
          </cell>
          <cell r="AK322">
            <v>0.1059626169124126</v>
          </cell>
          <cell r="AL322">
            <v>-0.16934245920879076</v>
          </cell>
          <cell r="AM322">
            <v>3.6462834968879143E-2</v>
          </cell>
          <cell r="AN322">
            <v>4.4312798993852542E-2</v>
          </cell>
          <cell r="AO322">
            <v>-1.46904964783795E-2</v>
          </cell>
          <cell r="AP322">
            <v>5.191600331107149E-2</v>
          </cell>
          <cell r="AQ322">
            <v>-8.7172194332323372E-3</v>
          </cell>
          <cell r="AR322">
            <v>-0.24586337518923895</v>
          </cell>
        </row>
      </sheetData>
      <sheetData sheetId="7">
        <row r="322">
          <cell r="C322">
            <v>209419</v>
          </cell>
          <cell r="L322">
            <v>509595</v>
          </cell>
          <cell r="Q322">
            <v>0</v>
          </cell>
          <cell r="AA322">
            <v>10118381.810000001</v>
          </cell>
          <cell r="AC322">
            <v>109392</v>
          </cell>
          <cell r="AF322">
            <v>0.10797376077653907</v>
          </cell>
          <cell r="AG322">
            <v>0.14594199378881276</v>
          </cell>
          <cell r="AK322">
            <v>2.7283615128569805E-2</v>
          </cell>
          <cell r="AL322">
            <v>0.20604067587220487</v>
          </cell>
          <cell r="AM322">
            <v>3.463659956823717E-2</v>
          </cell>
          <cell r="AN322">
            <v>2.0510696359826497E-2</v>
          </cell>
          <cell r="AO322">
            <v>-2.5078872787551498E-2</v>
          </cell>
          <cell r="AP322">
            <v>6.1251593271478999E-2</v>
          </cell>
          <cell r="AQ322">
            <v>-3.7408468614030799E-2</v>
          </cell>
          <cell r="AR322">
            <v>1.3762589700893462</v>
          </cell>
        </row>
      </sheetData>
      <sheetData sheetId="8"/>
      <sheetData sheetId="9"/>
      <sheetData sheetId="10">
        <row r="322">
          <cell r="C322">
            <v>240994</v>
          </cell>
          <cell r="L322">
            <v>1892637.5</v>
          </cell>
          <cell r="Q322">
            <v>0</v>
          </cell>
          <cell r="AA322">
            <v>14082418.050000001</v>
          </cell>
          <cell r="AC322">
            <v>112875</v>
          </cell>
          <cell r="AF322">
            <v>9.7317682465483141E-2</v>
          </cell>
          <cell r="AG322">
            <v>0.19446994375834337</v>
          </cell>
          <cell r="AK322">
            <v>-2.3913516369784671E-2</v>
          </cell>
          <cell r="AL322">
            <v>-8.3026676161118695E-3</v>
          </cell>
          <cell r="AM322">
            <v>-2.2089740617842191E-2</v>
          </cell>
          <cell r="AN322">
            <v>5.9019951581935626E-3</v>
          </cell>
          <cell r="AO322">
            <v>-2.3572664359861606E-2</v>
          </cell>
          <cell r="AP322">
            <v>1.5187241158578502E-3</v>
          </cell>
          <cell r="AQ322">
            <v>-2.2495329832291633E-3</v>
          </cell>
          <cell r="AR322">
            <v>5.5676322994372862E-2</v>
          </cell>
        </row>
      </sheetData>
      <sheetData sheetId="11">
        <row r="322">
          <cell r="AF322">
            <v>9.8513247386964806E-2</v>
          </cell>
          <cell r="AG322">
            <v>0.17429851035659777</v>
          </cell>
          <cell r="AK322">
            <v>1.1404389758674638E-2</v>
          </cell>
          <cell r="AL322">
            <v>-5.1598177844894844E-2</v>
          </cell>
          <cell r="AM322">
            <v>2.038551588273263E-3</v>
          </cell>
          <cell r="AN322">
            <v>-3.5136102345160181E-3</v>
          </cell>
          <cell r="AO322">
            <v>-3.4681581410979656E-2</v>
          </cell>
          <cell r="AP322">
            <v>3.8039399530908957E-2</v>
          </cell>
          <cell r="AQ322">
            <v>2.6698953892532185E-3</v>
          </cell>
          <cell r="AR322">
            <v>2.5931434038163337E-2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>
        <row r="322">
          <cell r="C322">
            <v>298694</v>
          </cell>
          <cell r="L322">
            <v>3050821.8</v>
          </cell>
          <cell r="Q322">
            <v>0</v>
          </cell>
          <cell r="AA322">
            <v>17891627</v>
          </cell>
          <cell r="AC322">
            <v>137246</v>
          </cell>
          <cell r="AF322">
            <v>9.2282150832797907E-2</v>
          </cell>
          <cell r="AH322">
            <v>0.19100862199796545</v>
          </cell>
          <cell r="AL322">
            <v>6.7151123931970425E-2</v>
          </cell>
          <cell r="AN322">
            <v>0.16926037064315391</v>
          </cell>
          <cell r="AO322">
            <v>8.0901973474951205E-2</v>
          </cell>
          <cell r="AP322">
            <v>3.2032699543574683E-2</v>
          </cell>
          <cell r="AQ322">
            <v>-5.3449750337940305E-2</v>
          </cell>
          <cell r="AR322">
            <v>0.14193828997547486</v>
          </cell>
          <cell r="AS322">
            <v>4.7698161326509725E-2</v>
          </cell>
          <cell r="AU322">
            <v>0.10919943831080015</v>
          </cell>
        </row>
      </sheetData>
      <sheetData sheetId="19"/>
      <sheetData sheetId="20"/>
      <sheetData sheetId="21"/>
      <sheetData sheetId="22">
        <row r="322">
          <cell r="C322">
            <v>306467</v>
          </cell>
          <cell r="L322">
            <v>4513957</v>
          </cell>
          <cell r="Q322">
            <v>0</v>
          </cell>
          <cell r="AA322">
            <v>19813520.460000001</v>
          </cell>
          <cell r="AC322">
            <v>150082</v>
          </cell>
          <cell r="AF322">
            <v>9.0833898626397749E-2</v>
          </cell>
          <cell r="AH322">
            <v>0.2241731030138856</v>
          </cell>
          <cell r="AL322">
            <v>3.8766968676188229E-2</v>
          </cell>
          <cell r="AN322">
            <v>0.11280550826717106</v>
          </cell>
          <cell r="AO322">
            <v>5.175106946808361E-2</v>
          </cell>
          <cell r="AP322">
            <v>-2.5789942145082345E-2</v>
          </cell>
          <cell r="AQ322">
            <v>-2.0704055332615545E-2</v>
          </cell>
          <cell r="AR322">
            <v>7.3986954806913197E-2</v>
          </cell>
          <cell r="AS322">
            <v>2.3074400955738872E-2</v>
          </cell>
          <cell r="AU322">
            <v>0.14179372371605981</v>
          </cell>
        </row>
      </sheetData>
      <sheetData sheetId="23">
        <row r="322">
          <cell r="C322">
            <v>195611</v>
          </cell>
          <cell r="L322">
            <v>1842690.87</v>
          </cell>
          <cell r="Q322">
            <v>0</v>
          </cell>
          <cell r="AA322">
            <v>10932278.65</v>
          </cell>
          <cell r="AC322">
            <v>105309</v>
          </cell>
          <cell r="AF322">
            <v>9.9240473427447379E-2</v>
          </cell>
          <cell r="AH322">
            <v>0.22047875367326819</v>
          </cell>
          <cell r="AL322">
            <v>0.10320024694183139</v>
          </cell>
          <cell r="AN322">
            <v>0.20470712860389129</v>
          </cell>
          <cell r="AO322">
            <v>0.11677311311516214</v>
          </cell>
          <cell r="AP322">
            <v>0.19395123142185744</v>
          </cell>
          <cell r="AQ322">
            <v>0.20799063973295717</v>
          </cell>
          <cell r="AR322">
            <v>-7.5511782639275826E-2</v>
          </cell>
          <cell r="AS322">
            <v>-4.9508050106372048E-2</v>
          </cell>
          <cell r="AU322">
            <v>-0.16027862121057856</v>
          </cell>
        </row>
      </sheetData>
      <sheetData sheetId="24">
        <row r="322">
          <cell r="C322">
            <v>315646</v>
          </cell>
          <cell r="L322">
            <v>2575229.36</v>
          </cell>
          <cell r="Q322">
            <v>0</v>
          </cell>
          <cell r="AA322">
            <v>19260943.609999999</v>
          </cell>
          <cell r="AC322">
            <v>165081</v>
          </cell>
          <cell r="AF322">
            <v>9.6947778252186159E-2</v>
          </cell>
          <cell r="AH322">
            <v>0.19208605524246036</v>
          </cell>
          <cell r="AL322">
            <v>5.509606212422935E-2</v>
          </cell>
          <cell r="AN322">
            <v>5.7806183613406947E-3</v>
          </cell>
          <cell r="AO322">
            <v>4.4263394621627317E-2</v>
          </cell>
          <cell r="AP322">
            <v>-5.4054297042402499E-2</v>
          </cell>
          <cell r="AQ322">
            <v>-7.5057290295108103E-2</v>
          </cell>
          <cell r="AR322">
            <v>0.12900332492463829</v>
          </cell>
          <cell r="AS322">
            <v>4.9856525537618213E-2</v>
          </cell>
          <cell r="AU322">
            <v>2.702860758195591E-2</v>
          </cell>
        </row>
      </sheetData>
      <sheetData sheetId="25">
        <row r="322">
          <cell r="AF322">
            <v>9.4193188080520171E-2</v>
          </cell>
          <cell r="AH322">
            <v>0.2070533302288089</v>
          </cell>
          <cell r="AL322">
            <v>6.0835392457759818E-2</v>
          </cell>
          <cell r="AN322">
            <v>0.11409250163879969</v>
          </cell>
          <cell r="AO322">
            <v>6.7141116968264747E-2</v>
          </cell>
          <cell r="AP322">
            <v>1.3524027231437197E-2</v>
          </cell>
          <cell r="AQ322">
            <v>-1.0971706227112743E-2</v>
          </cell>
          <cell r="AR322">
            <v>7.8979361548290328E-2</v>
          </cell>
          <cell r="AS322">
            <v>2.6891986969435733E-2</v>
          </cell>
          <cell r="AU322">
            <v>6.5103677542903249E-2</v>
          </cell>
        </row>
      </sheetData>
      <sheetData sheetId="26"/>
      <sheetData sheetId="27"/>
      <sheetData sheetId="28"/>
      <sheetData sheetId="29"/>
      <sheetData sheetId="30">
        <row r="322">
          <cell r="C322">
            <v>71638</v>
          </cell>
          <cell r="L322">
            <v>312142.5</v>
          </cell>
          <cell r="Q322">
            <v>0</v>
          </cell>
          <cell r="AA322">
            <v>4696105.45</v>
          </cell>
          <cell r="AC322">
            <v>29200</v>
          </cell>
          <cell r="AF322">
            <v>0.1036494204352412</v>
          </cell>
          <cell r="AG322">
            <v>0.25586667234999699</v>
          </cell>
          <cell r="AK322">
            <v>-2.9563851131122143E-2</v>
          </cell>
          <cell r="AL322">
            <v>-0.24742959024130329</v>
          </cell>
          <cell r="AM322">
            <v>-4.67631096820329E-2</v>
          </cell>
          <cell r="AN322">
            <v>-8.7204709360108046E-2</v>
          </cell>
          <cell r="AO322">
            <v>-0.13381388864168964</v>
          </cell>
          <cell r="AP322">
            <v>0.10049893183249958</v>
          </cell>
          <cell r="AQ322">
            <v>-4.4306431847741412E-2</v>
          </cell>
          <cell r="AR322">
            <v>6.2743479131734503E-2</v>
          </cell>
        </row>
      </sheetData>
      <sheetData sheetId="31">
        <row r="322">
          <cell r="C322">
            <v>58210</v>
          </cell>
          <cell r="L322">
            <v>129553</v>
          </cell>
          <cell r="Q322">
            <v>6051.92</v>
          </cell>
          <cell r="AA322">
            <v>3745211.29</v>
          </cell>
          <cell r="AC322">
            <v>31579</v>
          </cell>
          <cell r="AF322">
            <v>0.10320661122936159</v>
          </cell>
          <cell r="AH322">
            <v>0.30330620692238536</v>
          </cell>
          <cell r="AL322">
            <v>3.2988780079949986E-2</v>
          </cell>
          <cell r="AM322">
            <v>-0.87107442312391314</v>
          </cell>
          <cell r="AN322">
            <v>-7.4009613494630422E-2</v>
          </cell>
          <cell r="AO322">
            <v>2.9013260137703778E-2</v>
          </cell>
          <cell r="AP322">
            <v>1.148586422005593E-2</v>
          </cell>
          <cell r="AQ322">
            <v>1.2569339789014755E-2</v>
          </cell>
          <cell r="AR322">
            <v>1.623979682429999E-2</v>
          </cell>
          <cell r="AS322">
            <v>-4.9755538782950692E-2</v>
          </cell>
          <cell r="AU322">
            <v>9.5871873618635917E-4</v>
          </cell>
        </row>
      </sheetData>
      <sheetData sheetId="32">
        <row r="322">
          <cell r="C322">
            <v>37585</v>
          </cell>
          <cell r="L322">
            <v>0</v>
          </cell>
          <cell r="Q322">
            <v>0</v>
          </cell>
          <cell r="AA322">
            <v>2679585.61</v>
          </cell>
          <cell r="AC322">
            <v>18755</v>
          </cell>
          <cell r="AF322">
            <v>0.10317647928262831</v>
          </cell>
          <cell r="AK322">
            <v>6.309669900711512E-2</v>
          </cell>
          <cell r="AM322">
            <v>6.309669900711512E-2</v>
          </cell>
          <cell r="AN322">
            <v>0.11505028629068148</v>
          </cell>
          <cell r="AO322">
            <v>0.16194783470664764</v>
          </cell>
          <cell r="AP322">
            <v>-8.5073643365830565E-2</v>
          </cell>
          <cell r="AQ322">
            <v>-6.8137300304218273E-2</v>
          </cell>
        </row>
      </sheetData>
      <sheetData sheetId="33">
        <row r="322">
          <cell r="C322">
            <v>91740</v>
          </cell>
          <cell r="L322">
            <v>710777</v>
          </cell>
          <cell r="Q322">
            <v>0</v>
          </cell>
          <cell r="AA322">
            <v>5142404.0199999996</v>
          </cell>
          <cell r="AC322">
            <v>45308</v>
          </cell>
          <cell r="AF322">
            <v>0.10178102984390071</v>
          </cell>
          <cell r="AG322">
            <v>0.23015012374045557</v>
          </cell>
          <cell r="AK322">
            <v>-7.6011494541704416E-2</v>
          </cell>
          <cell r="AL322">
            <v>8.4040239509268311E-2</v>
          </cell>
          <cell r="AM322">
            <v>-5.9142854210447848E-2</v>
          </cell>
          <cell r="AN322">
            <v>9.9297650762897316E-3</v>
          </cell>
          <cell r="AO322">
            <v>2.9663080533048891E-3</v>
          </cell>
          <cell r="AP322">
            <v>-6.1925472236752266E-2</v>
          </cell>
          <cell r="AQ322">
            <v>-5.9938880051771171E-2</v>
          </cell>
          <cell r="AR322">
            <v>1.4387318005115945E-2</v>
          </cell>
        </row>
      </sheetData>
      <sheetData sheetId="34">
        <row r="322">
          <cell r="C322">
            <v>98258</v>
          </cell>
          <cell r="L322">
            <v>790617.85</v>
          </cell>
          <cell r="Q322">
            <v>0</v>
          </cell>
          <cell r="AA322">
            <v>6796356.0700000003</v>
          </cell>
          <cell r="AC322">
            <v>51545</v>
          </cell>
          <cell r="AF322">
            <v>9.5476948211176152E-2</v>
          </cell>
          <cell r="AG322">
            <v>0.27405780457824958</v>
          </cell>
          <cell r="AK322">
            <v>4.6477165380831575E-2</v>
          </cell>
          <cell r="AL322">
            <v>-6.0652989452485762E-2</v>
          </cell>
          <cell r="AM322">
            <v>3.4186299511084428E-2</v>
          </cell>
          <cell r="AN322">
            <v>6.1112970982408088E-2</v>
          </cell>
          <cell r="AO322">
            <v>8.7309623254440361E-2</v>
          </cell>
          <cell r="AP322">
            <v>-4.8857586291153998E-2</v>
          </cell>
          <cell r="AQ322">
            <v>-4.2963511871589311E-2</v>
          </cell>
          <cell r="AR322">
            <v>-0.14146099674490631</v>
          </cell>
        </row>
      </sheetData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5"/>
  <sheetViews>
    <sheetView tabSelected="1" zoomScaleNormal="100" workbookViewId="0">
      <selection activeCell="H50" sqref="H50"/>
    </sheetView>
  </sheetViews>
  <sheetFormatPr defaultRowHeight="12.75" x14ac:dyDescent="0.2"/>
  <cols>
    <col min="1" max="1" width="3.7109375" customWidth="1"/>
    <col min="2" max="2" width="20.42578125" customWidth="1"/>
    <col min="3" max="3" width="3.7109375" customWidth="1"/>
    <col min="4" max="4" width="13" style="19" customWidth="1"/>
    <col min="5" max="5" width="9.7109375" customWidth="1"/>
    <col min="6" max="6" width="3.5703125" customWidth="1"/>
    <col min="7" max="7" width="11.7109375" style="19" customWidth="1"/>
    <col min="8" max="8" width="9.140625" style="29" customWidth="1"/>
    <col min="9" max="9" width="3.7109375" customWidth="1"/>
    <col min="10" max="10" width="11.7109375" style="19" customWidth="1"/>
    <col min="11" max="11" width="9.85546875" style="29" customWidth="1"/>
    <col min="12" max="12" width="3.7109375" customWidth="1"/>
    <col min="13" max="13" width="13.28515625" style="19" customWidth="1"/>
    <col min="14" max="14" width="9.140625" style="29" customWidth="1"/>
    <col min="15" max="15" width="3.7109375" customWidth="1"/>
    <col min="16" max="16" width="10.7109375" style="24" customWidth="1"/>
    <col min="17" max="17" width="9.140625" style="29" customWidth="1"/>
    <col min="18" max="18" width="3.5703125" customWidth="1"/>
    <col min="19" max="19" width="10.7109375" style="24" customWidth="1"/>
    <col min="20" max="20" width="9.140625" style="29" customWidth="1"/>
    <col min="21" max="21" width="3.7109375" customWidth="1"/>
    <col min="22" max="22" width="10.7109375" style="14" customWidth="1"/>
    <col min="23" max="23" width="9.140625" style="29" customWidth="1"/>
    <col min="24" max="24" width="3.7109375" customWidth="1"/>
    <col min="25" max="26" width="9.140625" style="29" customWidth="1"/>
    <col min="27" max="27" width="3.7109375" style="29" customWidth="1"/>
    <col min="28" max="29" width="9.140625" style="29" customWidth="1"/>
  </cols>
  <sheetData>
    <row r="1" spans="1:49" x14ac:dyDescent="0.2">
      <c r="A1" s="1"/>
      <c r="B1" s="1"/>
      <c r="C1" s="1"/>
      <c r="E1" s="2"/>
      <c r="F1" s="1"/>
      <c r="I1" s="1"/>
      <c r="L1" s="1"/>
      <c r="O1" s="1"/>
      <c r="R1" s="1"/>
      <c r="U1" s="1"/>
      <c r="X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5.75" x14ac:dyDescent="0.25">
      <c r="A2" s="1"/>
      <c r="B2" s="3" t="s">
        <v>0</v>
      </c>
      <c r="C2" s="4"/>
      <c r="D2" s="20"/>
      <c r="E2" s="5"/>
      <c r="F2" s="4"/>
      <c r="G2" s="20"/>
      <c r="H2" s="30"/>
      <c r="I2" s="4"/>
      <c r="J2" s="20"/>
      <c r="K2" s="30"/>
      <c r="L2" s="4"/>
      <c r="M2" s="20"/>
      <c r="N2" s="30"/>
      <c r="O2" s="4"/>
      <c r="P2" s="25"/>
      <c r="Q2" s="30"/>
      <c r="R2" s="4"/>
      <c r="S2" s="25"/>
      <c r="T2" s="30"/>
      <c r="U2" s="4"/>
      <c r="V2" s="15"/>
      <c r="W2" s="30"/>
      <c r="X2" s="4"/>
      <c r="Y2" s="30"/>
      <c r="Z2" s="30"/>
      <c r="AA2" s="30"/>
      <c r="AB2" s="30"/>
      <c r="AC2" s="30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5.75" x14ac:dyDescent="0.25">
      <c r="A3" s="1"/>
      <c r="B3" s="3" t="s">
        <v>1</v>
      </c>
      <c r="C3" s="4"/>
      <c r="D3" s="20"/>
      <c r="E3" s="5"/>
      <c r="F3" s="4"/>
      <c r="G3" s="20"/>
      <c r="H3" s="30"/>
      <c r="I3" s="4"/>
      <c r="J3" s="20"/>
      <c r="K3" s="30"/>
      <c r="L3" s="4"/>
      <c r="M3" s="20"/>
      <c r="N3" s="30"/>
      <c r="O3" s="4"/>
      <c r="P3" s="25"/>
      <c r="Q3" s="30"/>
      <c r="R3" s="4"/>
      <c r="S3" s="25"/>
      <c r="T3" s="30"/>
      <c r="U3" s="4"/>
      <c r="V3" s="15"/>
      <c r="W3" s="30"/>
      <c r="X3" s="4"/>
      <c r="Y3" s="30"/>
      <c r="Z3" s="30"/>
      <c r="AA3" s="30"/>
      <c r="AB3" s="30"/>
      <c r="AC3" s="30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5.75" x14ac:dyDescent="0.25">
      <c r="A4" s="1"/>
      <c r="B4" s="35" t="s">
        <v>36</v>
      </c>
      <c r="C4" s="4"/>
      <c r="D4" s="20"/>
      <c r="E4" s="5"/>
      <c r="F4" s="4"/>
      <c r="G4" s="20"/>
      <c r="H4" s="30"/>
      <c r="I4" s="4"/>
      <c r="J4" s="20"/>
      <c r="K4" s="30"/>
      <c r="L4" s="4"/>
      <c r="M4" s="20"/>
      <c r="N4" s="30"/>
      <c r="O4" s="4"/>
      <c r="P4" s="25"/>
      <c r="Q4" s="30"/>
      <c r="R4" s="4"/>
      <c r="S4" s="25"/>
      <c r="T4" s="30"/>
      <c r="U4" s="4"/>
      <c r="V4" s="15"/>
      <c r="W4" s="30"/>
      <c r="X4" s="4"/>
      <c r="Y4" s="30"/>
      <c r="Z4" s="30"/>
      <c r="AA4" s="30"/>
      <c r="AB4" s="30"/>
      <c r="AC4" s="30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5.75" x14ac:dyDescent="0.25">
      <c r="A5" s="1"/>
      <c r="B5" s="3" t="s">
        <v>2</v>
      </c>
      <c r="C5" s="4"/>
      <c r="D5" s="20"/>
      <c r="E5" s="5"/>
      <c r="F5" s="4"/>
      <c r="G5" s="20"/>
      <c r="H5" s="30"/>
      <c r="I5" s="4"/>
      <c r="J5" s="20"/>
      <c r="K5" s="30"/>
      <c r="L5" s="4"/>
      <c r="M5" s="20"/>
      <c r="N5" s="30"/>
      <c r="O5" s="4"/>
      <c r="P5" s="25"/>
      <c r="Q5" s="30"/>
      <c r="R5" s="4"/>
      <c r="S5" s="25"/>
      <c r="T5" s="30"/>
      <c r="U5" s="4"/>
      <c r="V5" s="15"/>
      <c r="W5" s="30"/>
      <c r="X5" s="4"/>
      <c r="Y5" s="30"/>
      <c r="Z5" s="30"/>
      <c r="AA5" s="30"/>
      <c r="AB5" s="30"/>
      <c r="AC5" s="30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x14ac:dyDescent="0.2">
      <c r="A6" s="1"/>
      <c r="B6" s="4"/>
      <c r="C6" s="4"/>
      <c r="D6" s="20"/>
      <c r="E6" s="5"/>
      <c r="F6" s="4"/>
      <c r="G6" s="20"/>
      <c r="H6" s="30"/>
      <c r="I6" s="4"/>
      <c r="J6" s="20"/>
      <c r="K6" s="30"/>
      <c r="L6" s="4"/>
      <c r="M6" s="20"/>
      <c r="N6" s="30"/>
      <c r="O6" s="4"/>
      <c r="P6" s="25"/>
      <c r="Q6" s="30"/>
      <c r="R6" s="4"/>
      <c r="S6" s="25"/>
      <c r="T6" s="30"/>
      <c r="U6" s="4"/>
      <c r="V6" s="15"/>
      <c r="W6" s="30"/>
      <c r="X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x14ac:dyDescent="0.2">
      <c r="A7" s="1"/>
      <c r="B7" s="1"/>
      <c r="C7" s="1"/>
      <c r="E7" s="2"/>
      <c r="F7" s="1"/>
      <c r="I7" s="1"/>
      <c r="L7" s="1"/>
      <c r="O7" s="1"/>
      <c r="R7" s="1"/>
      <c r="U7" s="1"/>
      <c r="X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2">
      <c r="A8" s="1"/>
      <c r="B8" s="1"/>
      <c r="C8" s="1"/>
      <c r="E8" s="2"/>
      <c r="F8" s="1"/>
      <c r="I8" s="1"/>
      <c r="L8" s="1"/>
      <c r="O8" s="1"/>
      <c r="R8" s="1"/>
      <c r="U8" s="1"/>
      <c r="X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6.5" thickBot="1" x14ac:dyDescent="0.3">
      <c r="A9" s="1"/>
      <c r="B9" s="6"/>
      <c r="C9" s="1"/>
      <c r="D9" s="21" t="s">
        <v>3</v>
      </c>
      <c r="E9" s="5"/>
      <c r="F9" s="1"/>
      <c r="G9" s="21" t="s">
        <v>4</v>
      </c>
      <c r="H9" s="30"/>
      <c r="I9" s="1"/>
      <c r="J9" s="21" t="s">
        <v>30</v>
      </c>
      <c r="K9" s="30"/>
      <c r="L9" s="1"/>
      <c r="M9" s="21" t="s">
        <v>5</v>
      </c>
      <c r="N9" s="30"/>
      <c r="O9" s="1"/>
      <c r="P9" s="26" t="s">
        <v>6</v>
      </c>
      <c r="Q9" s="30"/>
      <c r="R9" s="1"/>
      <c r="S9" s="26" t="s">
        <v>7</v>
      </c>
      <c r="T9" s="30"/>
      <c r="U9" s="1"/>
      <c r="V9" s="16" t="s">
        <v>8</v>
      </c>
      <c r="W9" s="30"/>
      <c r="X9" s="1"/>
      <c r="Y9" s="34" t="s">
        <v>9</v>
      </c>
      <c r="Z9" s="30"/>
      <c r="AB9" s="34" t="s">
        <v>10</v>
      </c>
      <c r="AC9" s="30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3.5" thickTop="1" x14ac:dyDescent="0.2">
      <c r="A10" s="1"/>
      <c r="B10" s="1"/>
      <c r="C10" s="1"/>
      <c r="D10" s="22"/>
      <c r="E10" s="7"/>
      <c r="F10" s="1"/>
      <c r="G10" s="22"/>
      <c r="H10" s="31"/>
      <c r="I10" s="1"/>
      <c r="J10" s="22"/>
      <c r="K10" s="31"/>
      <c r="L10" s="1"/>
      <c r="M10" s="22"/>
      <c r="N10" s="31"/>
      <c r="O10" s="1"/>
      <c r="P10" s="27"/>
      <c r="Q10" s="31"/>
      <c r="R10" s="1"/>
      <c r="S10" s="27"/>
      <c r="T10" s="31"/>
      <c r="U10" s="1"/>
      <c r="V10" s="17"/>
      <c r="W10" s="31"/>
      <c r="X10" s="1"/>
      <c r="Y10" s="31"/>
      <c r="Z10" s="31"/>
      <c r="AB10" s="31"/>
      <c r="AC10" s="3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x14ac:dyDescent="0.2">
      <c r="A11" s="1"/>
      <c r="B11" s="1"/>
      <c r="C11" s="1"/>
      <c r="E11" s="8" t="s">
        <v>11</v>
      </c>
      <c r="F11" s="1"/>
      <c r="H11" s="32" t="s">
        <v>11</v>
      </c>
      <c r="I11" s="1"/>
      <c r="K11" s="32" t="s">
        <v>11</v>
      </c>
      <c r="L11" s="1"/>
      <c r="N11" s="32" t="s">
        <v>11</v>
      </c>
      <c r="O11" s="1"/>
      <c r="Q11" s="32" t="s">
        <v>11</v>
      </c>
      <c r="R11" s="1"/>
      <c r="T11" s="32" t="s">
        <v>11</v>
      </c>
      <c r="U11" s="1"/>
      <c r="W11" s="32" t="s">
        <v>11</v>
      </c>
      <c r="X11" s="1"/>
      <c r="Z11" s="32" t="s">
        <v>11</v>
      </c>
      <c r="AC11" s="32" t="s">
        <v>11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x14ac:dyDescent="0.2">
      <c r="A12" s="1"/>
      <c r="B12" s="1"/>
      <c r="C12" s="1"/>
      <c r="D12" s="23" t="s">
        <v>12</v>
      </c>
      <c r="E12" s="10" t="s">
        <v>13</v>
      </c>
      <c r="F12" s="9"/>
      <c r="G12" s="23" t="s">
        <v>12</v>
      </c>
      <c r="H12" s="33" t="s">
        <v>13</v>
      </c>
      <c r="I12" s="1"/>
      <c r="J12" s="23" t="s">
        <v>12</v>
      </c>
      <c r="K12" s="33" t="s">
        <v>13</v>
      </c>
      <c r="L12" s="1"/>
      <c r="M12" s="23" t="s">
        <v>12</v>
      </c>
      <c r="N12" s="33" t="s">
        <v>13</v>
      </c>
      <c r="O12" s="1"/>
      <c r="P12" s="28" t="s">
        <v>14</v>
      </c>
      <c r="Q12" s="33" t="s">
        <v>13</v>
      </c>
      <c r="R12" s="1"/>
      <c r="S12" s="28" t="s">
        <v>14</v>
      </c>
      <c r="T12" s="33" t="s">
        <v>13</v>
      </c>
      <c r="U12" s="1"/>
      <c r="V12" s="18" t="s">
        <v>12</v>
      </c>
      <c r="W12" s="33" t="s">
        <v>13</v>
      </c>
      <c r="X12" s="1"/>
      <c r="Y12" s="33" t="s">
        <v>15</v>
      </c>
      <c r="Z12" s="33" t="s">
        <v>13</v>
      </c>
      <c r="AB12" s="33" t="s">
        <v>15</v>
      </c>
      <c r="AC12" s="33" t="s">
        <v>13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x14ac:dyDescent="0.2">
      <c r="A13" s="1"/>
      <c r="B13" s="1"/>
      <c r="C13" s="1"/>
      <c r="E13" s="2"/>
      <c r="F13" s="1"/>
      <c r="I13" s="1"/>
      <c r="L13" s="1"/>
      <c r="O13" s="1"/>
      <c r="R13" s="1"/>
      <c r="U13" s="1"/>
      <c r="X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x14ac:dyDescent="0.2">
      <c r="A14" s="1"/>
      <c r="B14" s="1"/>
      <c r="C14" s="1"/>
      <c r="E14" s="2"/>
      <c r="F14" s="1"/>
      <c r="I14" s="1"/>
      <c r="L14" s="1"/>
      <c r="O14" s="1"/>
      <c r="R14" s="1"/>
      <c r="U14" s="1"/>
      <c r="X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5.75" x14ac:dyDescent="0.25">
      <c r="A15" s="1"/>
      <c r="B15" s="11" t="s">
        <v>24</v>
      </c>
      <c r="C15" s="1"/>
      <c r="E15" s="2"/>
      <c r="F15" s="1"/>
      <c r="I15" s="1"/>
      <c r="L15" s="1"/>
      <c r="O15" s="1"/>
      <c r="R15" s="1"/>
      <c r="U15" s="1"/>
      <c r="X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x14ac:dyDescent="0.2">
      <c r="A16" s="1"/>
      <c r="B16" s="1"/>
      <c r="C16" s="1"/>
      <c r="E16" s="2"/>
      <c r="F16" s="1"/>
      <c r="I16" s="1"/>
      <c r="L16" s="1"/>
      <c r="O16" s="1"/>
      <c r="R16" s="1"/>
      <c r="U16" s="1"/>
      <c r="X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">
      <c r="A17" s="1"/>
      <c r="B17" s="1" t="s">
        <v>16</v>
      </c>
      <c r="C17" s="1"/>
      <c r="D17" s="38">
        <f>ROUND([1]Arg!AA$322/1000,1)</f>
        <v>10890.7</v>
      </c>
      <c r="E17" s="2">
        <f>[1]Arg!AK$322</f>
        <v>-4.0611031194710656E-2</v>
      </c>
      <c r="F17" s="1"/>
      <c r="G17" s="38">
        <f>ROUND([1]Arg!L$322/1000,1)</f>
        <v>2351.5</v>
      </c>
      <c r="H17" s="2">
        <f>[1]Arg!AL$322</f>
        <v>3.912294741847222E-2</v>
      </c>
      <c r="I17" s="2"/>
      <c r="J17" s="38">
        <f>ROUND([1]Arg!Q$322/1000,1)</f>
        <v>0</v>
      </c>
      <c r="K17" s="2">
        <v>0</v>
      </c>
      <c r="L17" s="1"/>
      <c r="M17" s="38">
        <f>D17+G17+J17</f>
        <v>13242.2</v>
      </c>
      <c r="N17" s="2">
        <f>[1]Arg!AM$322</f>
        <v>-2.7358124266870898E-2</v>
      </c>
      <c r="O17" s="1"/>
      <c r="P17" s="36">
        <f>ROUND([1]Arg!C$322/1000,1)</f>
        <v>168.3</v>
      </c>
      <c r="Q17" s="2">
        <f>[1]Arg!AN$322</f>
        <v>-8.6688667672633724E-2</v>
      </c>
      <c r="R17" s="1"/>
      <c r="S17" s="36">
        <f>ROUND([1]Arg!AC$322/1000,1)</f>
        <v>88.5</v>
      </c>
      <c r="T17" s="2">
        <f>[1]Arg!AO$322</f>
        <v>-7.8556484266844362E-2</v>
      </c>
      <c r="U17" s="1"/>
      <c r="V17" s="39">
        <f>M17/S17</f>
        <v>149.62937853107346</v>
      </c>
      <c r="W17" s="2">
        <f>[1]Arg!AP$322</f>
        <v>5.5563210468996482E-2</v>
      </c>
      <c r="X17" s="1"/>
      <c r="Y17" s="2">
        <f>[1]Arg!AF$322</f>
        <v>9.618778741628968E-2</v>
      </c>
      <c r="Z17" s="2">
        <f>[1]Arg!AQ$322</f>
        <v>5.036468182949716E-2</v>
      </c>
      <c r="AA17" s="1"/>
      <c r="AB17" s="2">
        <f>[1]Arg!AG$322</f>
        <v>0.16709808946273597</v>
      </c>
      <c r="AC17" s="2">
        <f>[1]Arg!AR$322</f>
        <v>0.11324548050029004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">
      <c r="A18" s="1"/>
      <c r="B18" s="1" t="s">
        <v>31</v>
      </c>
      <c r="C18" s="1"/>
      <c r="D18" s="38">
        <f>ROUND([1]HarKC!AA$322/1000,1)</f>
        <v>11036.5</v>
      </c>
      <c r="E18" s="2">
        <f>[1]HarKC!AK$322</f>
        <v>0.1059626169124126</v>
      </c>
      <c r="F18" s="1"/>
      <c r="G18" s="38">
        <f>ROUND([1]HarKC!L$322/1000,1)</f>
        <v>2799.2</v>
      </c>
      <c r="H18" s="2">
        <f>[1]HarKC!AL$322</f>
        <v>-0.16934245920879076</v>
      </c>
      <c r="I18" s="2"/>
      <c r="J18" s="38">
        <f>ROUND([1]HarKC!Q$322/1000,1)</f>
        <v>0</v>
      </c>
      <c r="K18" s="2">
        <v>0</v>
      </c>
      <c r="L18" s="1"/>
      <c r="M18" s="38">
        <f>D18+G18</f>
        <v>13835.7</v>
      </c>
      <c r="N18" s="2">
        <f>[1]HarKC!AM$322</f>
        <v>3.6462834968879143E-2</v>
      </c>
      <c r="O18" s="1"/>
      <c r="P18" s="36">
        <f>ROUND([1]HarKC!C$322/1000,1)</f>
        <v>177.7</v>
      </c>
      <c r="Q18" s="2">
        <f>[1]HarKC!AN$322</f>
        <v>4.4312798993852542E-2</v>
      </c>
      <c r="R18" s="1"/>
      <c r="S18" s="36">
        <f>ROUND([1]HarKC!AC$322/1000,1)</f>
        <v>91.4</v>
      </c>
      <c r="T18" s="2">
        <f>[1]HarKC!AO$322</f>
        <v>-1.46904964783795E-2</v>
      </c>
      <c r="U18" s="1"/>
      <c r="V18" s="39">
        <f>M18/S18</f>
        <v>151.37527352297593</v>
      </c>
      <c r="W18" s="2">
        <f>[1]HarKC!AP$322</f>
        <v>5.191600331107149E-2</v>
      </c>
      <c r="X18" s="1"/>
      <c r="Y18" s="2">
        <f>[1]HarKC!AF$322</f>
        <v>9.4651724262586792E-2</v>
      </c>
      <c r="Z18" s="2">
        <f>[1]HarKC!AQ$322</f>
        <v>-8.7172194332323372E-3</v>
      </c>
      <c r="AA18" s="1"/>
      <c r="AB18" s="2">
        <f>[1]HarKC!AG$322</f>
        <v>0.17454964828012379</v>
      </c>
      <c r="AC18" s="2">
        <f>[1]HarKC!AR$322</f>
        <v>-0.24586337518923895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">
      <c r="A19" s="1"/>
      <c r="B19" s="1" t="s">
        <v>34</v>
      </c>
      <c r="C19" s="1"/>
      <c r="D19" s="38">
        <f>ROUND([1]IsleKC!AA$322/1000,1)</f>
        <v>10118.4</v>
      </c>
      <c r="E19" s="2">
        <f>[1]IsleKC!AK$322</f>
        <v>2.7283615128569805E-2</v>
      </c>
      <c r="F19" s="1"/>
      <c r="G19" s="38">
        <f>ROUND([1]IsleKC!L$322/1000,1)</f>
        <v>509.6</v>
      </c>
      <c r="H19" s="2">
        <f>[1]IsleKC!AL$322</f>
        <v>0.20604067587220487</v>
      </c>
      <c r="I19" s="2"/>
      <c r="J19" s="38">
        <f>ROUND([1]IsleKC!Q$322/1000,1)</f>
        <v>0</v>
      </c>
      <c r="K19" s="2">
        <v>0</v>
      </c>
      <c r="L19" s="1"/>
      <c r="M19" s="38">
        <f>D19+G19</f>
        <v>10628</v>
      </c>
      <c r="N19" s="2">
        <f>[1]IsleKC!AM$322</f>
        <v>3.463659956823717E-2</v>
      </c>
      <c r="O19" s="1"/>
      <c r="P19" s="36">
        <f>ROUND([1]IsleKC!C$322/1000,1)</f>
        <v>209.4</v>
      </c>
      <c r="Q19" s="2">
        <f>[1]IsleKC!AN$322</f>
        <v>2.0510696359826497E-2</v>
      </c>
      <c r="R19" s="1"/>
      <c r="S19" s="36">
        <f>ROUND([1]IsleKC!AC$322/1000,1)</f>
        <v>109.4</v>
      </c>
      <c r="T19" s="2">
        <f>[1]IsleKC!AO$322</f>
        <v>-2.5078872787551498E-2</v>
      </c>
      <c r="U19" s="1"/>
      <c r="V19" s="39">
        <f>M19/S19</f>
        <v>97.14808043875685</v>
      </c>
      <c r="W19" s="2">
        <f>[1]IsleKC!AP$322</f>
        <v>6.1251593271478999E-2</v>
      </c>
      <c r="X19" s="1"/>
      <c r="Y19" s="2">
        <f>[1]IsleKC!AF$322</f>
        <v>0.10797376077653907</v>
      </c>
      <c r="Z19" s="2">
        <f>[1]IsleKC!AQ$322</f>
        <v>-3.7408468614030799E-2</v>
      </c>
      <c r="AA19" s="1"/>
      <c r="AB19" s="2">
        <f>[1]IsleKC!AG$322</f>
        <v>0.14594199378881276</v>
      </c>
      <c r="AC19" s="2">
        <f>[1]IsleKC!AR$322</f>
        <v>1.3762589700893462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">
      <c r="A20" s="1"/>
      <c r="B20" s="1" t="s">
        <v>17</v>
      </c>
      <c r="C20" s="1"/>
      <c r="D20" s="38">
        <f>ROUND([1]AmerKC!AA$322/1000,1)</f>
        <v>14082.4</v>
      </c>
      <c r="E20" s="2">
        <f>[1]AmerKC!AK$322</f>
        <v>-2.3913516369784671E-2</v>
      </c>
      <c r="F20" s="1"/>
      <c r="G20" s="38">
        <f>ROUND([1]AmerKC!L$322/1000,1)</f>
        <v>1892.6</v>
      </c>
      <c r="H20" s="2">
        <f>[1]AmerKC!AL$322</f>
        <v>-8.3026676161118695E-3</v>
      </c>
      <c r="I20" s="2"/>
      <c r="J20" s="38">
        <f>ROUND([1]AmerKC!Q$322/1000,1)</f>
        <v>0</v>
      </c>
      <c r="K20" s="2">
        <v>0</v>
      </c>
      <c r="L20" s="1"/>
      <c r="M20" s="38">
        <f>D20+G20</f>
        <v>15975</v>
      </c>
      <c r="N20" s="2">
        <f>[1]AmerKC!AM$322</f>
        <v>-2.2089740617842191E-2</v>
      </c>
      <c r="O20" s="1"/>
      <c r="P20" s="36">
        <f>ROUND([1]AmerKC!C$322/1000,1)</f>
        <v>241</v>
      </c>
      <c r="Q20" s="2">
        <f>[1]AmerKC!AN$322</f>
        <v>5.9019951581935626E-3</v>
      </c>
      <c r="R20" s="1"/>
      <c r="S20" s="36">
        <f>ROUND([1]AmerKC!AC$322/1000,1)</f>
        <v>112.9</v>
      </c>
      <c r="T20" s="2">
        <f>[1]AmerKC!AO$322</f>
        <v>-2.3572664359861606E-2</v>
      </c>
      <c r="U20" s="1"/>
      <c r="V20" s="39">
        <f>M20/S20</f>
        <v>141.49689991142603</v>
      </c>
      <c r="W20" s="2">
        <f>[1]AmerKC!AP$322</f>
        <v>1.5187241158578502E-3</v>
      </c>
      <c r="X20" s="1"/>
      <c r="Y20" s="2">
        <f>[1]AmerKC!AF$322</f>
        <v>9.7317682465483141E-2</v>
      </c>
      <c r="Z20" s="2">
        <f>[1]AmerKC!AQ$322</f>
        <v>-2.2495329832291633E-3</v>
      </c>
      <c r="AA20" s="1"/>
      <c r="AB20" s="2">
        <f>[1]AmerKC!AG$322</f>
        <v>0.19446994375834337</v>
      </c>
      <c r="AC20" s="2">
        <f>[1]AmerKC!AR$322</f>
        <v>5.5676322994372862E-2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ht="6" customHeight="1" x14ac:dyDescent="0.2">
      <c r="A21" s="1"/>
      <c r="B21" s="1"/>
      <c r="C21" s="1"/>
      <c r="D21" s="1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36"/>
      <c r="Q21" s="1"/>
      <c r="R21" s="1"/>
      <c r="S21" s="1"/>
      <c r="T21" s="1"/>
      <c r="U21" s="1"/>
      <c r="V21" s="39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">
      <c r="A22" s="1"/>
      <c r="B22" s="12" t="s">
        <v>18</v>
      </c>
      <c r="C22" s="1"/>
      <c r="D22" s="38">
        <f>SUM(D17:D21)</f>
        <v>46128</v>
      </c>
      <c r="E22" s="2">
        <f>[1]TotKC!AK$322</f>
        <v>1.1404389758674638E-2</v>
      </c>
      <c r="F22" s="1"/>
      <c r="G22" s="38">
        <f>SUM(G17:G21)</f>
        <v>7552.9</v>
      </c>
      <c r="H22" s="2">
        <f>[1]TotKC!AL$322</f>
        <v>-5.1598177844894844E-2</v>
      </c>
      <c r="I22" s="2"/>
      <c r="J22" s="38">
        <f>SUM(J17:J21)</f>
        <v>0</v>
      </c>
      <c r="K22" s="2">
        <v>0</v>
      </c>
      <c r="L22" s="1"/>
      <c r="M22" s="38">
        <f>SUM(M17:M21)</f>
        <v>53680.9</v>
      </c>
      <c r="N22" s="2">
        <f>[1]TotKC!AM$322</f>
        <v>2.038551588273263E-3</v>
      </c>
      <c r="O22" s="1"/>
      <c r="P22" s="36">
        <f>SUM(P17:P21)</f>
        <v>796.4</v>
      </c>
      <c r="Q22" s="2">
        <f>[1]TotKC!AN$322</f>
        <v>-3.5136102345160181E-3</v>
      </c>
      <c r="R22" s="1"/>
      <c r="S22" s="36">
        <f>SUM(S17:S21)</f>
        <v>402.20000000000005</v>
      </c>
      <c r="T22" s="2">
        <f>[1]TotKC!AO$322</f>
        <v>-3.4681581410979656E-2</v>
      </c>
      <c r="U22" s="1"/>
      <c r="V22" s="39">
        <f>M22/S22</f>
        <v>133.46817503729486</v>
      </c>
      <c r="W22" s="2">
        <f>[1]TotKC!AP$322</f>
        <v>3.8039399530908957E-2</v>
      </c>
      <c r="X22" s="1"/>
      <c r="Y22" s="2">
        <f>[1]TotKC!AF$322</f>
        <v>9.8513247386964806E-2</v>
      </c>
      <c r="Z22" s="2">
        <f>[1]TotKC!AQ$322</f>
        <v>2.6698953892532185E-3</v>
      </c>
      <c r="AA22" s="1"/>
      <c r="AB22" s="2">
        <f>[1]TotKC!AG$322</f>
        <v>0.17429851035659777</v>
      </c>
      <c r="AC22" s="2">
        <f>[1]TotKC!AR$322</f>
        <v>2.5931434038163337E-2</v>
      </c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">
      <c r="A23" s="1"/>
      <c r="B23" s="1"/>
      <c r="C23" s="1"/>
      <c r="E23" s="2"/>
      <c r="F23" s="1"/>
      <c r="I23" s="1"/>
      <c r="L23" s="1"/>
      <c r="O23" s="1"/>
      <c r="R23" s="1"/>
      <c r="U23" s="1"/>
      <c r="X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">
      <c r="A24" s="1"/>
      <c r="B24" s="1"/>
      <c r="C24" s="1"/>
      <c r="E24" s="2"/>
      <c r="F24" s="1"/>
      <c r="I24" s="1"/>
      <c r="L24" s="1"/>
      <c r="O24" s="1"/>
      <c r="R24" s="1"/>
      <c r="U24" s="1"/>
      <c r="X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">
      <c r="A25" s="1"/>
      <c r="B25" s="1"/>
      <c r="C25" s="1"/>
      <c r="E25" s="2"/>
      <c r="F25" s="1"/>
      <c r="I25" s="1"/>
      <c r="L25" s="1"/>
      <c r="O25" s="1"/>
      <c r="R25" s="1"/>
      <c r="U25" s="1"/>
      <c r="X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15.75" x14ac:dyDescent="0.25">
      <c r="A26" s="1"/>
      <c r="B26" s="11" t="s">
        <v>25</v>
      </c>
      <c r="C26" s="1"/>
      <c r="E26" s="2"/>
      <c r="F26" s="1"/>
      <c r="I26" s="1"/>
      <c r="L26" s="1"/>
      <c r="O26" s="1"/>
      <c r="R26" s="1"/>
      <c r="U26" s="1"/>
      <c r="X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">
      <c r="A27" s="1"/>
      <c r="B27" s="1"/>
      <c r="C27" s="1"/>
      <c r="E27" s="2"/>
      <c r="F27" s="1"/>
      <c r="I27" s="1"/>
      <c r="L27" s="1"/>
      <c r="O27" s="1"/>
      <c r="R27" s="1"/>
      <c r="U27" s="1"/>
      <c r="X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2">
      <c r="A28" s="1"/>
      <c r="B28" s="37" t="s">
        <v>29</v>
      </c>
      <c r="C28" s="1"/>
      <c r="D28" s="38">
        <f>ROUND([1]HarMH!AA$322/1000,1)</f>
        <v>17891.599999999999</v>
      </c>
      <c r="E28" s="2">
        <f>[1]HarMH!AL$322</f>
        <v>6.7151123931970425E-2</v>
      </c>
      <c r="F28" s="1"/>
      <c r="G28" s="38">
        <f>ROUND([1]HarMH!L$322/1000,1)</f>
        <v>3050.8</v>
      </c>
      <c r="H28" s="2">
        <f>[1]HarMH!AN$322</f>
        <v>0.16926037064315391</v>
      </c>
      <c r="I28" s="2"/>
      <c r="J28" s="38">
        <f>ROUND([1]HarMH!Q$322/1000,1)</f>
        <v>0</v>
      </c>
      <c r="K28" s="2">
        <v>0</v>
      </c>
      <c r="L28" s="1"/>
      <c r="M28" s="38">
        <f>D28+G28+J28</f>
        <v>20942.399999999998</v>
      </c>
      <c r="N28" s="2">
        <f>[1]HarMH!AO$322</f>
        <v>8.0901973474951205E-2</v>
      </c>
      <c r="O28" s="1"/>
      <c r="P28" s="36">
        <f>ROUND([1]HarMH!C$322/1000,1)</f>
        <v>298.7</v>
      </c>
      <c r="Q28" s="2">
        <f>[1]HarMH!AP$322</f>
        <v>3.2032699543574683E-2</v>
      </c>
      <c r="R28" s="1"/>
      <c r="S28" s="36">
        <f>ROUND([1]HarMH!AC$322/1000,1)</f>
        <v>137.19999999999999</v>
      </c>
      <c r="T28" s="2">
        <f>[1]HarMH!AQ$322</f>
        <v>-5.3449750337940305E-2</v>
      </c>
      <c r="U28" s="1"/>
      <c r="V28" s="39">
        <f>M28/S28</f>
        <v>152.64139941690962</v>
      </c>
      <c r="W28" s="2">
        <f>[1]HarMH!AR$322</f>
        <v>0.14193828997547486</v>
      </c>
      <c r="X28" s="1"/>
      <c r="Y28" s="2">
        <f>[1]HarMH!AF$322</f>
        <v>9.2282150832797907E-2</v>
      </c>
      <c r="Z28" s="2">
        <f>[1]HarMH!AS$322</f>
        <v>4.7698161326509725E-2</v>
      </c>
      <c r="AA28" s="1"/>
      <c r="AB28" s="2">
        <f>[1]HarMH!AH$322</f>
        <v>0.19100862199796545</v>
      </c>
      <c r="AC28" s="2">
        <f>[1]HarMH!AU$322</f>
        <v>0.10919943831080015</v>
      </c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2">
      <c r="A29" s="1"/>
      <c r="B29" s="1" t="s">
        <v>28</v>
      </c>
      <c r="C29" s="1"/>
      <c r="D29" s="38">
        <f>ROUND([1]RiverCity!AA$322/1000,1)</f>
        <v>19260.900000000001</v>
      </c>
      <c r="E29" s="2">
        <f>[1]RiverCity!AL$322</f>
        <v>5.509606212422935E-2</v>
      </c>
      <c r="F29" s="1"/>
      <c r="G29" s="38">
        <f>ROUND([1]RiverCity!L$322/1000,1)</f>
        <v>2575.1999999999998</v>
      </c>
      <c r="H29" s="2">
        <f>[1]RiverCity!AN$322</f>
        <v>5.7806183613406947E-3</v>
      </c>
      <c r="I29" s="2"/>
      <c r="J29" s="38">
        <f>ROUND([1]RiverCity!Q$322/1000,1)</f>
        <v>0</v>
      </c>
      <c r="K29" s="2">
        <v>-1</v>
      </c>
      <c r="L29" s="1"/>
      <c r="M29" s="38">
        <f>D29+G29+J29</f>
        <v>21836.100000000002</v>
      </c>
      <c r="N29" s="2">
        <f>[1]RiverCity!AO$322</f>
        <v>4.4263394621627317E-2</v>
      </c>
      <c r="O29" s="1"/>
      <c r="P29" s="36">
        <f>ROUND([1]RiverCity!C$322/1000,1)</f>
        <v>315.60000000000002</v>
      </c>
      <c r="Q29" s="2">
        <f>[1]RiverCity!AP$322</f>
        <v>-5.4054297042402499E-2</v>
      </c>
      <c r="R29" s="1"/>
      <c r="S29" s="36">
        <f>ROUND([1]RiverCity!AC$322/1000,1)</f>
        <v>165.1</v>
      </c>
      <c r="T29" s="2">
        <f>[1]RiverCity!AQ$322</f>
        <v>-7.5057290295108103E-2</v>
      </c>
      <c r="U29" s="1"/>
      <c r="V29" s="39">
        <f>M29/S29</f>
        <v>132.25984251968507</v>
      </c>
      <c r="W29" s="2">
        <f>[1]RiverCity!AR$322</f>
        <v>0.12900332492463829</v>
      </c>
      <c r="X29" s="1"/>
      <c r="Y29" s="2">
        <f>[1]RiverCity!AF$322</f>
        <v>9.6947778252186159E-2</v>
      </c>
      <c r="Z29" s="2">
        <f>[1]RiverCity!AS$322</f>
        <v>4.9856525537618213E-2</v>
      </c>
      <c r="AA29" s="1"/>
      <c r="AB29" s="2">
        <f>[1]RiverCity!AH$322</f>
        <v>0.19208605524246036</v>
      </c>
      <c r="AC29" s="2">
        <f>[1]RiverCity!AU$322</f>
        <v>2.702860758195591E-2</v>
      </c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2">
      <c r="A30" s="1"/>
      <c r="B30" s="1" t="s">
        <v>35</v>
      </c>
      <c r="C30" s="1"/>
      <c r="D30" s="38">
        <f>ROUND([1]Lumiere!AA$322/1000,1)</f>
        <v>10932.3</v>
      </c>
      <c r="E30" s="2">
        <f>[1]Lumiere!AL$322</f>
        <v>0.10320024694183139</v>
      </c>
      <c r="F30" s="1"/>
      <c r="G30" s="38">
        <f>ROUND([1]Lumiere!L$322/1000,1)</f>
        <v>1842.7</v>
      </c>
      <c r="H30" s="2">
        <f>[1]Lumiere!AN$322</f>
        <v>0.20470712860389129</v>
      </c>
      <c r="I30" s="2"/>
      <c r="J30" s="38">
        <f>ROUND([1]Lumiere!Q$322/1000,1)</f>
        <v>0</v>
      </c>
      <c r="K30" s="2">
        <v>0</v>
      </c>
      <c r="L30" s="1"/>
      <c r="M30" s="38">
        <f>D30+G30+J30</f>
        <v>12775</v>
      </c>
      <c r="N30" s="2">
        <f>[1]Lumiere!AO$322</f>
        <v>0.11677311311516214</v>
      </c>
      <c r="O30" s="1"/>
      <c r="P30" s="36">
        <f>ROUND([1]Lumiere!C$322/1000,1)</f>
        <v>195.6</v>
      </c>
      <c r="Q30" s="2">
        <f>[1]Lumiere!AP$322</f>
        <v>0.19395123142185744</v>
      </c>
      <c r="R30" s="1"/>
      <c r="S30" s="36">
        <f>ROUND([1]Lumiere!AC$322/1000,1)</f>
        <v>105.3</v>
      </c>
      <c r="T30" s="2">
        <f>[1]Lumiere!AQ$322</f>
        <v>0.20799063973295717</v>
      </c>
      <c r="U30" s="1"/>
      <c r="V30" s="39">
        <f>M30/S30</f>
        <v>121.32003798670466</v>
      </c>
      <c r="W30" s="2">
        <f>[1]Lumiere!AR$322</f>
        <v>-7.5511782639275826E-2</v>
      </c>
      <c r="X30" s="1"/>
      <c r="Y30" s="2">
        <f>[1]Lumiere!AF$322</f>
        <v>9.9240473427447379E-2</v>
      </c>
      <c r="Z30" s="2">
        <f>[1]Lumiere!AS$322</f>
        <v>-4.9508050106372048E-2</v>
      </c>
      <c r="AA30" s="1"/>
      <c r="AB30" s="2">
        <f>[1]Lumiere!AH$322</f>
        <v>0.22047875367326819</v>
      </c>
      <c r="AC30" s="2">
        <f>[1]Lumiere!AU$322</f>
        <v>-0.16027862121057856</v>
      </c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x14ac:dyDescent="0.2">
      <c r="A31" s="1"/>
      <c r="B31" s="1" t="s">
        <v>19</v>
      </c>
      <c r="C31" s="1"/>
      <c r="D31" s="38">
        <f>ROUND([1]StatSC!AA$322/1000,1)</f>
        <v>19813.5</v>
      </c>
      <c r="E31" s="2">
        <f>[1]StatSC!AL$322</f>
        <v>3.8766968676188229E-2</v>
      </c>
      <c r="F31" s="1"/>
      <c r="G31" s="38">
        <f>ROUND([1]StatSC!L$322/1000,1)</f>
        <v>4514</v>
      </c>
      <c r="H31" s="2">
        <f>[1]StatSC!AN$322</f>
        <v>0.11280550826717106</v>
      </c>
      <c r="I31" s="2"/>
      <c r="J31" s="38">
        <f>ROUND([1]StatSC!Q$322/1000,1)</f>
        <v>0</v>
      </c>
      <c r="K31" s="2">
        <v>0</v>
      </c>
      <c r="L31" s="1"/>
      <c r="M31" s="38">
        <f>D31+G31+J31</f>
        <v>24327.5</v>
      </c>
      <c r="N31" s="2">
        <f>[1]StatSC!AO$322</f>
        <v>5.175106946808361E-2</v>
      </c>
      <c r="O31" s="1"/>
      <c r="P31" s="36">
        <f>ROUND([1]StatSC!C$322/1000,1)</f>
        <v>306.5</v>
      </c>
      <c r="Q31" s="2">
        <f>[1]StatSC!AP$322</f>
        <v>-2.5789942145082345E-2</v>
      </c>
      <c r="R31" s="1"/>
      <c r="S31" s="36">
        <f>ROUND([1]StatSC!AC$322/1000,1)</f>
        <v>150.1</v>
      </c>
      <c r="T31" s="2">
        <f>[1]StatSC!AQ$322</f>
        <v>-2.0704055332615545E-2</v>
      </c>
      <c r="U31" s="1"/>
      <c r="V31" s="39">
        <f>M31/S31</f>
        <v>162.07528314457031</v>
      </c>
      <c r="W31" s="2">
        <f>[1]StatSC!AR$322</f>
        <v>7.3986954806913197E-2</v>
      </c>
      <c r="X31" s="1"/>
      <c r="Y31" s="2">
        <f>[1]StatSC!AF$322</f>
        <v>9.0833898626397749E-2</v>
      </c>
      <c r="Z31" s="2">
        <f>[1]StatSC!AS$322</f>
        <v>2.3074400955738872E-2</v>
      </c>
      <c r="AA31" s="1"/>
      <c r="AB31" s="2">
        <f>[1]StatSC!AH$322</f>
        <v>0.2241731030138856</v>
      </c>
      <c r="AC31" s="2">
        <f>[1]StatSC!AU$322</f>
        <v>0.14179372371605981</v>
      </c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6" customHeight="1" x14ac:dyDescent="0.2">
      <c r="A32" s="1"/>
      <c r="B32" s="1"/>
      <c r="C32" s="1"/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36"/>
      <c r="Q32" s="1"/>
      <c r="R32" s="1"/>
      <c r="S32" s="36"/>
      <c r="T32" s="1"/>
      <c r="U32" s="1"/>
      <c r="V32" s="39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2">
      <c r="A33" s="1"/>
      <c r="B33" s="1" t="s">
        <v>18</v>
      </c>
      <c r="C33" s="1"/>
      <c r="D33" s="38">
        <f>SUM(D28:D32)</f>
        <v>67898.3</v>
      </c>
      <c r="E33" s="2">
        <f>[1]TotStl!AL$322</f>
        <v>6.0835392457759818E-2</v>
      </c>
      <c r="F33" s="1"/>
      <c r="G33" s="38">
        <f>SUM(G28:G32)</f>
        <v>11982.7</v>
      </c>
      <c r="H33" s="2">
        <f>[1]TotStl!AN$322</f>
        <v>0.11409250163879969</v>
      </c>
      <c r="I33" s="2"/>
      <c r="J33" s="38">
        <f>SUM(J28:J32)</f>
        <v>0</v>
      </c>
      <c r="K33" s="2">
        <v>-1</v>
      </c>
      <c r="L33" s="1"/>
      <c r="M33" s="38">
        <f>SUM(M28:M32)</f>
        <v>79881</v>
      </c>
      <c r="N33" s="2">
        <f>[1]TotStl!AO$322</f>
        <v>6.7141116968264747E-2</v>
      </c>
      <c r="O33" s="1"/>
      <c r="P33" s="36">
        <f>SUM(P28:P32)</f>
        <v>1116.4000000000001</v>
      </c>
      <c r="Q33" s="2">
        <f>[1]TotStl!AP$322</f>
        <v>1.3524027231437197E-2</v>
      </c>
      <c r="R33" s="1"/>
      <c r="S33" s="36">
        <f>SUM(S28:S32)</f>
        <v>557.69999999999993</v>
      </c>
      <c r="T33" s="2">
        <f>[1]TotStl!AQ$322</f>
        <v>-1.0971706227112743E-2</v>
      </c>
      <c r="U33" s="1"/>
      <c r="V33" s="39">
        <f>M33/S33</f>
        <v>143.23292092522863</v>
      </c>
      <c r="W33" s="2">
        <f>[1]TotStl!AR$322</f>
        <v>7.8979361548290328E-2</v>
      </c>
      <c r="X33" s="1"/>
      <c r="Y33" s="2">
        <f>[1]TotStl!AF$322</f>
        <v>9.4193188080520171E-2</v>
      </c>
      <c r="Z33" s="2">
        <f>[1]TotStl!AS$322</f>
        <v>2.6891986969435733E-2</v>
      </c>
      <c r="AA33" s="1"/>
      <c r="AB33" s="2">
        <f>[1]TotStl!AH$322</f>
        <v>0.2070533302288089</v>
      </c>
      <c r="AC33" s="2">
        <f>[1]TotStl!AU$322</f>
        <v>6.5103677542903249E-2</v>
      </c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2">
      <c r="A34" s="1"/>
      <c r="B34" s="1"/>
      <c r="C34" s="1"/>
      <c r="E34" s="2"/>
      <c r="F34" s="1"/>
      <c r="I34" s="1"/>
      <c r="L34" s="1"/>
      <c r="O34" s="1"/>
      <c r="R34" s="1"/>
      <c r="U34" s="1"/>
      <c r="X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">
      <c r="A35" s="1"/>
      <c r="B35" s="1"/>
      <c r="C35" s="1"/>
      <c r="E35" s="2"/>
      <c r="F35" s="1"/>
      <c r="I35" s="1"/>
      <c r="L35" s="1"/>
      <c r="O35" s="1"/>
      <c r="R35" s="1"/>
      <c r="U35" s="1"/>
      <c r="X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2">
      <c r="A36" s="1"/>
      <c r="B36" s="1"/>
      <c r="C36" s="1"/>
      <c r="E36" s="2"/>
      <c r="F36" s="1"/>
      <c r="I36" s="1"/>
      <c r="L36" s="1"/>
      <c r="O36" s="1"/>
      <c r="R36" s="1"/>
      <c r="U36" s="1"/>
      <c r="X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ht="15.75" x14ac:dyDescent="0.25">
      <c r="A37" s="1"/>
      <c r="B37" s="11" t="s">
        <v>26</v>
      </c>
      <c r="C37" s="1"/>
      <c r="E37" s="2"/>
      <c r="F37" s="1"/>
      <c r="I37" s="1"/>
      <c r="L37" s="1"/>
      <c r="O37" s="1"/>
      <c r="R37" s="1"/>
      <c r="U37" s="1"/>
      <c r="X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">
      <c r="A38" s="1"/>
      <c r="B38" s="1"/>
      <c r="C38" s="1"/>
      <c r="E38" s="2"/>
      <c r="F38" s="1"/>
      <c r="I38" s="1"/>
      <c r="L38" s="1"/>
      <c r="O38" s="1"/>
      <c r="R38" s="1"/>
      <c r="U38" s="1"/>
      <c r="X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">
      <c r="A39" s="1"/>
      <c r="B39" s="1" t="s">
        <v>32</v>
      </c>
      <c r="C39" s="1"/>
      <c r="D39" s="38">
        <f>ROUND([1]Aztr!AA$322/1000,1)</f>
        <v>4696.1000000000004</v>
      </c>
      <c r="E39" s="2">
        <f>[1]Aztr!AK$322</f>
        <v>-2.9563851131122143E-2</v>
      </c>
      <c r="F39" s="1"/>
      <c r="G39" s="38">
        <f>ROUND([1]Aztr!L$322/1000,1)</f>
        <v>312.10000000000002</v>
      </c>
      <c r="H39" s="2">
        <f>[1]Aztr!AL$322</f>
        <v>-0.24742959024130329</v>
      </c>
      <c r="I39" s="2"/>
      <c r="J39" s="38">
        <f>ROUND([1]Aztr!Q$322/1000,1)</f>
        <v>0</v>
      </c>
      <c r="K39" s="2">
        <v>0</v>
      </c>
      <c r="L39" s="1"/>
      <c r="M39" s="38">
        <f>D39+G39</f>
        <v>5008.2000000000007</v>
      </c>
      <c r="N39" s="2">
        <f>[1]Aztr!AM$322</f>
        <v>-4.67631096820329E-2</v>
      </c>
      <c r="O39" s="1"/>
      <c r="P39" s="36">
        <f>ROUND([1]Aztr!C$322/1000,1)</f>
        <v>71.599999999999994</v>
      </c>
      <c r="Q39" s="2">
        <f>[1]Aztr!AN$322</f>
        <v>-8.7204709360108046E-2</v>
      </c>
      <c r="R39" s="1"/>
      <c r="S39" s="36">
        <f>ROUND([1]Aztr!AC$322/1000,1)</f>
        <v>29.2</v>
      </c>
      <c r="T39" s="2">
        <f>[1]Aztr!AO$322</f>
        <v>-0.13381388864168964</v>
      </c>
      <c r="U39" s="1"/>
      <c r="V39" s="39">
        <f>M39/S39</f>
        <v>171.51369863013701</v>
      </c>
      <c r="W39" s="2">
        <f>[1]Aztr!AP$322</f>
        <v>0.10049893183249958</v>
      </c>
      <c r="X39" s="1"/>
      <c r="Y39" s="2">
        <f>[1]Aztr!AF$322</f>
        <v>0.1036494204352412</v>
      </c>
      <c r="Z39" s="2">
        <f>[1]Aztr!AQ$322</f>
        <v>-4.4306431847741412E-2</v>
      </c>
      <c r="AA39" s="1"/>
      <c r="AB39" s="2">
        <f>[1]Aztr!AG$322</f>
        <v>0.25586667234999699</v>
      </c>
      <c r="AC39" s="2">
        <f>[1]Aztr!AR$322</f>
        <v>6.2743479131734503E-2</v>
      </c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">
      <c r="A40" s="1"/>
      <c r="B40" s="1" t="s">
        <v>20</v>
      </c>
      <c r="C40" s="1"/>
      <c r="D40" s="38">
        <f>ROUND([1]StJo!AA$322/1000,1)</f>
        <v>3745.2</v>
      </c>
      <c r="E40" s="2">
        <f>[1]StJo!AL$322</f>
        <v>3.2988780079949986E-2</v>
      </c>
      <c r="F40" s="1"/>
      <c r="G40" s="38">
        <f>ROUND([1]StJo!L$322/1000,1)</f>
        <v>129.6</v>
      </c>
      <c r="H40" s="2">
        <f>[1]StJo!AN$322</f>
        <v>-7.4009613494630422E-2</v>
      </c>
      <c r="I40" s="2"/>
      <c r="J40" s="38">
        <f>ROUND([1]StJo!Q$322/1000,1)</f>
        <v>6.1</v>
      </c>
      <c r="K40" s="2">
        <f>[1]StJo!AM$322</f>
        <v>-0.87107442312391314</v>
      </c>
      <c r="L40" s="1"/>
      <c r="M40" s="38">
        <f>D40+G40+J40</f>
        <v>3880.8999999999996</v>
      </c>
      <c r="N40" s="2">
        <f>[1]StJo!AO$322</f>
        <v>2.9013260137703778E-2</v>
      </c>
      <c r="O40" s="1"/>
      <c r="P40" s="36">
        <f>ROUND([1]StJo!C$322/1000,1)</f>
        <v>58.2</v>
      </c>
      <c r="Q40" s="2">
        <f>[1]StJo!AP$322</f>
        <v>1.148586422005593E-2</v>
      </c>
      <c r="R40" s="1"/>
      <c r="S40" s="36">
        <f>ROUND([1]StJo!AC$322/1000,1)</f>
        <v>31.6</v>
      </c>
      <c r="T40" s="2">
        <f>[1]StJo!AQ$322</f>
        <v>1.2569339789014755E-2</v>
      </c>
      <c r="U40" s="1"/>
      <c r="V40" s="39">
        <f>M40/S40</f>
        <v>122.81329113924049</v>
      </c>
      <c r="W40" s="2">
        <f>[1]StJo!AR$322</f>
        <v>1.623979682429999E-2</v>
      </c>
      <c r="X40" s="1"/>
      <c r="Y40" s="2">
        <f>[1]StJo!AF$322</f>
        <v>0.10320661122936159</v>
      </c>
      <c r="Z40" s="2">
        <f>[1]StJo!AS$322</f>
        <v>-4.9755538782950692E-2</v>
      </c>
      <c r="AA40" s="1"/>
      <c r="AB40" s="2">
        <f>[1]StJo!AH$322</f>
        <v>0.30330620692238536</v>
      </c>
      <c r="AC40" s="2">
        <f>[1]StJo!AU$322</f>
        <v>9.5871873618635917E-4</v>
      </c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">
      <c r="A41" s="1"/>
      <c r="B41" s="1" t="s">
        <v>21</v>
      </c>
      <c r="C41" s="1"/>
      <c r="D41" s="38">
        <f>ROUND([1]MarkTwain!AA$322/1000,1)</f>
        <v>2679.6</v>
      </c>
      <c r="E41" s="2">
        <f>[1]MarkTwain!AK$322</f>
        <v>6.309669900711512E-2</v>
      </c>
      <c r="F41" s="1"/>
      <c r="G41" s="38">
        <f>ROUND([1]MarkTwain!L$322/1000,1)</f>
        <v>0</v>
      </c>
      <c r="H41" s="2">
        <v>0</v>
      </c>
      <c r="I41" s="2"/>
      <c r="J41" s="38">
        <f>ROUND([1]MarkTwain!Q$322/1000,1)</f>
        <v>0</v>
      </c>
      <c r="K41" s="2">
        <v>0</v>
      </c>
      <c r="L41" s="1"/>
      <c r="M41" s="38">
        <f>D41+G41</f>
        <v>2679.6</v>
      </c>
      <c r="N41" s="2">
        <f>[1]MarkTwain!AM$322</f>
        <v>6.309669900711512E-2</v>
      </c>
      <c r="O41" s="1"/>
      <c r="P41" s="36">
        <f>ROUND([1]MarkTwain!C$322/1000,1)</f>
        <v>37.6</v>
      </c>
      <c r="Q41" s="2">
        <f>[1]MarkTwain!AN$322</f>
        <v>0.11505028629068148</v>
      </c>
      <c r="R41" s="1"/>
      <c r="S41" s="36">
        <f>ROUND([1]MarkTwain!AC$322/1000,1)</f>
        <v>18.8</v>
      </c>
      <c r="T41" s="2">
        <f>[1]MarkTwain!AO$322</f>
        <v>0.16194783470664764</v>
      </c>
      <c r="U41" s="1"/>
      <c r="V41" s="39">
        <f>M41/S41</f>
        <v>142.531914893617</v>
      </c>
      <c r="W41" s="2">
        <f>[1]MarkTwain!AP$322</f>
        <v>-8.5073643365830565E-2</v>
      </c>
      <c r="X41" s="1"/>
      <c r="Y41" s="2">
        <f>[1]MarkTwain!AF$322</f>
        <v>0.10317647928262831</v>
      </c>
      <c r="Z41" s="2">
        <f>[1]MarkTwain!AQ$322</f>
        <v>-6.8137300304218273E-2</v>
      </c>
      <c r="AA41" s="1"/>
      <c r="AB41" s="2">
        <v>0</v>
      </c>
      <c r="AC41" s="2">
        <v>0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">
      <c r="A42" s="1"/>
      <c r="B42" s="1" t="s">
        <v>27</v>
      </c>
      <c r="C42" s="1"/>
      <c r="D42" s="38">
        <f>ROUND([1]IOCBV!AA$322/1000,1)</f>
        <v>6796.4</v>
      </c>
      <c r="E42" s="2">
        <f>[1]IOCBV!AK$322</f>
        <v>4.6477165380831575E-2</v>
      </c>
      <c r="F42" s="1"/>
      <c r="G42" s="38">
        <f>ROUND([1]IOCBV!L$322/1000,1)</f>
        <v>790.6</v>
      </c>
      <c r="H42" s="2">
        <f>[1]IOCBV!AL$322</f>
        <v>-6.0652989452485762E-2</v>
      </c>
      <c r="I42" s="2"/>
      <c r="J42" s="38">
        <f>ROUND([1]IOCBV!Q$322/1000,1)</f>
        <v>0</v>
      </c>
      <c r="K42" s="2">
        <v>0</v>
      </c>
      <c r="L42" s="1"/>
      <c r="M42" s="38">
        <f>D42+G42</f>
        <v>7587</v>
      </c>
      <c r="N42" s="2">
        <f>[1]IOCBV!AM$322</f>
        <v>3.4186299511084428E-2</v>
      </c>
      <c r="O42" s="1"/>
      <c r="P42" s="36">
        <f>ROUND([1]IOCBV!C$322/1000,1)</f>
        <v>98.3</v>
      </c>
      <c r="Q42" s="2">
        <f>[1]IOCBV!AN$322</f>
        <v>6.1112970982408088E-2</v>
      </c>
      <c r="R42" s="1"/>
      <c r="S42" s="36">
        <f>ROUND([1]IOCBV!AC$322/1000,1)</f>
        <v>51.5</v>
      </c>
      <c r="T42" s="2">
        <f>[1]IOCBV!AO$322</f>
        <v>8.7309623254440361E-2</v>
      </c>
      <c r="U42" s="1"/>
      <c r="V42" s="39">
        <f>M42/S42</f>
        <v>147.32038834951456</v>
      </c>
      <c r="W42" s="2">
        <f>[1]IOCBV!AP$322</f>
        <v>-4.8857586291153998E-2</v>
      </c>
      <c r="X42" s="1"/>
      <c r="Y42" s="2">
        <f>[1]IOCBV!AF$322</f>
        <v>9.5476948211176152E-2</v>
      </c>
      <c r="Z42" s="2">
        <f>[1]IOCBV!AQ$322</f>
        <v>-4.2963511871589311E-2</v>
      </c>
      <c r="AA42" s="1"/>
      <c r="AB42" s="2">
        <f>[1]IOCBV!AG$322</f>
        <v>0.27405780457824958</v>
      </c>
      <c r="AC42" s="2">
        <f>[1]IOCBV!AR$322</f>
        <v>-0.14146099674490631</v>
      </c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">
      <c r="A43" s="1"/>
      <c r="B43" s="1" t="s">
        <v>33</v>
      </c>
      <c r="C43" s="1"/>
      <c r="D43" s="38">
        <f>ROUND([1]Cape!AA$322/1000,1)</f>
        <v>5142.3999999999996</v>
      </c>
      <c r="E43" s="2">
        <f>[1]Cape!AK$322</f>
        <v>-7.6011494541704416E-2</v>
      </c>
      <c r="F43" s="1"/>
      <c r="G43" s="38">
        <f>ROUND([1]Cape!L$322/1000,1)</f>
        <v>710.8</v>
      </c>
      <c r="H43" s="2">
        <f>[1]Cape!AL$322</f>
        <v>8.4040239509268311E-2</v>
      </c>
      <c r="I43" s="2"/>
      <c r="J43" s="38">
        <f>ROUND([1]Cape!Q$322/1000,1)</f>
        <v>0</v>
      </c>
      <c r="K43" s="2">
        <v>0</v>
      </c>
      <c r="L43" s="1"/>
      <c r="M43" s="38">
        <f>D43+G43</f>
        <v>5853.2</v>
      </c>
      <c r="N43" s="2">
        <f>[1]Cape!AM$322</f>
        <v>-5.9142854210447848E-2</v>
      </c>
      <c r="O43" s="1"/>
      <c r="P43" s="36">
        <f>ROUND([1]Cape!C$322/1000,1)</f>
        <v>91.7</v>
      </c>
      <c r="Q43" s="2">
        <f>[1]Cape!AN$322</f>
        <v>9.9297650762897316E-3</v>
      </c>
      <c r="R43" s="1"/>
      <c r="S43" s="36">
        <f>ROUND([1]Cape!AC$322/1000,1)</f>
        <v>45.3</v>
      </c>
      <c r="T43" s="2">
        <f>[1]Cape!AO$322</f>
        <v>2.9663080533048891E-3</v>
      </c>
      <c r="U43" s="1"/>
      <c r="V43" s="39">
        <f>M43/S43</f>
        <v>129.20971302428256</v>
      </c>
      <c r="W43" s="2">
        <f>[1]Cape!AP$322</f>
        <v>-6.1925472236752266E-2</v>
      </c>
      <c r="X43" s="1"/>
      <c r="Y43" s="2">
        <f>[1]Cape!AF$322</f>
        <v>0.10178102984390071</v>
      </c>
      <c r="Z43" s="2">
        <f>[1]Cape!AQ$322</f>
        <v>-5.9938880051771171E-2</v>
      </c>
      <c r="AA43" s="1"/>
      <c r="AB43" s="2">
        <f>[1]Cape!AG$322</f>
        <v>0.23015012374045557</v>
      </c>
      <c r="AC43" s="2">
        <f>[1]Cape!AR$322</f>
        <v>1.4387318005115945E-2</v>
      </c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">
      <c r="A44" s="1"/>
      <c r="B44" s="1"/>
      <c r="C44" s="1"/>
      <c r="E44" s="2"/>
      <c r="F44" s="1"/>
      <c r="I44" s="1"/>
      <c r="L44" s="1"/>
      <c r="O44" s="1"/>
      <c r="R44" s="1"/>
      <c r="U44" s="1"/>
      <c r="X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">
      <c r="A45" s="1"/>
      <c r="B45" s="1"/>
      <c r="C45" s="1"/>
      <c r="E45" s="2"/>
      <c r="F45" s="1"/>
      <c r="I45" s="1"/>
      <c r="L45" s="1"/>
      <c r="O45" s="1"/>
      <c r="R45" s="1"/>
      <c r="U45" s="1"/>
      <c r="X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">
      <c r="A46" s="1"/>
      <c r="B46" s="1"/>
      <c r="C46" s="1"/>
      <c r="E46" s="2"/>
      <c r="F46" s="1"/>
      <c r="I46" s="1"/>
      <c r="L46" s="1"/>
      <c r="O46" s="1"/>
      <c r="R46" s="1"/>
      <c r="U46" s="1"/>
      <c r="X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ht="15.75" x14ac:dyDescent="0.25">
      <c r="A47" s="1"/>
      <c r="B47" s="13" t="s">
        <v>22</v>
      </c>
      <c r="C47" s="13"/>
      <c r="D47" s="40">
        <v>137086</v>
      </c>
      <c r="E47" s="41">
        <v>3.3381110655072099E-2</v>
      </c>
      <c r="F47" s="6"/>
      <c r="G47" s="40">
        <v>21478.699999999993</v>
      </c>
      <c r="H47" s="41">
        <v>3.4050657995295275E-2</v>
      </c>
      <c r="I47" s="41"/>
      <c r="J47" s="40">
        <v>6.1</v>
      </c>
      <c r="K47" s="41">
        <v>-0.9573673917804626</v>
      </c>
      <c r="L47" s="6"/>
      <c r="M47" s="40">
        <v>158570.80000000002</v>
      </c>
      <c r="N47" s="41">
        <v>3.2555861812801679E-2</v>
      </c>
      <c r="O47" s="6"/>
      <c r="P47" s="42">
        <v>2270.2000000000003</v>
      </c>
      <c r="Q47" s="41">
        <v>7.2519581839978198E-3</v>
      </c>
      <c r="R47" s="6"/>
      <c r="S47" s="42">
        <v>1136.3</v>
      </c>
      <c r="T47" s="41">
        <v>-1.5481139644783815E-2</v>
      </c>
      <c r="U47" s="6"/>
      <c r="V47" s="43">
        <v>139.55011880665319</v>
      </c>
      <c r="W47" s="41">
        <v>4.8792362840315295E-2</v>
      </c>
      <c r="X47" s="6"/>
      <c r="Y47" s="41">
        <v>9.6651249105390399E-2</v>
      </c>
      <c r="Z47" s="41">
        <v>4.8832174707957865E-3</v>
      </c>
      <c r="AA47" s="6"/>
      <c r="AB47" s="41">
        <v>0.19736736745061079</v>
      </c>
      <c r="AC47" s="41">
        <v>4.4392578356473811E-2</v>
      </c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">
      <c r="A48" s="1"/>
      <c r="B48" s="1"/>
      <c r="C48" s="1"/>
      <c r="E48" s="2"/>
      <c r="F48" s="1"/>
      <c r="I48" s="1"/>
      <c r="L48" s="1"/>
      <c r="O48" s="1"/>
      <c r="R48" s="1"/>
      <c r="U48" s="1"/>
      <c r="X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ht="15.75" x14ac:dyDescent="0.25">
      <c r="A49" s="1"/>
      <c r="B49" s="13" t="s">
        <v>23</v>
      </c>
      <c r="C49" s="1"/>
      <c r="E49" s="2"/>
      <c r="F49" s="1"/>
      <c r="I49" s="1"/>
      <c r="L49" s="1"/>
      <c r="O49" s="1"/>
      <c r="R49" s="1"/>
      <c r="U49" s="1"/>
      <c r="X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5.75" x14ac:dyDescent="0.25">
      <c r="A50" s="1"/>
      <c r="B50" s="6"/>
      <c r="C50" s="1"/>
      <c r="E50" s="2"/>
      <c r="F50" s="1"/>
      <c r="I50" s="1"/>
      <c r="L50" s="1"/>
      <c r="O50" s="1"/>
      <c r="R50" s="1"/>
      <c r="U50" s="1"/>
      <c r="X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">
      <c r="A51" s="1"/>
      <c r="B51" s="1"/>
      <c r="C51" s="1"/>
      <c r="E51" s="2"/>
      <c r="F51" s="1"/>
      <c r="I51" s="1"/>
      <c r="L51" s="1"/>
      <c r="O51" s="1"/>
      <c r="R51" s="1"/>
      <c r="U51" s="1"/>
      <c r="X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">
      <c r="A52" s="1"/>
      <c r="B52" s="1"/>
      <c r="C52" s="1"/>
      <c r="E52" s="2"/>
      <c r="F52" s="1"/>
      <c r="I52" s="1"/>
      <c r="L52" s="1"/>
      <c r="O52" s="1"/>
      <c r="R52" s="1"/>
      <c r="U52" s="1"/>
      <c r="X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">
      <c r="A53" s="1"/>
      <c r="B53" s="1"/>
      <c r="C53" s="1"/>
      <c r="E53" s="2"/>
      <c r="F53" s="1"/>
      <c r="I53" s="1"/>
      <c r="L53" s="1"/>
      <c r="O53" s="1"/>
      <c r="R53" s="1"/>
      <c r="U53" s="1"/>
      <c r="X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">
      <c r="A54" s="1"/>
      <c r="B54" s="1"/>
      <c r="C54" s="1"/>
      <c r="E54" s="2"/>
      <c r="F54" s="1"/>
      <c r="I54" s="1"/>
      <c r="L54" s="1"/>
      <c r="O54" s="1"/>
      <c r="R54" s="1"/>
      <c r="U54" s="1"/>
      <c r="X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">
      <c r="A55" s="1"/>
      <c r="B55" s="1"/>
      <c r="C55" s="1"/>
      <c r="E55" s="2"/>
      <c r="F55" s="1"/>
      <c r="I55" s="1"/>
      <c r="L55" s="1"/>
      <c r="O55" s="1"/>
      <c r="R55" s="1"/>
      <c r="U55" s="1"/>
      <c r="X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</sheetData>
  <phoneticPr fontId="0" type="noConversion"/>
  <printOptions horizontalCentered="1"/>
  <pageMargins left="0.5" right="0.5" top="0.75" bottom="0.5" header="0.5" footer="0.5"/>
  <pageSetup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webteam-dev</cp:lastModifiedBy>
  <cp:lastPrinted>2025-11-06T21:29:45Z</cp:lastPrinted>
  <dcterms:created xsi:type="dcterms:W3CDTF">2001-11-06T09:34:40Z</dcterms:created>
  <dcterms:modified xsi:type="dcterms:W3CDTF">2025-12-09T21:49:48Z</dcterms:modified>
</cp:coreProperties>
</file>