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bteam-prod\Desktop\Financials 109\OPtimized\"/>
    </mc:Choice>
  </mc:AlternateContent>
  <bookViews>
    <workbookView xWindow="32760" yWindow="135" windowWidth="7845" windowHeight="4080" tabRatio="790" activeTab="9"/>
  </bookViews>
  <sheets>
    <sheet name="ARG" sheetId="1" r:id="rId1"/>
    <sheet name="CARUTHERSVILLE" sheetId="2" r:id="rId2"/>
    <sheet name="HOLLYWOOD" sheetId="3" r:id="rId3"/>
    <sheet name="HARKC" sheetId="4" r:id="rId4"/>
    <sheet name="BALLYSKC" sheetId="5" r:id="rId5"/>
    <sheet name="AMERKC" sheetId="6" r:id="rId6"/>
    <sheet name="LAGRANGE" sheetId="7" r:id="rId7"/>
    <sheet name="AMERSC" sheetId="8" r:id="rId8"/>
    <sheet name="RIVERCITY" sheetId="9" r:id="rId9"/>
    <sheet name="HORSESHOE" sheetId="10" r:id="rId10"/>
    <sheet name="ISLEBV" sheetId="11" r:id="rId11"/>
    <sheet name="STJO" sheetId="12" r:id="rId12"/>
    <sheet name="CAPE" sheetId="14" r:id="rId13"/>
    <sheet name="STATE TOTALS" sheetId="13" r:id="rId14"/>
  </sheets>
  <definedNames>
    <definedName name="_xlnm.Print_Area" localSheetId="13">'STATE TOTALS'!$A$1:$C$23</definedName>
  </definedNames>
  <calcPr calcId="162913"/>
</workbook>
</file>

<file path=xl/calcChain.xml><?xml version="1.0" encoding="utf-8"?>
<calcChain xmlns="http://schemas.openxmlformats.org/spreadsheetml/2006/main">
  <c r="F63" i="14" l="1"/>
  <c r="G61" i="14"/>
  <c r="F61" i="14"/>
  <c r="E61" i="14"/>
  <c r="D61" i="14"/>
  <c r="G55" i="14"/>
  <c r="G54" i="14"/>
  <c r="G52" i="14"/>
  <c r="G51" i="14"/>
  <c r="G50" i="14"/>
  <c r="G48" i="14"/>
  <c r="G47" i="14"/>
  <c r="G46" i="14"/>
  <c r="G44" i="14"/>
  <c r="F39" i="14"/>
  <c r="G39" i="14"/>
  <c r="E39" i="14"/>
  <c r="D39" i="14"/>
  <c r="G34" i="14"/>
  <c r="G30" i="14"/>
  <c r="G29" i="14"/>
  <c r="G26" i="14"/>
  <c r="G24" i="14"/>
  <c r="G19" i="14"/>
  <c r="G15" i="14"/>
  <c r="F59" i="10"/>
  <c r="E59" i="10"/>
  <c r="D59" i="10"/>
  <c r="G53" i="10"/>
  <c r="G52" i="10"/>
  <c r="G51" i="10"/>
  <c r="G49" i="10"/>
  <c r="G48" i="10"/>
  <c r="G47" i="10"/>
  <c r="G46" i="10"/>
  <c r="G45" i="10"/>
  <c r="G44" i="10"/>
  <c r="G43" i="10"/>
  <c r="D38" i="10"/>
  <c r="G34" i="10"/>
  <c r="G33" i="10"/>
  <c r="G29" i="10"/>
  <c r="G28" i="10"/>
  <c r="G26" i="10"/>
  <c r="G25" i="10"/>
  <c r="G20" i="10"/>
  <c r="G19" i="10"/>
  <c r="G16" i="10"/>
  <c r="F15" i="10"/>
  <c r="F38" i="10"/>
  <c r="E15" i="10"/>
  <c r="E38" i="10"/>
  <c r="G10" i="10"/>
  <c r="F60" i="7"/>
  <c r="F62" i="7"/>
  <c r="E60" i="7"/>
  <c r="D60" i="7"/>
  <c r="G54" i="7"/>
  <c r="G50" i="7"/>
  <c r="G48" i="7"/>
  <c r="G47" i="7"/>
  <c r="G46" i="7"/>
  <c r="G44" i="7"/>
  <c r="F70" i="12"/>
  <c r="E70" i="12"/>
  <c r="D70" i="12"/>
  <c r="B16" i="13"/>
  <c r="G65" i="12"/>
  <c r="G64" i="12"/>
  <c r="G60" i="12"/>
  <c r="G58" i="12"/>
  <c r="G57" i="12"/>
  <c r="G56" i="12"/>
  <c r="G54" i="12"/>
  <c r="F49" i="12"/>
  <c r="B13" i="13"/>
  <c r="E49" i="12"/>
  <c r="B12" i="13"/>
  <c r="D49" i="12"/>
  <c r="B11" i="13"/>
  <c r="G44" i="12"/>
  <c r="F38" i="12"/>
  <c r="E38" i="12"/>
  <c r="D38" i="12"/>
  <c r="B6" i="13"/>
  <c r="G30" i="12"/>
  <c r="G21" i="12"/>
  <c r="G12" i="12"/>
  <c r="F63" i="9"/>
  <c r="G61" i="9"/>
  <c r="F61" i="9"/>
  <c r="E61" i="9"/>
  <c r="D61" i="9"/>
  <c r="G55" i="9"/>
  <c r="G54" i="9"/>
  <c r="G52" i="9"/>
  <c r="G51" i="9"/>
  <c r="G50" i="9"/>
  <c r="G48" i="9"/>
  <c r="G47" i="9"/>
  <c r="G46" i="9"/>
  <c r="G45" i="9"/>
  <c r="G44" i="9"/>
  <c r="F39" i="9"/>
  <c r="G39" i="9"/>
  <c r="E39" i="9"/>
  <c r="D39" i="9"/>
  <c r="G34" i="9"/>
  <c r="G32" i="9"/>
  <c r="G31" i="9"/>
  <c r="G29" i="9"/>
  <c r="G25" i="9"/>
  <c r="G24" i="9"/>
  <c r="G23" i="9"/>
  <c r="G20" i="9"/>
  <c r="G18" i="9"/>
  <c r="G17" i="9"/>
  <c r="G16" i="9"/>
  <c r="G14" i="9"/>
  <c r="G13" i="9"/>
  <c r="F62" i="6"/>
  <c r="F64" i="6"/>
  <c r="E62" i="6"/>
  <c r="D62" i="6"/>
  <c r="G55" i="6"/>
  <c r="G54" i="6"/>
  <c r="G53" i="6"/>
  <c r="G52" i="6"/>
  <c r="G51" i="6"/>
  <c r="G50" i="6"/>
  <c r="G48" i="6"/>
  <c r="G46" i="6"/>
  <c r="G45" i="6"/>
  <c r="G44" i="6"/>
  <c r="F39" i="6"/>
  <c r="G39" i="6"/>
  <c r="E39" i="6"/>
  <c r="D39" i="6"/>
  <c r="G34" i="6"/>
  <c r="G33" i="6"/>
  <c r="G32" i="6"/>
  <c r="G31" i="6"/>
  <c r="G30" i="6"/>
  <c r="G29" i="6"/>
  <c r="G28" i="6"/>
  <c r="G25" i="6"/>
  <c r="G22" i="6"/>
  <c r="G20" i="6"/>
  <c r="G19" i="6"/>
  <c r="G18" i="6"/>
  <c r="G16" i="6"/>
  <c r="G15" i="6"/>
  <c r="G13" i="6"/>
  <c r="G11" i="6"/>
  <c r="F62" i="5"/>
  <c r="F64" i="5"/>
  <c r="E62" i="5"/>
  <c r="D62" i="5"/>
  <c r="G56" i="5"/>
  <c r="G54" i="5"/>
  <c r="G50" i="5"/>
  <c r="G48" i="5"/>
  <c r="G46" i="5"/>
  <c r="G44" i="5"/>
  <c r="F39" i="5"/>
  <c r="G39" i="5"/>
  <c r="E39" i="5"/>
  <c r="D39" i="5"/>
  <c r="G25" i="5"/>
  <c r="G24" i="5"/>
  <c r="G23" i="5"/>
  <c r="G18" i="5"/>
  <c r="G17" i="5"/>
  <c r="G14" i="5"/>
  <c r="G12" i="5"/>
  <c r="G10" i="5"/>
  <c r="G9" i="5"/>
  <c r="F62" i="4"/>
  <c r="F64" i="4"/>
  <c r="E62" i="4"/>
  <c r="D62" i="4"/>
  <c r="G56" i="4"/>
  <c r="G54" i="4"/>
  <c r="G53" i="4"/>
  <c r="G52" i="4"/>
  <c r="G50" i="4"/>
  <c r="G49" i="4"/>
  <c r="G48" i="4"/>
  <c r="G46" i="4"/>
  <c r="G45" i="4"/>
  <c r="G44" i="4"/>
  <c r="G39" i="4"/>
  <c r="F39" i="4"/>
  <c r="E39" i="4"/>
  <c r="D39" i="4"/>
  <c r="G33" i="4"/>
  <c r="G31" i="4"/>
  <c r="G28" i="4"/>
  <c r="G26" i="4"/>
  <c r="G24" i="4"/>
  <c r="G23" i="4"/>
  <c r="G22" i="4"/>
  <c r="G21" i="4"/>
  <c r="G19" i="4"/>
  <c r="G18" i="4"/>
  <c r="G17" i="4"/>
  <c r="G15" i="4"/>
  <c r="G14" i="4"/>
  <c r="G11" i="4"/>
  <c r="G10" i="4"/>
  <c r="F62" i="3"/>
  <c r="F64" i="3"/>
  <c r="E62" i="3"/>
  <c r="D62" i="3"/>
  <c r="G55" i="3"/>
  <c r="G54" i="3"/>
  <c r="G53" i="3"/>
  <c r="G52" i="3"/>
  <c r="G50" i="3"/>
  <c r="G49" i="3"/>
  <c r="G48" i="3"/>
  <c r="G47" i="3"/>
  <c r="G46" i="3"/>
  <c r="G45" i="3"/>
  <c r="G44" i="3"/>
  <c r="F39" i="3"/>
  <c r="G39" i="3"/>
  <c r="E39" i="3"/>
  <c r="D39" i="3"/>
  <c r="G34" i="3"/>
  <c r="G32" i="3"/>
  <c r="G29" i="3"/>
  <c r="G28" i="3"/>
  <c r="G26" i="3"/>
  <c r="G24" i="3"/>
  <c r="G23" i="3"/>
  <c r="G22" i="3"/>
  <c r="G21" i="3"/>
  <c r="G20" i="3"/>
  <c r="G18" i="3"/>
  <c r="G17" i="3"/>
  <c r="G13" i="3"/>
  <c r="G11" i="3"/>
  <c r="G9" i="3"/>
  <c r="G60" i="2"/>
  <c r="F60" i="2"/>
  <c r="E60" i="2"/>
  <c r="D60" i="2"/>
  <c r="G54" i="2"/>
  <c r="G53" i="2"/>
  <c r="G50" i="2"/>
  <c r="G48" i="2"/>
  <c r="G47" i="2"/>
  <c r="G46" i="2"/>
  <c r="G44" i="2"/>
  <c r="F39" i="2"/>
  <c r="G39" i="2"/>
  <c r="E39" i="2"/>
  <c r="D39" i="2"/>
  <c r="G34" i="2"/>
  <c r="G32" i="2"/>
  <c r="G30" i="2"/>
  <c r="G29" i="2"/>
  <c r="G18" i="2"/>
  <c r="F62" i="11"/>
  <c r="G60" i="11"/>
  <c r="F60" i="11"/>
  <c r="E60" i="11"/>
  <c r="D60" i="11"/>
  <c r="G53" i="11"/>
  <c r="G52" i="11"/>
  <c r="G50" i="11"/>
  <c r="G49" i="11"/>
  <c r="G48" i="11"/>
  <c r="G47" i="11"/>
  <c r="G46" i="11"/>
  <c r="G45" i="11"/>
  <c r="G44" i="11"/>
  <c r="F39" i="11"/>
  <c r="E39" i="11"/>
  <c r="D39" i="11"/>
  <c r="G34" i="11"/>
  <c r="G30" i="11"/>
  <c r="G29" i="11"/>
  <c r="G23" i="11"/>
  <c r="G22" i="11"/>
  <c r="G19" i="11"/>
  <c r="G11" i="11"/>
  <c r="G9" i="11"/>
  <c r="F61" i="8"/>
  <c r="F63" i="8"/>
  <c r="E61" i="8"/>
  <c r="D61" i="8"/>
  <c r="G55" i="8"/>
  <c r="G54" i="8"/>
  <c r="G53" i="8"/>
  <c r="G52" i="8"/>
  <c r="G51" i="8"/>
  <c r="G50" i="8"/>
  <c r="G48" i="8"/>
  <c r="G47" i="8"/>
  <c r="G46" i="8"/>
  <c r="G45" i="8"/>
  <c r="G44" i="8"/>
  <c r="F39" i="8"/>
  <c r="G39" i="8"/>
  <c r="E39" i="8"/>
  <c r="D39" i="8"/>
  <c r="G34" i="8"/>
  <c r="G33" i="8"/>
  <c r="G32" i="8"/>
  <c r="G29" i="8"/>
  <c r="G28" i="8"/>
  <c r="G26" i="8"/>
  <c r="G25" i="8"/>
  <c r="G24" i="8"/>
  <c r="G23" i="8"/>
  <c r="G21" i="8"/>
  <c r="G19" i="8"/>
  <c r="G18" i="8"/>
  <c r="G13" i="8"/>
  <c r="G12" i="8"/>
  <c r="G11" i="8"/>
  <c r="G10" i="8"/>
  <c r="F63" i="1"/>
  <c r="G61" i="1"/>
  <c r="F61" i="1"/>
  <c r="E61" i="1"/>
  <c r="D61" i="1"/>
  <c r="G54" i="1"/>
  <c r="G52" i="1"/>
  <c r="G50" i="1"/>
  <c r="G49" i="1"/>
  <c r="G48" i="1"/>
  <c r="G46" i="1"/>
  <c r="G45" i="1"/>
  <c r="G44" i="1"/>
  <c r="G39" i="1"/>
  <c r="F39" i="1"/>
  <c r="E39" i="1"/>
  <c r="D39" i="1"/>
  <c r="G31" i="1"/>
  <c r="G30" i="1"/>
  <c r="G25" i="1"/>
  <c r="G22" i="1"/>
  <c r="G20" i="1"/>
  <c r="G18" i="1"/>
  <c r="G17" i="1"/>
  <c r="G16" i="1"/>
  <c r="G15" i="1"/>
  <c r="G13" i="1"/>
  <c r="G10" i="1"/>
  <c r="G9" i="1"/>
  <c r="F39" i="7"/>
  <c r="E39" i="7"/>
  <c r="D39" i="7"/>
  <c r="A3" i="4"/>
  <c r="A3" i="14"/>
  <c r="A4" i="13"/>
  <c r="A3" i="12"/>
  <c r="A3" i="11"/>
  <c r="A3" i="10"/>
  <c r="A3" i="9"/>
  <c r="A3" i="8"/>
  <c r="A3" i="7"/>
  <c r="A3" i="6"/>
  <c r="A3" i="5"/>
  <c r="A3" i="3"/>
  <c r="A3" i="2"/>
  <c r="G60" i="7"/>
  <c r="G62" i="6"/>
  <c r="G62" i="5"/>
  <c r="G62" i="4"/>
  <c r="G62" i="3"/>
  <c r="F62" i="2"/>
  <c r="G39" i="11"/>
  <c r="G61" i="8"/>
  <c r="G59" i="10"/>
  <c r="G15" i="10"/>
  <c r="B7" i="13"/>
  <c r="B17" i="13"/>
  <c r="F61" i="10"/>
  <c r="G38" i="10"/>
  <c r="F72" i="12"/>
  <c r="G49" i="12"/>
  <c r="G38" i="12"/>
  <c r="B14" i="13"/>
  <c r="G70" i="12"/>
  <c r="B18" i="13"/>
  <c r="B8" i="13"/>
  <c r="B9" i="13"/>
  <c r="B19" i="13"/>
  <c r="B21" i="13"/>
</calcChain>
</file>

<file path=xl/sharedStrings.xml><?xml version="1.0" encoding="utf-8"?>
<sst xmlns="http://schemas.openxmlformats.org/spreadsheetml/2006/main" count="951" uniqueCount="157">
  <si>
    <t>MISSOURI GAMING COMMISSION</t>
  </si>
  <si>
    <t>DETAIL GAMING STATS - PUBLIC REPORT</t>
  </si>
  <si>
    <t>BOAT:    ARGOSY RIVERSIDE</t>
  </si>
  <si>
    <t>TABLE GAMES:</t>
  </si>
  <si>
    <t>TABLE</t>
  </si>
  <si>
    <t>ACTUAL</t>
  </si>
  <si>
    <t>UNITS</t>
  </si>
  <si>
    <t>DROP</t>
  </si>
  <si>
    <t>AGR</t>
  </si>
  <si>
    <t>HOLD %</t>
  </si>
  <si>
    <t xml:space="preserve">   Blackjack</t>
  </si>
  <si>
    <t xml:space="preserve">   Double Deck Blackjack</t>
  </si>
  <si>
    <t xml:space="preserve">   Face Up Blackjack</t>
  </si>
  <si>
    <t xml:space="preserve">   Caribbean Stud</t>
  </si>
  <si>
    <t xml:space="preserve">   Craps</t>
  </si>
  <si>
    <t xml:space="preserve">   Craps No More</t>
  </si>
  <si>
    <t xml:space="preserve">   No Craps, Craps</t>
  </si>
  <si>
    <t xml:space="preserve">   Let It Ride</t>
  </si>
  <si>
    <t xml:space="preserve">   Mini Bacarrat</t>
  </si>
  <si>
    <t xml:space="preserve">   Pai Gow Poker</t>
  </si>
  <si>
    <t xml:space="preserve">   Roulette</t>
  </si>
  <si>
    <t xml:space="preserve">   Poker w/o bad beat</t>
  </si>
  <si>
    <t xml:space="preserve">   Bad Beat Poker - house funded</t>
  </si>
  <si>
    <t xml:space="preserve">   Bad Beat Poker - player funded</t>
  </si>
  <si>
    <t xml:space="preserve">   Three Card Poker/Stud</t>
  </si>
  <si>
    <t xml:space="preserve">   Mississippi Stud</t>
  </si>
  <si>
    <t xml:space="preserve">   BJ 21 +3</t>
  </si>
  <si>
    <t xml:space="preserve">   Ultimate Texas Hold'em</t>
  </si>
  <si>
    <t xml:space="preserve">   Table Tournaments</t>
  </si>
  <si>
    <t xml:space="preserve">   Other </t>
  </si>
  <si>
    <t xml:space="preserve">   Rounding</t>
  </si>
  <si>
    <t xml:space="preserve">  TOTAL TABLE GAMES:</t>
  </si>
  <si>
    <t>ELECTRONIC GAMING DEVICES:</t>
  </si>
  <si>
    <t xml:space="preserve">     5 cents</t>
  </si>
  <si>
    <t xml:space="preserve">   10 cents</t>
  </si>
  <si>
    <t xml:space="preserve">   25 cents</t>
  </si>
  <si>
    <t xml:space="preserve">   50 cents</t>
  </si>
  <si>
    <t xml:space="preserve">   $1.00</t>
  </si>
  <si>
    <t xml:space="preserve">   $2.00</t>
  </si>
  <si>
    <t xml:space="preserve">   $5.00</t>
  </si>
  <si>
    <t xml:space="preserve">   $10.00</t>
  </si>
  <si>
    <t xml:space="preserve">   $25.00</t>
  </si>
  <si>
    <t xml:space="preserve">   Slot Tournaments</t>
  </si>
  <si>
    <t xml:space="preserve">   Wide Area Progressive</t>
  </si>
  <si>
    <t xml:space="preserve">   Other</t>
  </si>
  <si>
    <t xml:space="preserve">     TOTAL SLOTS:</t>
  </si>
  <si>
    <t>TOTAL AGR FOR MONTH:</t>
  </si>
  <si>
    <t xml:space="preserve">(1) The above payout percentages for slots represent the actual payout for a one month period only.  </t>
  </si>
  <si>
    <t xml:space="preserve">     The 80% minimum payout per Section 313.805(12) RSMO is not limited to any one month period </t>
  </si>
  <si>
    <t xml:space="preserve">     and is calculated based on standard probability and statistical theory.</t>
  </si>
  <si>
    <t>NOTE:  THE FIGURES IN THIS REPORT ARE SUBJECT TO ADJUSTMENT</t>
  </si>
  <si>
    <t>DETAIL GAMING STATS  - PUBLIC REPORT</t>
  </si>
  <si>
    <t xml:space="preserve">   Single Deck Blackjack</t>
  </si>
  <si>
    <t xml:space="preserve">   Texas Shootout</t>
  </si>
  <si>
    <t xml:space="preserve">   Ultimate Texas Hold'Em</t>
  </si>
  <si>
    <t xml:space="preserve">   Midi Bacarrat</t>
  </si>
  <si>
    <t xml:space="preserve">   EZ Bacarrat</t>
  </si>
  <si>
    <t xml:space="preserve">   21 Plus 3</t>
  </si>
  <si>
    <t xml:space="preserve">   Four Card Poker</t>
  </si>
  <si>
    <t xml:space="preserve">   $100.00</t>
  </si>
  <si>
    <t xml:space="preserve">     1 cent</t>
  </si>
  <si>
    <t xml:space="preserve">     2 cents</t>
  </si>
  <si>
    <t xml:space="preserve">   Ultimate Texas Hold 'Em</t>
  </si>
  <si>
    <t xml:space="preserve">   Six Card Poker</t>
  </si>
  <si>
    <t xml:space="preserve">   21 plus 3</t>
  </si>
  <si>
    <t xml:space="preserve">   Prime 21</t>
  </si>
  <si>
    <t xml:space="preserve">   EZ Pai Gow</t>
  </si>
  <si>
    <t>BOAT:     MARK TWAIN</t>
  </si>
  <si>
    <t>BOAT:     ST. CHARLES</t>
  </si>
  <si>
    <t xml:space="preserve">   Three Card Progressive</t>
  </si>
  <si>
    <t xml:space="preserve">   Blackjack plus 3</t>
  </si>
  <si>
    <t xml:space="preserve">   Dragon Bonus</t>
  </si>
  <si>
    <t xml:space="preserve">   EZ Baccarat</t>
  </si>
  <si>
    <t>BOAT:     RIVER CITY</t>
  </si>
  <si>
    <t xml:space="preserve">   Bonus Craps</t>
  </si>
  <si>
    <t>BOAT:  ISLE OF CAPRI - BOONVILLE</t>
  </si>
  <si>
    <t>STATEWIDE TOTALS</t>
  </si>
  <si>
    <t xml:space="preserve">     TABLE GAMES:</t>
  </si>
  <si>
    <t xml:space="preserve">     TABLE DROP:</t>
  </si>
  <si>
    <t xml:space="preserve">     TABLE AGR:</t>
  </si>
  <si>
    <t xml:space="preserve">     ACTUAL HOLD %:</t>
  </si>
  <si>
    <t xml:space="preserve">     SLOT MACHINES:</t>
  </si>
  <si>
    <t xml:space="preserve">     SLOT HANDLE:</t>
  </si>
  <si>
    <t xml:space="preserve">     SLOT AGR:</t>
  </si>
  <si>
    <t xml:space="preserve">     ACTUAL PAYOUT %:</t>
  </si>
  <si>
    <t xml:space="preserve">     GRAND TOTAL AGR:</t>
  </si>
  <si>
    <t xml:space="preserve">   Lunar Poker</t>
  </si>
  <si>
    <t xml:space="preserve">   Super 7</t>
  </si>
  <si>
    <t xml:space="preserve">   Three Card Poker</t>
  </si>
  <si>
    <t>BOAT:  HOLLYWOOD</t>
  </si>
  <si>
    <t xml:space="preserve">   65 to 5 BJ</t>
  </si>
  <si>
    <t xml:space="preserve">   High Card Flush</t>
  </si>
  <si>
    <t xml:space="preserve">   1 cent</t>
  </si>
  <si>
    <t xml:space="preserve">   2 cents</t>
  </si>
  <si>
    <t xml:space="preserve">   Double Deck 21 Plus 3</t>
  </si>
  <si>
    <t xml:space="preserve">   Commission Free</t>
  </si>
  <si>
    <t xml:space="preserve">   Blackjack 6 to 5</t>
  </si>
  <si>
    <t xml:space="preserve">   EZ Mini Bacarrat</t>
  </si>
  <si>
    <t xml:space="preserve">   Criss Cross</t>
  </si>
  <si>
    <t xml:space="preserve">   Double Deck Blackjack 21+3</t>
  </si>
  <si>
    <t xml:space="preserve">   Heads Up Hold Em</t>
  </si>
  <si>
    <t xml:space="preserve">   Blackjack Top 3</t>
  </si>
  <si>
    <t xml:space="preserve">   DJ Wild</t>
  </si>
  <si>
    <t xml:space="preserve">   Texas Ultimate</t>
  </si>
  <si>
    <t xml:space="preserve">   Cajun Stud Poker</t>
  </si>
  <si>
    <t xml:space="preserve">   Cajun Stud</t>
  </si>
  <si>
    <t xml:space="preserve">   Heads Up Hold'em</t>
  </si>
  <si>
    <t xml:space="preserve">   World Tour Poker</t>
  </si>
  <si>
    <t xml:space="preserve">   Trilux Blackjack</t>
  </si>
  <si>
    <t xml:space="preserve">   Trilux</t>
  </si>
  <si>
    <t xml:space="preserve">   Cajun Poker</t>
  </si>
  <si>
    <t xml:space="preserve">   Sic Bo</t>
  </si>
  <si>
    <t xml:space="preserve">   DJ Wild Poker</t>
  </si>
  <si>
    <t xml:space="preserve">   Fortune 7</t>
  </si>
  <si>
    <t xml:space="preserve">   Four Card Frenzy</t>
  </si>
  <si>
    <t xml:space="preserve">   Criss Cross Poker</t>
  </si>
  <si>
    <t xml:space="preserve">   Straw Poker</t>
  </si>
  <si>
    <t xml:space="preserve">  Multi Denom</t>
  </si>
  <si>
    <t xml:space="preserve">   Ultimate Texas Poker</t>
  </si>
  <si>
    <t xml:space="preserve">   5 Treasures Baccarat</t>
  </si>
  <si>
    <t xml:space="preserve">    EZ Baccarat</t>
  </si>
  <si>
    <t xml:space="preserve">BOAT:     AMERISTAR KC </t>
  </si>
  <si>
    <t>SLOT</t>
  </si>
  <si>
    <t>HANDLE</t>
  </si>
  <si>
    <t>PAYOUT % (1)</t>
  </si>
  <si>
    <t>BOAT: CENTURY CARUTHERSVILLE</t>
  </si>
  <si>
    <t>BOAT:     HARRAHS KANSAS CITY</t>
  </si>
  <si>
    <t xml:space="preserve">     HYBRID MACHINES:</t>
  </si>
  <si>
    <t xml:space="preserve">     HYBRID HANDLE:</t>
  </si>
  <si>
    <t xml:space="preserve">     HYBRID AGR:</t>
  </si>
  <si>
    <t>BOAT: CENTURY CAPE GIRARDEAU</t>
  </si>
  <si>
    <t xml:space="preserve">   BJ 6 to 5</t>
  </si>
  <si>
    <t xml:space="preserve">   Face Up Pai Gow</t>
  </si>
  <si>
    <t xml:space="preserve">   I Luv Suits</t>
  </si>
  <si>
    <t>BOAT:  BALLY'S KC</t>
  </si>
  <si>
    <t xml:space="preserve">   I LUV Suits</t>
  </si>
  <si>
    <t xml:space="preserve">   Blackjack 6 TO 5</t>
  </si>
  <si>
    <t xml:space="preserve">   Mini Baccarat</t>
  </si>
  <si>
    <t xml:space="preserve">   Golden Frog Baccarat</t>
  </si>
  <si>
    <t xml:space="preserve">   5 Treasures</t>
  </si>
  <si>
    <t>BOAT:    HORSESHOE ST. LOUIS</t>
  </si>
  <si>
    <t xml:space="preserve">   Rising Phoenix MB</t>
  </si>
  <si>
    <t xml:space="preserve">   Big Blind UTH</t>
  </si>
  <si>
    <t xml:space="preserve">   Trilux EZ</t>
  </si>
  <si>
    <t xml:space="preserve">   Double Deck EZ</t>
  </si>
  <si>
    <t xml:space="preserve">   Rising Phoenix</t>
  </si>
  <si>
    <t>HYBRID TABLES</t>
  </si>
  <si>
    <t>HYBRID</t>
  </si>
  <si>
    <t xml:space="preserve">   Hybrid Tournaments</t>
  </si>
  <si>
    <t xml:space="preserve">     TOTAL HYBRID:</t>
  </si>
  <si>
    <t xml:space="preserve">   Eternal Bacarrat</t>
  </si>
  <si>
    <t xml:space="preserve">   Run Em Twice</t>
  </si>
  <si>
    <t xml:space="preserve">    Trilux</t>
  </si>
  <si>
    <t>BOAT:     ST. JOSEPH</t>
  </si>
  <si>
    <t xml:space="preserve">     Multi Denom</t>
  </si>
  <si>
    <t xml:space="preserve">   Dragon Bonus Mini Baccarat</t>
  </si>
  <si>
    <t>MONTH ENDED:  AUGUST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</si>
</sst>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164" formatCode="0.000%"/>
  </numFmts>
  <fonts count="22" x14ac:knownFonts="1">
    <font>
      <sz val="12"/>
      <name val="Arial"/>
    </font>
    <font>
      <b/>
      <sz val="10"/>
      <name val="Arial"/>
    </font>
    <font>
      <b/>
      <sz val="18"/>
      <name val="Arial"/>
      <family val="2"/>
    </font>
    <font>
      <b/>
      <u/>
      <sz val="18"/>
      <name val="Arial"/>
      <family val="2"/>
    </font>
    <font>
      <u/>
      <sz val="12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b/>
      <u/>
      <sz val="16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u/>
      <sz val="17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39">
    <xf numFmtId="0" fontId="0" fillId="0" borderId="0" xfId="0" applyNumberFormat="1" applyFont="1" applyAlignment="1" applyProtection="1">
      <protection locked="0"/>
    </xf>
    <xf numFmtId="0" fontId="2" fillId="0" borderId="0" xfId="0" applyFont="1" applyAlignment="1"/>
    <xf numFmtId="0" fontId="0" fillId="0" borderId="0" xfId="0" applyFont="1" applyAlignment="1"/>
    <xf numFmtId="0" fontId="0" fillId="0" borderId="0" xfId="0" applyNumberFormat="1" applyFont="1" applyAlignment="1" applyProtection="1">
      <protection locked="0"/>
    </xf>
    <xf numFmtId="0" fontId="1" fillId="0" borderId="0" xfId="0" applyFont="1" applyAlignment="1"/>
    <xf numFmtId="0" fontId="1" fillId="0" borderId="0" xfId="0" applyNumberFormat="1" applyFont="1" applyAlignment="1">
      <alignment horizontal="centerContinuous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NumberFormat="1" applyFont="1" applyAlignment="1">
      <alignment horizontal="centerContinuous"/>
    </xf>
    <xf numFmtId="0" fontId="0" fillId="2" borderId="0" xfId="0" applyFill="1" applyAlignment="1"/>
    <xf numFmtId="0" fontId="6" fillId="2" borderId="0" xfId="0" applyFont="1" applyFill="1" applyAlignment="1"/>
    <xf numFmtId="0" fontId="6" fillId="2" borderId="0" xfId="0" applyFont="1" applyFill="1" applyAlignment="1">
      <alignment horizontal="center"/>
    </xf>
    <xf numFmtId="0" fontId="6" fillId="2" borderId="0" xfId="0" applyNumberFormat="1" applyFont="1" applyFill="1" applyAlignment="1">
      <alignment horizontal="centerContinuous"/>
    </xf>
    <xf numFmtId="0" fontId="7" fillId="0" borderId="1" xfId="0" applyNumberFormat="1" applyFont="1" applyBorder="1" applyAlignment="1" applyProtection="1">
      <protection locked="0"/>
    </xf>
    <xf numFmtId="0" fontId="8" fillId="0" borderId="2" xfId="0" applyNumberFormat="1" applyFont="1" applyBorder="1" applyAlignment="1"/>
    <xf numFmtId="0" fontId="0" fillId="0" borderId="2" xfId="0" applyFont="1" applyBorder="1" applyAlignment="1"/>
    <xf numFmtId="0" fontId="9" fillId="0" borderId="3" xfId="0" applyNumberFormat="1" applyFont="1" applyBorder="1" applyAlignment="1"/>
    <xf numFmtId="0" fontId="9" fillId="3" borderId="3" xfId="0" applyNumberFormat="1" applyFont="1" applyFill="1" applyBorder="1" applyAlignment="1"/>
    <xf numFmtId="0" fontId="8" fillId="3" borderId="1" xfId="0" applyNumberFormat="1" applyFont="1" applyFill="1" applyBorder="1" applyAlignment="1" applyProtection="1">
      <protection locked="0"/>
    </xf>
    <xf numFmtId="0" fontId="10" fillId="0" borderId="1" xfId="0" applyNumberFormat="1" applyFont="1" applyBorder="1" applyAlignment="1">
      <alignment horizontal="left"/>
    </xf>
    <xf numFmtId="0" fontId="10" fillId="0" borderId="1" xfId="0" applyNumberFormat="1" applyFont="1" applyBorder="1" applyAlignment="1"/>
    <xf numFmtId="0" fontId="0" fillId="0" borderId="0" xfId="0" applyNumberFormat="1" applyFont="1" applyAlignment="1"/>
    <xf numFmtId="0" fontId="8" fillId="0" borderId="0" xfId="0" applyNumberFormat="1" applyFont="1" applyAlignment="1"/>
    <xf numFmtId="0" fontId="11" fillId="2" borderId="0" xfId="0" applyNumberFormat="1" applyFont="1" applyFill="1" applyAlignment="1"/>
    <xf numFmtId="0" fontId="8" fillId="2" borderId="0" xfId="0" applyNumberFormat="1" applyFont="1" applyFill="1" applyAlignment="1"/>
    <xf numFmtId="0" fontId="6" fillId="2" borderId="0" xfId="0" applyNumberFormat="1" applyFont="1" applyFill="1" applyAlignment="1">
      <alignment horizontal="center"/>
    </xf>
    <xf numFmtId="0" fontId="6" fillId="0" borderId="0" xfId="0" applyNumberFormat="1" applyFont="1" applyAlignment="1"/>
    <xf numFmtId="0" fontId="6" fillId="2" borderId="3" xfId="0" applyNumberFormat="1" applyFont="1" applyFill="1" applyBorder="1" applyAlignment="1" applyProtection="1">
      <protection locked="0"/>
    </xf>
    <xf numFmtId="0" fontId="8" fillId="2" borderId="1" xfId="0" applyNumberFormat="1" applyFont="1" applyFill="1" applyBorder="1" applyAlignment="1" applyProtection="1">
      <protection locked="0"/>
    </xf>
    <xf numFmtId="0" fontId="6" fillId="2" borderId="3" xfId="0" applyNumberFormat="1" applyFont="1" applyFill="1" applyBorder="1" applyAlignment="1" applyProtection="1">
      <alignment horizontal="left"/>
      <protection locked="0"/>
    </xf>
    <xf numFmtId="0" fontId="8" fillId="2" borderId="1" xfId="0" applyNumberFormat="1" applyFont="1" applyFill="1" applyBorder="1" applyAlignment="1" applyProtection="1">
      <alignment horizontal="centerContinuous"/>
      <protection locked="0"/>
    </xf>
    <xf numFmtId="0" fontId="9" fillId="0" borderId="3" xfId="0" applyNumberFormat="1" applyFont="1" applyBorder="1" applyAlignment="1">
      <alignment horizontal="left"/>
    </xf>
    <xf numFmtId="0" fontId="6" fillId="3" borderId="3" xfId="0" applyNumberFormat="1" applyFont="1" applyFill="1" applyBorder="1" applyAlignment="1" applyProtection="1">
      <protection locked="0"/>
    </xf>
    <xf numFmtId="0" fontId="7" fillId="0" borderId="0" xfId="0" applyNumberFormat="1" applyFont="1" applyAlignment="1"/>
    <xf numFmtId="0" fontId="10" fillId="0" borderId="0" xfId="0" applyNumberFormat="1" applyFont="1" applyAlignment="1"/>
    <xf numFmtId="0" fontId="12" fillId="0" borderId="0" xfId="0" applyNumberFormat="1" applyFont="1" applyAlignment="1"/>
    <xf numFmtId="4" fontId="10" fillId="0" borderId="0" xfId="0" applyNumberFormat="1" applyFont="1" applyAlignment="1">
      <alignment horizontal="right"/>
    </xf>
    <xf numFmtId="0" fontId="10" fillId="0" borderId="0" xfId="0" applyFont="1" applyAlignment="1"/>
    <xf numFmtId="0" fontId="12" fillId="0" borderId="0" xfId="0" applyFont="1" applyAlignment="1"/>
    <xf numFmtId="0" fontId="8" fillId="0" borderId="0" xfId="0" applyFont="1" applyAlignment="1"/>
    <xf numFmtId="4" fontId="6" fillId="0" borderId="0" xfId="0" applyNumberFormat="1" applyFont="1" applyAlignment="1">
      <alignment horizontal="right"/>
    </xf>
    <xf numFmtId="0" fontId="5" fillId="0" borderId="0" xfId="0" applyFont="1" applyAlignment="1"/>
    <xf numFmtId="0" fontId="13" fillId="0" borderId="0" xfId="0" applyFont="1" applyAlignment="1"/>
    <xf numFmtId="164" fontId="10" fillId="0" borderId="0" xfId="0" applyNumberFormat="1" applyFont="1" applyAlignment="1"/>
    <xf numFmtId="4" fontId="10" fillId="0" borderId="0" xfId="0" applyNumberFormat="1" applyFont="1" applyAlignment="1"/>
    <xf numFmtId="3" fontId="10" fillId="0" borderId="0" xfId="0" applyNumberFormat="1" applyFont="1" applyAlignment="1">
      <alignment horizontal="center"/>
    </xf>
    <xf numFmtId="3" fontId="10" fillId="0" borderId="0" xfId="0" applyNumberFormat="1" applyFont="1" applyAlignment="1"/>
    <xf numFmtId="0" fontId="14" fillId="0" borderId="0" xfId="0" applyFont="1" applyAlignment="1"/>
    <xf numFmtId="0" fontId="15" fillId="0" borderId="0" xfId="0" applyFont="1" applyAlignment="1"/>
    <xf numFmtId="0" fontId="7" fillId="0" borderId="0" xfId="0" applyFont="1" applyAlignment="1"/>
    <xf numFmtId="0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3" fillId="0" borderId="0" xfId="0" applyNumberFormat="1" applyFont="1" applyAlignment="1" applyProtection="1">
      <protection locked="0"/>
    </xf>
    <xf numFmtId="8" fontId="6" fillId="2" borderId="3" xfId="0" quotePrefix="1" applyNumberFormat="1" applyFont="1" applyFill="1" applyBorder="1" applyAlignment="1" applyProtection="1">
      <protection locked="0"/>
    </xf>
    <xf numFmtId="0" fontId="6" fillId="2" borderId="3" xfId="0" quotePrefix="1" applyNumberFormat="1" applyFont="1" applyFill="1" applyBorder="1" applyAlignment="1" applyProtection="1">
      <protection locked="0"/>
    </xf>
    <xf numFmtId="0" fontId="2" fillId="0" borderId="0" xfId="0" applyNumberFormat="1" applyFont="1" applyAlignment="1"/>
    <xf numFmtId="0" fontId="0" fillId="0" borderId="0" xfId="0" applyAlignment="1"/>
    <xf numFmtId="0" fontId="0" fillId="0" borderId="4" xfId="0" applyNumberFormat="1" applyFont="1" applyBorder="1" applyAlignment="1"/>
    <xf numFmtId="0" fontId="14" fillId="0" borderId="0" xfId="0" applyNumberFormat="1" applyFont="1" applyAlignment="1"/>
    <xf numFmtId="0" fontId="1" fillId="0" borderId="0" xfId="0" applyNumberFormat="1" applyFont="1" applyAlignment="1"/>
    <xf numFmtId="0" fontId="3" fillId="0" borderId="0" xfId="0" applyNumberFormat="1" applyFont="1" applyAlignment="1"/>
    <xf numFmtId="0" fontId="4" fillId="0" borderId="0" xfId="0" applyNumberFormat="1" applyFont="1" applyAlignment="1"/>
    <xf numFmtId="0" fontId="0" fillId="2" borderId="0" xfId="0" applyNumberFormat="1" applyFont="1" applyFill="1" applyAlignment="1"/>
    <xf numFmtId="0" fontId="6" fillId="2" borderId="0" xfId="0" applyNumberFormat="1" applyFont="1" applyFill="1" applyAlignment="1"/>
    <xf numFmtId="0" fontId="12" fillId="2" borderId="0" xfId="0" applyNumberFormat="1" applyFont="1" applyFill="1" applyAlignment="1"/>
    <xf numFmtId="0" fontId="8" fillId="0" borderId="2" xfId="0" applyNumberFormat="1" applyFont="1" applyFill="1" applyBorder="1" applyAlignment="1"/>
    <xf numFmtId="0" fontId="0" fillId="0" borderId="2" xfId="0" applyNumberFormat="1" applyFont="1" applyFill="1" applyBorder="1" applyAlignment="1"/>
    <xf numFmtId="0" fontId="8" fillId="0" borderId="0" xfId="0" applyNumberFormat="1" applyFont="1" applyFill="1" applyAlignment="1"/>
    <xf numFmtId="0" fontId="18" fillId="0" borderId="0" xfId="0" applyNumberFormat="1" applyFont="1" applyAlignment="1"/>
    <xf numFmtId="0" fontId="6" fillId="2" borderId="5" xfId="0" applyNumberFormat="1" applyFont="1" applyFill="1" applyBorder="1" applyAlignment="1" applyProtection="1">
      <alignment horizontal="left"/>
      <protection locked="0"/>
    </xf>
    <xf numFmtId="0" fontId="19" fillId="2" borderId="3" xfId="0" applyNumberFormat="1" applyFont="1" applyFill="1" applyBorder="1" applyAlignment="1" applyProtection="1">
      <protection locked="0"/>
    </xf>
    <xf numFmtId="3" fontId="8" fillId="0" borderId="3" xfId="0" applyNumberFormat="1" applyFont="1" applyBorder="1" applyAlignment="1" applyProtection="1">
      <alignment horizontal="center"/>
      <protection locked="0"/>
    </xf>
    <xf numFmtId="3" fontId="8" fillId="3" borderId="3" xfId="0" applyNumberFormat="1" applyFont="1" applyFill="1" applyBorder="1" applyAlignment="1" applyProtection="1">
      <alignment horizontal="center"/>
      <protection locked="0"/>
    </xf>
    <xf numFmtId="3" fontId="10" fillId="2" borderId="3" xfId="0" applyNumberFormat="1" applyFont="1" applyFill="1" applyBorder="1" applyAlignment="1">
      <alignment horizontal="center"/>
    </xf>
    <xf numFmtId="4" fontId="6" fillId="0" borderId="1" xfId="0" applyNumberFormat="1" applyFont="1" applyBorder="1" applyAlignment="1">
      <alignment horizontal="centerContinuous"/>
    </xf>
    <xf numFmtId="4" fontId="6" fillId="0" borderId="0" xfId="0" applyNumberFormat="1" applyFont="1" applyAlignment="1">
      <alignment horizontal="centerContinuous"/>
    </xf>
    <xf numFmtId="4" fontId="6" fillId="0" borderId="0" xfId="0" applyNumberFormat="1" applyFont="1" applyAlignment="1">
      <alignment horizontal="center"/>
    </xf>
    <xf numFmtId="4" fontId="8" fillId="3" borderId="3" xfId="0" applyNumberFormat="1" applyFont="1" applyFill="1" applyBorder="1" applyAlignment="1" applyProtection="1">
      <alignment horizontal="center"/>
      <protection locked="0"/>
    </xf>
    <xf numFmtId="4" fontId="6" fillId="0" borderId="6" xfId="0" applyNumberFormat="1" applyFont="1" applyBorder="1" applyAlignment="1">
      <alignment horizontal="centerContinuous"/>
    </xf>
    <xf numFmtId="0" fontId="10" fillId="0" borderId="0" xfId="0" applyNumberFormat="1" applyFont="1" applyAlignment="1">
      <alignment horizontal="left"/>
    </xf>
    <xf numFmtId="164" fontId="13" fillId="0" borderId="7" xfId="0" applyNumberFormat="1" applyFont="1" applyBorder="1" applyAlignment="1">
      <alignment horizontal="center"/>
    </xf>
    <xf numFmtId="0" fontId="10" fillId="0" borderId="0" xfId="0" applyFont="1" applyFill="1" applyAlignment="1"/>
    <xf numFmtId="0" fontId="12" fillId="0" borderId="0" xfId="0" applyFont="1" applyFill="1" applyAlignment="1"/>
    <xf numFmtId="0" fontId="20" fillId="0" borderId="0" xfId="0" applyNumberFormat="1" applyFont="1" applyAlignment="1"/>
    <xf numFmtId="0" fontId="20" fillId="0" borderId="0" xfId="0" applyNumberFormat="1" applyFont="1" applyAlignment="1">
      <alignment horizontal="centerContinuous"/>
    </xf>
    <xf numFmtId="0" fontId="10" fillId="0" borderId="0" xfId="0" applyNumberFormat="1" applyFont="1" applyBorder="1" applyAlignment="1">
      <alignment horizontal="left"/>
    </xf>
    <xf numFmtId="0" fontId="10" fillId="0" borderId="0" xfId="0" applyNumberFormat="1" applyFont="1" applyBorder="1" applyAlignment="1"/>
    <xf numFmtId="3" fontId="10" fillId="2" borderId="1" xfId="0" applyNumberFormat="1" applyFont="1" applyFill="1" applyBorder="1" applyAlignment="1">
      <alignment horizontal="center"/>
    </xf>
    <xf numFmtId="0" fontId="16" fillId="0" borderId="8" xfId="0" applyFont="1" applyBorder="1" applyAlignment="1"/>
    <xf numFmtId="3" fontId="13" fillId="0" borderId="9" xfId="0" applyNumberFormat="1" applyFont="1" applyBorder="1" applyAlignment="1">
      <alignment horizontal="center"/>
    </xf>
    <xf numFmtId="0" fontId="16" fillId="0" borderId="10" xfId="0" applyFont="1" applyBorder="1" applyAlignment="1"/>
    <xf numFmtId="4" fontId="13" fillId="0" borderId="7" xfId="0" applyNumberFormat="1" applyFont="1" applyBorder="1" applyAlignment="1">
      <alignment horizontal="center"/>
    </xf>
    <xf numFmtId="0" fontId="16" fillId="4" borderId="10" xfId="0" applyFont="1" applyFill="1" applyBorder="1" applyAlignment="1"/>
    <xf numFmtId="4" fontId="12" fillId="4" borderId="7" xfId="0" applyNumberFormat="1" applyFont="1" applyFill="1" applyBorder="1" applyAlignment="1">
      <alignment horizontal="center"/>
    </xf>
    <xf numFmtId="164" fontId="13" fillId="4" borderId="7" xfId="0" applyNumberFormat="1" applyFont="1" applyFill="1" applyBorder="1" applyAlignment="1">
      <alignment horizontal="center"/>
    </xf>
    <xf numFmtId="4" fontId="12" fillId="4" borderId="11" xfId="0" applyNumberFormat="1" applyFont="1" applyFill="1" applyBorder="1" applyAlignment="1">
      <alignment horizontal="center"/>
    </xf>
    <xf numFmtId="0" fontId="13" fillId="0" borderId="12" xfId="0" applyFont="1" applyBorder="1" applyAlignment="1"/>
    <xf numFmtId="0" fontId="12" fillId="0" borderId="12" xfId="0" applyFont="1" applyBorder="1" applyAlignment="1"/>
    <xf numFmtId="4" fontId="13" fillId="0" borderId="9" xfId="0" applyNumberFormat="1" applyFont="1" applyBorder="1" applyAlignment="1">
      <alignment horizontal="center"/>
    </xf>
    <xf numFmtId="3" fontId="10" fillId="2" borderId="5" xfId="0" applyNumberFormat="1" applyFont="1" applyFill="1" applyBorder="1" applyAlignment="1">
      <alignment horizontal="center"/>
    </xf>
    <xf numFmtId="40" fontId="8" fillId="5" borderId="3" xfId="0" applyNumberFormat="1" applyFont="1" applyFill="1" applyBorder="1" applyProtection="1">
      <protection locked="0"/>
    </xf>
    <xf numFmtId="40" fontId="8" fillId="0" borderId="3" xfId="0" applyNumberFormat="1" applyFont="1" applyBorder="1" applyProtection="1">
      <protection locked="0"/>
    </xf>
    <xf numFmtId="164" fontId="8" fillId="0" borderId="13" xfId="0" applyNumberFormat="1" applyFont="1" applyBorder="1" applyProtection="1">
      <protection locked="0"/>
    </xf>
    <xf numFmtId="164" fontId="8" fillId="3" borderId="13" xfId="0" applyNumberFormat="1" applyFont="1" applyFill="1" applyBorder="1" applyProtection="1">
      <protection locked="0"/>
    </xf>
    <xf numFmtId="40" fontId="8" fillId="3" borderId="3" xfId="0" applyNumberFormat="1" applyFont="1" applyFill="1" applyBorder="1" applyProtection="1">
      <protection locked="0"/>
    </xf>
    <xf numFmtId="4" fontId="10" fillId="2" borderId="5" xfId="0" applyNumberFormat="1" applyFont="1" applyFill="1" applyBorder="1"/>
    <xf numFmtId="164" fontId="10" fillId="0" borderId="14" xfId="0" applyNumberFormat="1" applyFont="1" applyBorder="1" applyProtection="1">
      <protection locked="0"/>
    </xf>
    <xf numFmtId="0" fontId="6" fillId="0" borderId="1" xfId="0" applyFont="1" applyBorder="1" applyAlignment="1">
      <alignment horizontal="center"/>
    </xf>
    <xf numFmtId="4" fontId="6" fillId="0" borderId="1" xfId="0" applyNumberFormat="1" applyFont="1" applyBorder="1"/>
    <xf numFmtId="4" fontId="6" fillId="0" borderId="0" xfId="0" applyNumberFormat="1" applyFont="1"/>
    <xf numFmtId="0" fontId="6" fillId="0" borderId="0" xfId="0" applyFont="1" applyAlignment="1">
      <alignment horizontal="center"/>
    </xf>
    <xf numFmtId="4" fontId="8" fillId="3" borderId="3" xfId="0" applyNumberFormat="1" applyFont="1" applyFill="1" applyBorder="1" applyProtection="1">
      <protection locked="0"/>
    </xf>
    <xf numFmtId="4" fontId="10" fillId="2" borderId="3" xfId="0" applyNumberFormat="1" applyFont="1" applyFill="1" applyBorder="1"/>
    <xf numFmtId="0" fontId="7" fillId="0" borderId="1" xfId="0" applyFont="1" applyBorder="1"/>
    <xf numFmtId="4" fontId="20" fillId="0" borderId="1" xfId="0" applyNumberFormat="1" applyFont="1" applyBorder="1"/>
    <xf numFmtId="0" fontId="0" fillId="0" borderId="1" xfId="0" applyBorder="1"/>
    <xf numFmtId="0" fontId="12" fillId="0" borderId="0" xfId="0" applyFont="1"/>
    <xf numFmtId="164" fontId="10" fillId="0" borderId="13" xfId="0" applyNumberFormat="1" applyFont="1" applyBorder="1" applyProtection="1">
      <protection locked="0"/>
    </xf>
    <xf numFmtId="164" fontId="8" fillId="0" borderId="3" xfId="0" applyNumberFormat="1" applyFont="1" applyBorder="1" applyProtection="1">
      <protection locked="0"/>
    </xf>
    <xf numFmtId="164" fontId="8" fillId="3" borderId="3" xfId="0" applyNumberFormat="1" applyFont="1" applyFill="1" applyBorder="1" applyProtection="1">
      <protection locked="0"/>
    </xf>
    <xf numFmtId="4" fontId="8" fillId="2" borderId="3" xfId="0" applyNumberFormat="1" applyFont="1" applyFill="1" applyBorder="1" applyProtection="1">
      <protection locked="0"/>
    </xf>
    <xf numFmtId="4" fontId="8" fillId="0" borderId="3" xfId="0" applyNumberFormat="1" applyFont="1" applyBorder="1" applyProtection="1">
      <protection locked="0"/>
    </xf>
    <xf numFmtId="164" fontId="10" fillId="0" borderId="3" xfId="0" applyNumberFormat="1" applyFont="1" applyBorder="1" applyProtection="1">
      <protection locked="0"/>
    </xf>
    <xf numFmtId="0" fontId="7" fillId="0" borderId="1" xfId="0" applyFont="1" applyBorder="1" applyAlignment="1">
      <alignment horizontal="center"/>
    </xf>
    <xf numFmtId="4" fontId="10" fillId="2" borderId="1" xfId="0" applyNumberFormat="1" applyFont="1" applyFill="1" applyBorder="1"/>
    <xf numFmtId="164" fontId="10" fillId="0" borderId="1" xfId="0" applyNumberFormat="1" applyFont="1" applyBorder="1" applyProtection="1">
      <protection locked="0"/>
    </xf>
    <xf numFmtId="10" fontId="8" fillId="0" borderId="3" xfId="0" applyNumberFormat="1" applyFont="1" applyBorder="1" applyProtection="1">
      <protection locked="0"/>
    </xf>
    <xf numFmtId="164" fontId="8" fillId="5" borderId="3" xfId="0" applyNumberFormat="1" applyFont="1" applyFill="1" applyBorder="1" applyProtection="1">
      <protection locked="0"/>
    </xf>
    <xf numFmtId="4" fontId="8" fillId="5" borderId="3" xfId="0" applyNumberFormat="1" applyFont="1" applyFill="1" applyBorder="1" applyProtection="1">
      <protection locked="0"/>
    </xf>
    <xf numFmtId="3" fontId="10" fillId="2" borderId="0" xfId="0" applyNumberFormat="1" applyFont="1" applyFill="1" applyAlignment="1">
      <alignment horizontal="center"/>
    </xf>
    <xf numFmtId="4" fontId="10" fillId="2" borderId="0" xfId="0" applyNumberFormat="1" applyFont="1" applyFill="1"/>
    <xf numFmtId="164" fontId="10" fillId="0" borderId="0" xfId="0" applyNumberFormat="1" applyFont="1" applyProtection="1">
      <protection locked="0"/>
    </xf>
    <xf numFmtId="164" fontId="10" fillId="0" borderId="0" xfId="0" applyNumberFormat="1" applyFont="1"/>
    <xf numFmtId="0" fontId="0" fillId="0" borderId="0" xfId="0"/>
    <xf numFmtId="0" fontId="8" fillId="0" borderId="0" xfId="0" applyFont="1"/>
    <xf numFmtId="0" fontId="6" fillId="0" borderId="3" xfId="0" applyFont="1" applyBorder="1"/>
    <xf numFmtId="0" fontId="7" fillId="0" borderId="1" xfId="0" applyFont="1" applyBorder="1" applyProtection="1">
      <protection locked="0"/>
    </xf>
    <xf numFmtId="0" fontId="21" fillId="0" borderId="3" xfId="0" applyFont="1" applyBorder="1" applyProtection="1">
      <protection locked="0"/>
    </xf>
    <xf numFmtId="0" fontId="6" fillId="0" borderId="3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3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441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">
        <v>156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2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35" t="s">
        <v>136</v>
      </c>
      <c r="B9" s="136"/>
      <c r="C9" s="14"/>
      <c r="D9" s="71">
        <v>8</v>
      </c>
      <c r="E9" s="100">
        <v>1657411</v>
      </c>
      <c r="F9" s="101">
        <v>395157.5</v>
      </c>
      <c r="G9" s="102">
        <f>F9/E9</f>
        <v>0.2384185334838492</v>
      </c>
      <c r="H9" s="15"/>
    </row>
    <row r="10" spans="1:8" ht="15.75" x14ac:dyDescent="0.25">
      <c r="A10" s="135" t="s">
        <v>11</v>
      </c>
      <c r="B10" s="136"/>
      <c r="C10" s="14"/>
      <c r="D10" s="71">
        <v>5</v>
      </c>
      <c r="E10" s="100">
        <v>1590130</v>
      </c>
      <c r="F10" s="101">
        <v>200589.5</v>
      </c>
      <c r="G10" s="102">
        <f>F10/E10</f>
        <v>0.12614660436568079</v>
      </c>
      <c r="H10" s="15"/>
    </row>
    <row r="11" spans="1:8" ht="15.75" x14ac:dyDescent="0.25">
      <c r="A11" s="135" t="s">
        <v>69</v>
      </c>
      <c r="B11" s="136"/>
      <c r="C11" s="14"/>
      <c r="D11" s="71"/>
      <c r="E11" s="100"/>
      <c r="F11" s="101"/>
      <c r="G11" s="102"/>
      <c r="H11" s="15"/>
    </row>
    <row r="12" spans="1:8" ht="15.75" x14ac:dyDescent="0.25">
      <c r="A12" s="135" t="s">
        <v>25</v>
      </c>
      <c r="B12" s="136"/>
      <c r="C12" s="14"/>
      <c r="D12" s="71"/>
      <c r="E12" s="100"/>
      <c r="F12" s="101"/>
      <c r="G12" s="102"/>
      <c r="H12" s="15"/>
    </row>
    <row r="13" spans="1:8" ht="15.75" x14ac:dyDescent="0.25">
      <c r="A13" s="135" t="s">
        <v>70</v>
      </c>
      <c r="B13" s="136"/>
      <c r="C13" s="14"/>
      <c r="D13" s="71">
        <v>1</v>
      </c>
      <c r="E13" s="100">
        <v>329386</v>
      </c>
      <c r="F13" s="101">
        <v>89762.5</v>
      </c>
      <c r="G13" s="102">
        <f t="shared" ref="G13:G22" si="0">F13/E13</f>
        <v>0.27251461810763056</v>
      </c>
      <c r="H13" s="15"/>
    </row>
    <row r="14" spans="1:8" ht="15.75" x14ac:dyDescent="0.25">
      <c r="A14" s="135" t="s">
        <v>112</v>
      </c>
      <c r="B14" s="136"/>
      <c r="C14" s="14"/>
      <c r="D14" s="71"/>
      <c r="E14" s="100"/>
      <c r="F14" s="101"/>
      <c r="G14" s="102"/>
      <c r="H14" s="15"/>
    </row>
    <row r="15" spans="1:8" ht="15.75" x14ac:dyDescent="0.25">
      <c r="A15" s="135" t="s">
        <v>104</v>
      </c>
      <c r="B15" s="136"/>
      <c r="C15" s="14"/>
      <c r="D15" s="71">
        <v>1</v>
      </c>
      <c r="E15" s="100">
        <v>165329</v>
      </c>
      <c r="F15" s="101">
        <v>46224</v>
      </c>
      <c r="G15" s="102">
        <f t="shared" si="0"/>
        <v>0.27958797307187488</v>
      </c>
      <c r="H15" s="15"/>
    </row>
    <row r="16" spans="1:8" ht="15.75" x14ac:dyDescent="0.25">
      <c r="A16" s="135" t="s">
        <v>113</v>
      </c>
      <c r="B16" s="136"/>
      <c r="C16" s="14"/>
      <c r="D16" s="71">
        <v>2</v>
      </c>
      <c r="E16" s="100">
        <v>3535316</v>
      </c>
      <c r="F16" s="101">
        <v>371118</v>
      </c>
      <c r="G16" s="102">
        <f t="shared" si="0"/>
        <v>0.10497449167203159</v>
      </c>
      <c r="H16" s="15"/>
    </row>
    <row r="17" spans="1:8" ht="15.75" x14ac:dyDescent="0.25">
      <c r="A17" s="135" t="s">
        <v>137</v>
      </c>
      <c r="B17" s="136"/>
      <c r="C17" s="14"/>
      <c r="D17" s="71">
        <v>4</v>
      </c>
      <c r="E17" s="100">
        <v>5981477</v>
      </c>
      <c r="F17" s="101">
        <v>1043822.5</v>
      </c>
      <c r="G17" s="102">
        <f t="shared" si="0"/>
        <v>0.1745091555145995</v>
      </c>
      <c r="H17" s="15"/>
    </row>
    <row r="18" spans="1:8" ht="15.75" x14ac:dyDescent="0.25">
      <c r="A18" s="135" t="s">
        <v>14</v>
      </c>
      <c r="B18" s="136"/>
      <c r="C18" s="14"/>
      <c r="D18" s="71">
        <v>1</v>
      </c>
      <c r="E18" s="100">
        <v>386904</v>
      </c>
      <c r="F18" s="101">
        <v>111794.5</v>
      </c>
      <c r="G18" s="102">
        <f t="shared" si="0"/>
        <v>0.28894635361743481</v>
      </c>
      <c r="H18" s="15"/>
    </row>
    <row r="19" spans="1:8" ht="15.75" x14ac:dyDescent="0.25">
      <c r="A19" s="135" t="s">
        <v>15</v>
      </c>
      <c r="B19" s="136"/>
      <c r="C19" s="14"/>
      <c r="D19" s="71"/>
      <c r="E19" s="100"/>
      <c r="F19" s="101"/>
      <c r="G19" s="102"/>
      <c r="H19" s="15"/>
    </row>
    <row r="20" spans="1:8" ht="15.75" x14ac:dyDescent="0.25">
      <c r="A20" s="138" t="s">
        <v>16</v>
      </c>
      <c r="B20" s="136"/>
      <c r="C20" s="14"/>
      <c r="D20" s="71">
        <v>1</v>
      </c>
      <c r="E20" s="100">
        <v>796819</v>
      </c>
      <c r="F20" s="101">
        <v>243142.5</v>
      </c>
      <c r="G20" s="102">
        <f t="shared" si="0"/>
        <v>0.30514144366537443</v>
      </c>
      <c r="H20" s="15"/>
    </row>
    <row r="21" spans="1:8" ht="15.75" x14ac:dyDescent="0.25">
      <c r="A21" s="135" t="s">
        <v>71</v>
      </c>
      <c r="B21" s="136"/>
      <c r="C21" s="14"/>
      <c r="D21" s="71"/>
      <c r="E21" s="100"/>
      <c r="F21" s="101"/>
      <c r="G21" s="102"/>
      <c r="H21" s="15"/>
    </row>
    <row r="22" spans="1:8" ht="15.75" x14ac:dyDescent="0.25">
      <c r="A22" s="135" t="s">
        <v>91</v>
      </c>
      <c r="B22" s="136"/>
      <c r="C22" s="14"/>
      <c r="D22" s="71">
        <v>1</v>
      </c>
      <c r="E22" s="100">
        <v>58120</v>
      </c>
      <c r="F22" s="101">
        <v>21893</v>
      </c>
      <c r="G22" s="102">
        <f t="shared" si="0"/>
        <v>0.37668616655196147</v>
      </c>
      <c r="H22" s="15"/>
    </row>
    <row r="23" spans="1:8" ht="15.75" x14ac:dyDescent="0.25">
      <c r="A23" s="135" t="s">
        <v>139</v>
      </c>
      <c r="B23" s="136"/>
      <c r="C23" s="14"/>
      <c r="D23" s="71"/>
      <c r="E23" s="100"/>
      <c r="F23" s="101"/>
      <c r="G23" s="102"/>
      <c r="H23" s="15"/>
    </row>
    <row r="24" spans="1:8" ht="15.75" x14ac:dyDescent="0.25">
      <c r="A24" s="135" t="s">
        <v>133</v>
      </c>
      <c r="B24" s="136"/>
      <c r="C24" s="14"/>
      <c r="D24" s="71"/>
      <c r="E24" s="100"/>
      <c r="F24" s="101"/>
      <c r="G24" s="102"/>
      <c r="H24" s="15"/>
    </row>
    <row r="25" spans="1:8" ht="15.75" x14ac:dyDescent="0.25">
      <c r="A25" s="137" t="s">
        <v>20</v>
      </c>
      <c r="B25" s="136"/>
      <c r="C25" s="14"/>
      <c r="D25" s="71">
        <v>3</v>
      </c>
      <c r="E25" s="100">
        <v>543095</v>
      </c>
      <c r="F25" s="101">
        <v>73225.5</v>
      </c>
      <c r="G25" s="102">
        <f>F25/E25</f>
        <v>0.13483000211749327</v>
      </c>
      <c r="H25" s="15"/>
    </row>
    <row r="26" spans="1:8" ht="15.75" x14ac:dyDescent="0.25">
      <c r="A26" s="137" t="s">
        <v>21</v>
      </c>
      <c r="B26" s="136"/>
      <c r="C26" s="14"/>
      <c r="D26" s="71"/>
      <c r="E26" s="100"/>
      <c r="F26" s="101"/>
      <c r="G26" s="102"/>
      <c r="H26" s="15"/>
    </row>
    <row r="27" spans="1:8" ht="15.75" x14ac:dyDescent="0.25">
      <c r="A27" s="138" t="s">
        <v>22</v>
      </c>
      <c r="B27" s="136"/>
      <c r="C27" s="14"/>
      <c r="D27" s="71"/>
      <c r="E27" s="101"/>
      <c r="F27" s="101"/>
      <c r="G27" s="102"/>
      <c r="H27" s="15"/>
    </row>
    <row r="28" spans="1:8" ht="15.75" x14ac:dyDescent="0.25">
      <c r="A28" s="138" t="s">
        <v>23</v>
      </c>
      <c r="B28" s="136"/>
      <c r="C28" s="14"/>
      <c r="D28" s="71"/>
      <c r="E28" s="101"/>
      <c r="F28" s="101"/>
      <c r="G28" s="102"/>
      <c r="H28" s="15"/>
    </row>
    <row r="29" spans="1:8" ht="15.75" x14ac:dyDescent="0.25">
      <c r="A29" s="138" t="s">
        <v>141</v>
      </c>
      <c r="B29" s="136"/>
      <c r="C29" s="14"/>
      <c r="D29" s="71"/>
      <c r="E29" s="101"/>
      <c r="F29" s="101"/>
      <c r="G29" s="102"/>
      <c r="H29" s="15"/>
    </row>
    <row r="30" spans="1:8" ht="15.75" x14ac:dyDescent="0.25">
      <c r="A30" s="138" t="s">
        <v>107</v>
      </c>
      <c r="B30" s="136"/>
      <c r="C30" s="14"/>
      <c r="D30" s="71">
        <v>2</v>
      </c>
      <c r="E30" s="101">
        <v>498121</v>
      </c>
      <c r="F30" s="101">
        <v>104168.5</v>
      </c>
      <c r="G30" s="102">
        <f>F30/E30</f>
        <v>0.20912288379731028</v>
      </c>
      <c r="H30" s="15"/>
    </row>
    <row r="31" spans="1:8" ht="15.75" x14ac:dyDescent="0.25">
      <c r="A31" s="138" t="s">
        <v>19</v>
      </c>
      <c r="B31" s="136"/>
      <c r="C31" s="14"/>
      <c r="D31" s="71">
        <v>2</v>
      </c>
      <c r="E31" s="101">
        <v>242006</v>
      </c>
      <c r="F31" s="101">
        <v>82411</v>
      </c>
      <c r="G31" s="102">
        <f>F31/E31</f>
        <v>0.34053287935009874</v>
      </c>
      <c r="H31" s="15"/>
    </row>
    <row r="32" spans="1:8" ht="15.75" x14ac:dyDescent="0.25">
      <c r="A32" s="138" t="s">
        <v>132</v>
      </c>
      <c r="B32" s="136"/>
      <c r="C32" s="14"/>
      <c r="D32" s="71"/>
      <c r="E32" s="101"/>
      <c r="F32" s="101"/>
      <c r="G32" s="102"/>
      <c r="H32" s="15"/>
    </row>
    <row r="33" spans="1:8" ht="15.75" x14ac:dyDescent="0.25">
      <c r="A33" s="138" t="s">
        <v>142</v>
      </c>
      <c r="B33" s="136"/>
      <c r="C33" s="14"/>
      <c r="D33" s="71"/>
      <c r="E33" s="101"/>
      <c r="F33" s="101"/>
      <c r="G33" s="102"/>
      <c r="H33" s="15"/>
    </row>
    <row r="34" spans="1:8" ht="15.75" x14ac:dyDescent="0.25">
      <c r="A34" s="138" t="s">
        <v>72</v>
      </c>
      <c r="B34" s="136"/>
      <c r="C34" s="14"/>
      <c r="D34" s="71"/>
      <c r="E34" s="101"/>
      <c r="F34" s="101"/>
      <c r="G34" s="102"/>
      <c r="H34" s="15"/>
    </row>
    <row r="35" spans="1:8" x14ac:dyDescent="0.2">
      <c r="A35" s="16" t="s">
        <v>28</v>
      </c>
      <c r="B35" s="13"/>
      <c r="C35" s="14"/>
      <c r="D35" s="72"/>
      <c r="E35" s="100"/>
      <c r="F35" s="101"/>
      <c r="G35" s="103"/>
      <c r="H35" s="15"/>
    </row>
    <row r="36" spans="1:8" x14ac:dyDescent="0.2">
      <c r="A36" s="16" t="s">
        <v>29</v>
      </c>
      <c r="B36" s="13"/>
      <c r="C36" s="14"/>
      <c r="D36" s="72"/>
      <c r="E36" s="100"/>
      <c r="F36" s="101"/>
      <c r="G36" s="103"/>
      <c r="H36" s="15"/>
    </row>
    <row r="37" spans="1:8" x14ac:dyDescent="0.2">
      <c r="A37" s="16" t="s">
        <v>30</v>
      </c>
      <c r="B37" s="13"/>
      <c r="C37" s="14"/>
      <c r="D37" s="72"/>
      <c r="E37" s="100"/>
      <c r="F37" s="101"/>
      <c r="G37" s="103"/>
      <c r="H37" s="15"/>
    </row>
    <row r="38" spans="1:8" x14ac:dyDescent="0.2">
      <c r="A38" s="17"/>
      <c r="B38" s="18"/>
      <c r="C38" s="14"/>
      <c r="D38" s="72"/>
      <c r="E38" s="104"/>
      <c r="F38" s="104"/>
      <c r="G38" s="103"/>
      <c r="H38" s="15"/>
    </row>
    <row r="39" spans="1:8" ht="15.75" x14ac:dyDescent="0.25">
      <c r="A39" s="19" t="s">
        <v>31</v>
      </c>
      <c r="B39" s="20"/>
      <c r="C39" s="21"/>
      <c r="D39" s="99">
        <f>SUM(D9:D38)</f>
        <v>31</v>
      </c>
      <c r="E39" s="105">
        <f>SUM(E9:E38)</f>
        <v>15784114</v>
      </c>
      <c r="F39" s="105">
        <f>SUM(F9:F38)</f>
        <v>2783309</v>
      </c>
      <c r="G39" s="106">
        <f>F39/E39</f>
        <v>0.17633609336577269</v>
      </c>
      <c r="H39" s="15"/>
    </row>
    <row r="40" spans="1:8" ht="15.75" x14ac:dyDescent="0.25">
      <c r="A40" s="22"/>
      <c r="B40" s="22"/>
      <c r="C40" s="22"/>
      <c r="D40" s="107"/>
      <c r="E40" s="108"/>
      <c r="F40" s="74"/>
      <c r="G40" s="74"/>
      <c r="H40" s="2"/>
    </row>
    <row r="41" spans="1:8" ht="18" x14ac:dyDescent="0.25">
      <c r="A41" s="23" t="s">
        <v>32</v>
      </c>
      <c r="B41" s="24"/>
      <c r="C41" s="24"/>
      <c r="D41" s="11"/>
      <c r="E41" s="109"/>
      <c r="F41" s="75"/>
      <c r="G41" s="75"/>
      <c r="H41" s="2"/>
    </row>
    <row r="42" spans="1:8" ht="15.75" x14ac:dyDescent="0.2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2"/>
    </row>
    <row r="43" spans="1:8" ht="15.75" x14ac:dyDescent="0.25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8" t="s">
        <v>124</v>
      </c>
      <c r="H43" s="2"/>
    </row>
    <row r="44" spans="1:8" ht="15.75" x14ac:dyDescent="0.25">
      <c r="A44" s="27" t="s">
        <v>33</v>
      </c>
      <c r="B44" s="28"/>
      <c r="C44" s="14"/>
      <c r="D44" s="71">
        <v>92</v>
      </c>
      <c r="E44" s="101">
        <v>12152745.949999999</v>
      </c>
      <c r="F44" s="101">
        <v>775310.65</v>
      </c>
      <c r="G44" s="102">
        <f>1-(+F44/E44)</f>
        <v>0.93620284228849526</v>
      </c>
      <c r="H44" s="15"/>
    </row>
    <row r="45" spans="1:8" ht="15.75" x14ac:dyDescent="0.25">
      <c r="A45" s="27" t="s">
        <v>34</v>
      </c>
      <c r="B45" s="28"/>
      <c r="C45" s="14"/>
      <c r="D45" s="71">
        <v>15</v>
      </c>
      <c r="E45" s="101">
        <v>8787887.0800000001</v>
      </c>
      <c r="F45" s="101">
        <v>800304.88</v>
      </c>
      <c r="G45" s="102">
        <f t="shared" ref="G45:G52" si="1">1-(+F45/E45)</f>
        <v>0.90893090993153725</v>
      </c>
      <c r="H45" s="15"/>
    </row>
    <row r="46" spans="1:8" ht="15.75" x14ac:dyDescent="0.25">
      <c r="A46" s="27" t="s">
        <v>35</v>
      </c>
      <c r="B46" s="28"/>
      <c r="C46" s="14"/>
      <c r="D46" s="71">
        <v>41</v>
      </c>
      <c r="E46" s="101">
        <v>2950828.5</v>
      </c>
      <c r="F46" s="101">
        <v>272854.46999999997</v>
      </c>
      <c r="G46" s="102">
        <f t="shared" si="1"/>
        <v>0.90753292846398903</v>
      </c>
      <c r="H46" s="15"/>
    </row>
    <row r="47" spans="1:8" ht="15.75" x14ac:dyDescent="0.25">
      <c r="A47" s="27" t="s">
        <v>36</v>
      </c>
      <c r="B47" s="28"/>
      <c r="C47" s="14"/>
      <c r="D47" s="71"/>
      <c r="E47" s="101"/>
      <c r="F47" s="101"/>
      <c r="G47" s="102"/>
      <c r="H47" s="15"/>
    </row>
    <row r="48" spans="1:8" ht="15.75" x14ac:dyDescent="0.25">
      <c r="A48" s="27" t="s">
        <v>37</v>
      </c>
      <c r="B48" s="28"/>
      <c r="C48" s="14"/>
      <c r="D48" s="71">
        <v>113</v>
      </c>
      <c r="E48" s="101">
        <v>14352244.050000001</v>
      </c>
      <c r="F48" s="101">
        <v>912778.19</v>
      </c>
      <c r="G48" s="102">
        <f t="shared" si="1"/>
        <v>0.93640170925047783</v>
      </c>
      <c r="H48" s="15"/>
    </row>
    <row r="49" spans="1:8" ht="15.75" x14ac:dyDescent="0.25">
      <c r="A49" s="27" t="s">
        <v>38</v>
      </c>
      <c r="B49" s="28"/>
      <c r="C49" s="14"/>
      <c r="D49" s="71">
        <v>8</v>
      </c>
      <c r="E49" s="101">
        <v>923542</v>
      </c>
      <c r="F49" s="101">
        <v>98024</v>
      </c>
      <c r="G49" s="102">
        <f t="shared" si="1"/>
        <v>0.89386080979533145</v>
      </c>
      <c r="H49" s="15"/>
    </row>
    <row r="50" spans="1:8" ht="15.75" x14ac:dyDescent="0.25">
      <c r="A50" s="27" t="s">
        <v>39</v>
      </c>
      <c r="B50" s="28"/>
      <c r="C50" s="14"/>
      <c r="D50" s="71">
        <v>13</v>
      </c>
      <c r="E50" s="101">
        <v>983365.62</v>
      </c>
      <c r="F50" s="101">
        <v>88460.62</v>
      </c>
      <c r="G50" s="102">
        <f t="shared" si="1"/>
        <v>0.91004300109658098</v>
      </c>
      <c r="H50" s="15"/>
    </row>
    <row r="51" spans="1:8" ht="15.75" x14ac:dyDescent="0.25">
      <c r="A51" s="27" t="s">
        <v>40</v>
      </c>
      <c r="B51" s="28"/>
      <c r="C51" s="14"/>
      <c r="D51" s="71"/>
      <c r="E51" s="101"/>
      <c r="F51" s="101"/>
      <c r="G51" s="102"/>
      <c r="H51" s="15"/>
    </row>
    <row r="52" spans="1:8" ht="15.75" x14ac:dyDescent="0.25">
      <c r="A52" s="53" t="s">
        <v>41</v>
      </c>
      <c r="B52" s="28"/>
      <c r="C52" s="14"/>
      <c r="D52" s="71">
        <v>2</v>
      </c>
      <c r="E52" s="101">
        <v>136650</v>
      </c>
      <c r="F52" s="101">
        <v>33150</v>
      </c>
      <c r="G52" s="102">
        <f t="shared" si="1"/>
        <v>0.75740944017563117</v>
      </c>
      <c r="H52" s="15"/>
    </row>
    <row r="53" spans="1:8" ht="15.75" x14ac:dyDescent="0.25">
      <c r="A53" s="54" t="s">
        <v>59</v>
      </c>
      <c r="B53" s="28"/>
      <c r="C53" s="14"/>
      <c r="D53" s="71"/>
      <c r="E53" s="101"/>
      <c r="F53" s="101"/>
      <c r="G53" s="102"/>
      <c r="H53" s="15"/>
    </row>
    <row r="54" spans="1:8" ht="15.75" x14ac:dyDescent="0.25">
      <c r="A54" s="27" t="s">
        <v>92</v>
      </c>
      <c r="B54" s="28"/>
      <c r="C54" s="14"/>
      <c r="D54" s="71">
        <v>752</v>
      </c>
      <c r="E54" s="101">
        <v>82827419.980000004</v>
      </c>
      <c r="F54" s="101">
        <v>9045032.7599999998</v>
      </c>
      <c r="G54" s="102">
        <f>1-(+F54/E54)</f>
        <v>0.89079663760884897</v>
      </c>
      <c r="H54" s="15"/>
    </row>
    <row r="55" spans="1:8" ht="15.75" x14ac:dyDescent="0.25">
      <c r="A55" s="69" t="s">
        <v>93</v>
      </c>
      <c r="B55" s="30"/>
      <c r="C55" s="14"/>
      <c r="D55" s="71"/>
      <c r="E55" s="101"/>
      <c r="F55" s="101"/>
      <c r="G55" s="102"/>
      <c r="H55" s="15"/>
    </row>
    <row r="56" spans="1:8" x14ac:dyDescent="0.2">
      <c r="A56" s="16" t="s">
        <v>43</v>
      </c>
      <c r="B56" s="28"/>
      <c r="C56" s="14"/>
      <c r="D56" s="72"/>
      <c r="E56" s="104"/>
      <c r="F56" s="101"/>
      <c r="G56" s="103"/>
      <c r="H56" s="15"/>
    </row>
    <row r="57" spans="1:8" x14ac:dyDescent="0.2">
      <c r="A57" s="16" t="s">
        <v>44</v>
      </c>
      <c r="B57" s="28"/>
      <c r="C57" s="14"/>
      <c r="D57" s="72"/>
      <c r="E57" s="104"/>
      <c r="F57" s="101"/>
      <c r="G57" s="103"/>
      <c r="H57" s="15"/>
    </row>
    <row r="58" spans="1:8" x14ac:dyDescent="0.2">
      <c r="A58" s="16" t="s">
        <v>30</v>
      </c>
      <c r="B58" s="28"/>
      <c r="C58" s="14"/>
      <c r="D58" s="72"/>
      <c r="E58" s="100"/>
      <c r="F58" s="101"/>
      <c r="G58" s="103"/>
      <c r="H58" s="15"/>
    </row>
    <row r="59" spans="1:8" ht="15.75" x14ac:dyDescent="0.25">
      <c r="A59" s="32"/>
      <c r="B59" s="18"/>
      <c r="C59" s="14"/>
      <c r="D59" s="72"/>
      <c r="E59" s="100"/>
      <c r="F59" s="101"/>
      <c r="G59" s="103"/>
      <c r="H59" s="15"/>
    </row>
    <row r="60" spans="1:8" ht="15.75" x14ac:dyDescent="0.25">
      <c r="A60" s="20" t="s">
        <v>45</v>
      </c>
      <c r="B60" s="20"/>
      <c r="C60" s="21"/>
      <c r="D60" s="72"/>
      <c r="E60" s="111"/>
      <c r="F60" s="111"/>
      <c r="G60" s="103"/>
      <c r="H60" s="15"/>
    </row>
    <row r="61" spans="1:8" ht="15.75" x14ac:dyDescent="0.25">
      <c r="A61" s="33"/>
      <c r="B61" s="33"/>
      <c r="C61" s="33"/>
      <c r="D61" s="73">
        <f>SUM(D44:D57)</f>
        <v>1036</v>
      </c>
      <c r="E61" s="112">
        <f>SUM(E44:E60)</f>
        <v>123114683.18000001</v>
      </c>
      <c r="F61" s="112">
        <f>SUM(F44:F60)</f>
        <v>12025915.57</v>
      </c>
      <c r="G61" s="106">
        <f>1-(+F61/E61)</f>
        <v>0.90231940448226233</v>
      </c>
      <c r="H61" s="2"/>
    </row>
    <row r="62" spans="1:8" ht="18" x14ac:dyDescent="0.25">
      <c r="A62" s="34" t="s">
        <v>46</v>
      </c>
      <c r="B62" s="35"/>
      <c r="C62" s="35"/>
      <c r="D62" s="113"/>
      <c r="E62" s="114"/>
      <c r="F62" s="115"/>
      <c r="G62" s="115"/>
      <c r="H62" s="2"/>
    </row>
    <row r="63" spans="1:8" ht="18" x14ac:dyDescent="0.25">
      <c r="A63" s="37"/>
      <c r="B63" s="38"/>
      <c r="C63" s="38"/>
      <c r="D63" s="116"/>
      <c r="E63" s="116"/>
      <c r="F63" s="36">
        <f>F61+F39</f>
        <v>14809224.57</v>
      </c>
      <c r="G63" s="116"/>
      <c r="H63" s="2"/>
    </row>
    <row r="64" spans="1:8" ht="18" x14ac:dyDescent="0.25">
      <c r="A64" s="37"/>
      <c r="B64" s="38"/>
      <c r="C64" s="38"/>
      <c r="D64" s="35"/>
      <c r="E64" s="35"/>
      <c r="F64" s="36"/>
      <c r="G64" s="35"/>
      <c r="H64" s="2"/>
    </row>
    <row r="65" spans="1:8" ht="15.75" x14ac:dyDescent="0.25">
      <c r="A65" s="4" t="s">
        <v>47</v>
      </c>
      <c r="B65" s="39"/>
      <c r="C65" s="39"/>
      <c r="D65" s="39"/>
      <c r="E65" s="39"/>
      <c r="F65" s="40"/>
      <c r="G65" s="39"/>
      <c r="H65" s="2"/>
    </row>
    <row r="66" spans="1:8" ht="15.75" x14ac:dyDescent="0.25">
      <c r="A66" s="4" t="s">
        <v>48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49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/>
      <c r="B68" s="39"/>
      <c r="C68" s="39"/>
      <c r="D68" s="39"/>
      <c r="E68" s="39"/>
      <c r="F68" s="40"/>
      <c r="G68" s="39"/>
      <c r="H68" s="2"/>
    </row>
    <row r="69" spans="1:8" ht="18" x14ac:dyDescent="0.25">
      <c r="A69" s="41" t="s">
        <v>50</v>
      </c>
      <c r="B69" s="38"/>
      <c r="C69" s="38"/>
      <c r="D69" s="38"/>
      <c r="E69" s="38"/>
      <c r="F69" s="36"/>
      <c r="G69" s="38"/>
      <c r="H69" s="2"/>
    </row>
    <row r="70" spans="1:8" ht="18" x14ac:dyDescent="0.25">
      <c r="A70" s="42"/>
      <c r="B70" s="38"/>
      <c r="C70" s="38"/>
      <c r="D70" s="38"/>
      <c r="E70" s="36"/>
      <c r="F70" s="2"/>
      <c r="G70" s="2"/>
      <c r="H70" s="2"/>
    </row>
    <row r="71" spans="1:8" ht="18" x14ac:dyDescent="0.25">
      <c r="A71" s="81"/>
      <c r="B71" s="82"/>
      <c r="C71" s="82"/>
      <c r="D71" s="82"/>
      <c r="E71" s="36"/>
      <c r="F71" s="2"/>
      <c r="G71" s="2"/>
      <c r="H71" s="2"/>
    </row>
    <row r="72" spans="1:8" ht="18" x14ac:dyDescent="0.25">
      <c r="A72" s="42"/>
      <c r="B72" s="38"/>
      <c r="C72" s="38"/>
      <c r="D72" s="38"/>
      <c r="E72" s="43"/>
      <c r="F72" s="2"/>
      <c r="G72" s="2"/>
      <c r="H72" s="2"/>
    </row>
    <row r="73" spans="1:8" ht="18" x14ac:dyDescent="0.25">
      <c r="A73" s="42"/>
      <c r="B73" s="38"/>
      <c r="C73" s="38"/>
      <c r="D73" s="38"/>
      <c r="E73" s="44"/>
      <c r="F73" s="2"/>
      <c r="G73" s="2"/>
      <c r="H73" s="2"/>
    </row>
    <row r="74" spans="1:8" ht="18" x14ac:dyDescent="0.25">
      <c r="A74" s="42"/>
      <c r="B74" s="38"/>
      <c r="C74" s="38"/>
      <c r="D74" s="38"/>
      <c r="E74" s="45"/>
      <c r="F74" s="2"/>
      <c r="G74" s="2"/>
      <c r="H74" s="2"/>
    </row>
    <row r="75" spans="1:8" ht="18" x14ac:dyDescent="0.25">
      <c r="A75" s="42"/>
      <c r="B75" s="38"/>
      <c r="C75" s="38"/>
      <c r="D75" s="38"/>
      <c r="E75" s="36"/>
      <c r="F75" s="2"/>
      <c r="G75" s="2"/>
      <c r="H75" s="2"/>
    </row>
    <row r="76" spans="1:8" ht="18" x14ac:dyDescent="0.25">
      <c r="A76" s="42"/>
      <c r="B76" s="38"/>
      <c r="C76" s="38"/>
      <c r="D76" s="38"/>
      <c r="E76" s="36"/>
      <c r="F76" s="2"/>
      <c r="G76" s="2"/>
      <c r="H76" s="2"/>
    </row>
    <row r="77" spans="1:8" ht="18" x14ac:dyDescent="0.25">
      <c r="A77" s="42"/>
      <c r="B77" s="38"/>
      <c r="C77" s="38"/>
      <c r="D77" s="38"/>
      <c r="E77" s="43"/>
      <c r="F77" s="2"/>
      <c r="G77" s="2"/>
      <c r="H77" s="2"/>
    </row>
    <row r="78" spans="1:8" ht="18" x14ac:dyDescent="0.25">
      <c r="A78" s="42"/>
      <c r="B78" s="38"/>
      <c r="C78" s="38"/>
      <c r="D78" s="38"/>
      <c r="E78" s="44"/>
      <c r="F78" s="2"/>
      <c r="G78" s="2"/>
      <c r="H78" s="2"/>
    </row>
    <row r="79" spans="1:8" ht="18" x14ac:dyDescent="0.25">
      <c r="A79" s="42"/>
      <c r="B79" s="38"/>
      <c r="C79" s="38"/>
      <c r="D79" s="38"/>
      <c r="E79" s="44"/>
      <c r="F79" s="2"/>
      <c r="G79" s="2"/>
      <c r="H79" s="2"/>
    </row>
    <row r="80" spans="1:8" ht="18" x14ac:dyDescent="0.25">
      <c r="A80" s="42"/>
      <c r="B80" s="38"/>
      <c r="C80" s="38"/>
      <c r="D80" s="38"/>
      <c r="E80" s="44"/>
      <c r="F80" s="2"/>
      <c r="G80" s="2"/>
      <c r="H80" s="2"/>
    </row>
    <row r="81" spans="1:8" ht="18" x14ac:dyDescent="0.25">
      <c r="A81" s="42"/>
      <c r="B81" s="38"/>
      <c r="C81" s="38"/>
      <c r="D81" s="38"/>
      <c r="E81" s="46"/>
      <c r="F81" s="2"/>
      <c r="G81" s="2"/>
      <c r="H81" s="2"/>
    </row>
    <row r="82" spans="1:8" ht="18" x14ac:dyDescent="0.25">
      <c r="A82" s="42"/>
      <c r="B82" s="38"/>
      <c r="C82" s="38"/>
      <c r="D82" s="38"/>
      <c r="E82" s="38"/>
      <c r="F82" s="2"/>
      <c r="G82" s="2"/>
      <c r="H82" s="2"/>
    </row>
    <row r="83" spans="1:8" ht="15.75" x14ac:dyDescent="0.25">
      <c r="A83" s="47"/>
      <c r="B83" s="2"/>
      <c r="C83" s="2"/>
      <c r="D83" s="2"/>
      <c r="E83" s="2"/>
      <c r="F83" s="2"/>
      <c r="G83" s="2"/>
      <c r="H83" s="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tabSelected="1" topLeftCell="A43" zoomScale="87" workbookViewId="0">
      <selection activeCell="L70" sqref="L70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8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AUGUST 2025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1"/>
      <c r="B5" s="83"/>
      <c r="C5" s="4"/>
      <c r="D5" s="6" t="s">
        <v>140</v>
      </c>
      <c r="E5" s="7"/>
      <c r="F5" s="8"/>
      <c r="G5" s="5"/>
      <c r="H5" s="2"/>
    </row>
    <row r="6" spans="1:8" ht="18" x14ac:dyDescent="0.25">
      <c r="A6" s="23" t="s">
        <v>3</v>
      </c>
      <c r="B6" s="83"/>
      <c r="C6" s="4"/>
      <c r="D6" s="4"/>
      <c r="E6" s="4"/>
      <c r="F6" s="5"/>
      <c r="G6" s="5"/>
      <c r="H6" s="2"/>
    </row>
    <row r="7" spans="1:8" ht="15.75" x14ac:dyDescent="0.25">
      <c r="A7" s="63"/>
      <c r="B7" s="63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63"/>
      <c r="B8" s="63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35" t="s">
        <v>10</v>
      </c>
      <c r="B9" s="136"/>
      <c r="C9" s="14"/>
      <c r="D9" s="71"/>
      <c r="E9" s="101"/>
      <c r="F9" s="101"/>
      <c r="G9" s="102"/>
      <c r="H9" s="15"/>
    </row>
    <row r="10" spans="1:8" ht="15.75" x14ac:dyDescent="0.25">
      <c r="A10" s="135" t="s">
        <v>11</v>
      </c>
      <c r="B10" s="136"/>
      <c r="C10" s="14"/>
      <c r="D10" s="71">
        <v>3</v>
      </c>
      <c r="E10" s="101">
        <v>948893</v>
      </c>
      <c r="F10" s="101">
        <v>156017</v>
      </c>
      <c r="G10" s="102">
        <f>F10/E10</f>
        <v>0.16442001363694325</v>
      </c>
      <c r="H10" s="15"/>
    </row>
    <row r="11" spans="1:8" ht="15.75" x14ac:dyDescent="0.25">
      <c r="A11" s="135" t="s">
        <v>111</v>
      </c>
      <c r="B11" s="136"/>
      <c r="C11" s="14"/>
      <c r="D11" s="71"/>
      <c r="E11" s="101"/>
      <c r="F11" s="101"/>
      <c r="G11" s="102"/>
      <c r="H11" s="15"/>
    </row>
    <row r="12" spans="1:8" ht="15.75" x14ac:dyDescent="0.25">
      <c r="A12" s="135" t="s">
        <v>25</v>
      </c>
      <c r="B12" s="136"/>
      <c r="C12" s="14"/>
      <c r="D12" s="71"/>
      <c r="E12" s="101"/>
      <c r="F12" s="101"/>
      <c r="G12" s="102"/>
      <c r="H12" s="15"/>
    </row>
    <row r="13" spans="1:8" ht="15.75" x14ac:dyDescent="0.25">
      <c r="A13" s="135" t="s">
        <v>70</v>
      </c>
      <c r="B13" s="136"/>
      <c r="C13" s="14"/>
      <c r="D13" s="71"/>
      <c r="E13" s="101"/>
      <c r="F13" s="101"/>
      <c r="G13" s="102"/>
      <c r="H13" s="15"/>
    </row>
    <row r="14" spans="1:8" ht="15.75" x14ac:dyDescent="0.25">
      <c r="A14" s="135" t="s">
        <v>99</v>
      </c>
      <c r="B14" s="136"/>
      <c r="C14" s="14"/>
      <c r="D14" s="71"/>
      <c r="E14" s="101"/>
      <c r="F14" s="101"/>
      <c r="G14" s="102"/>
      <c r="H14" s="15"/>
    </row>
    <row r="15" spans="1:8" ht="15.75" x14ac:dyDescent="0.25">
      <c r="A15" s="135" t="s">
        <v>101</v>
      </c>
      <c r="B15" s="136"/>
      <c r="C15" s="14"/>
      <c r="D15" s="71">
        <v>6</v>
      </c>
      <c r="E15" s="101">
        <f>1991597+14200</f>
        <v>2005797</v>
      </c>
      <c r="F15" s="101">
        <f>442324+299305.5</f>
        <v>741629.5</v>
      </c>
      <c r="G15" s="102">
        <f>F15/E15</f>
        <v>0.36974304977024097</v>
      </c>
      <c r="H15" s="15"/>
    </row>
    <row r="16" spans="1:8" ht="15.75" x14ac:dyDescent="0.25">
      <c r="A16" s="135" t="s">
        <v>96</v>
      </c>
      <c r="B16" s="136"/>
      <c r="C16" s="14"/>
      <c r="D16" s="71">
        <v>6</v>
      </c>
      <c r="E16" s="101">
        <v>713961</v>
      </c>
      <c r="F16" s="101">
        <v>155019</v>
      </c>
      <c r="G16" s="102">
        <f>F16/E16</f>
        <v>0.21712530516372744</v>
      </c>
      <c r="H16" s="15"/>
    </row>
    <row r="17" spans="1:8" ht="15.75" x14ac:dyDescent="0.25">
      <c r="A17" s="135" t="s">
        <v>74</v>
      </c>
      <c r="B17" s="136"/>
      <c r="C17" s="14"/>
      <c r="D17" s="71"/>
      <c r="E17" s="101"/>
      <c r="F17" s="101"/>
      <c r="G17" s="102"/>
      <c r="H17" s="15"/>
    </row>
    <row r="18" spans="1:8" ht="15.75" x14ac:dyDescent="0.25">
      <c r="A18" s="138" t="s">
        <v>105</v>
      </c>
      <c r="B18" s="136"/>
      <c r="C18" s="14"/>
      <c r="D18" s="71"/>
      <c r="E18" s="101"/>
      <c r="F18" s="101"/>
      <c r="G18" s="102"/>
      <c r="H18" s="15"/>
    </row>
    <row r="19" spans="1:8" ht="15.75" x14ac:dyDescent="0.25">
      <c r="A19" s="138" t="s">
        <v>14</v>
      </c>
      <c r="B19" s="136"/>
      <c r="C19" s="14"/>
      <c r="D19" s="71">
        <v>1</v>
      </c>
      <c r="E19" s="101">
        <v>49259</v>
      </c>
      <c r="F19" s="101">
        <v>7932</v>
      </c>
      <c r="G19" s="102">
        <f>F19/E19</f>
        <v>0.16102641141720295</v>
      </c>
      <c r="H19" s="15"/>
    </row>
    <row r="20" spans="1:8" ht="15.75" x14ac:dyDescent="0.25">
      <c r="A20" s="135" t="s">
        <v>15</v>
      </c>
      <c r="B20" s="136"/>
      <c r="C20" s="14"/>
      <c r="D20" s="71">
        <v>1</v>
      </c>
      <c r="E20" s="101">
        <v>1260389</v>
      </c>
      <c r="F20" s="101">
        <v>279826</v>
      </c>
      <c r="G20" s="102">
        <f>F20/E20</f>
        <v>0.22201558407761413</v>
      </c>
      <c r="H20" s="15"/>
    </row>
    <row r="21" spans="1:8" ht="15.75" x14ac:dyDescent="0.25">
      <c r="A21" s="135" t="s">
        <v>58</v>
      </c>
      <c r="B21" s="136"/>
      <c r="C21" s="14"/>
      <c r="D21" s="71"/>
      <c r="E21" s="101"/>
      <c r="F21" s="101"/>
      <c r="G21" s="102"/>
      <c r="H21" s="15"/>
    </row>
    <row r="22" spans="1:8" ht="15.75" x14ac:dyDescent="0.25">
      <c r="A22" s="135" t="s">
        <v>91</v>
      </c>
      <c r="B22" s="136"/>
      <c r="C22" s="14"/>
      <c r="D22" s="71"/>
      <c r="E22" s="101"/>
      <c r="F22" s="101"/>
      <c r="G22" s="102"/>
      <c r="H22" s="15"/>
    </row>
    <row r="23" spans="1:8" ht="15.75" x14ac:dyDescent="0.25">
      <c r="A23" s="135" t="s">
        <v>106</v>
      </c>
      <c r="B23" s="136"/>
      <c r="C23" s="14"/>
      <c r="D23" s="71"/>
      <c r="E23" s="101"/>
      <c r="F23" s="101"/>
      <c r="G23" s="102"/>
      <c r="H23" s="15"/>
    </row>
    <row r="24" spans="1:8" ht="15.75" x14ac:dyDescent="0.25">
      <c r="A24" s="135" t="s">
        <v>18</v>
      </c>
      <c r="B24" s="136"/>
      <c r="C24" s="14"/>
      <c r="D24" s="71"/>
      <c r="E24" s="101"/>
      <c r="F24" s="101"/>
      <c r="G24" s="102"/>
      <c r="H24" s="15"/>
    </row>
    <row r="25" spans="1:8" ht="15.75" x14ac:dyDescent="0.25">
      <c r="A25" s="137" t="s">
        <v>20</v>
      </c>
      <c r="B25" s="136"/>
      <c r="C25" s="14"/>
      <c r="D25" s="71">
        <v>2</v>
      </c>
      <c r="E25" s="101">
        <v>921558</v>
      </c>
      <c r="F25" s="101">
        <v>226618</v>
      </c>
      <c r="G25" s="102">
        <f>F25/E25</f>
        <v>0.24590747408193517</v>
      </c>
      <c r="H25" s="15"/>
    </row>
    <row r="26" spans="1:8" ht="15.75" x14ac:dyDescent="0.25">
      <c r="A26" s="137" t="s">
        <v>21</v>
      </c>
      <c r="B26" s="136"/>
      <c r="C26" s="14"/>
      <c r="D26" s="71">
        <v>8</v>
      </c>
      <c r="E26" s="101">
        <v>117265</v>
      </c>
      <c r="F26" s="101">
        <v>117265</v>
      </c>
      <c r="G26" s="102">
        <f>F26/E26</f>
        <v>1</v>
      </c>
      <c r="H26" s="15"/>
    </row>
    <row r="27" spans="1:8" ht="15.75" x14ac:dyDescent="0.25">
      <c r="A27" s="138" t="s">
        <v>22</v>
      </c>
      <c r="B27" s="136"/>
      <c r="C27" s="14"/>
      <c r="D27" s="71"/>
      <c r="E27" s="101"/>
      <c r="F27" s="101"/>
      <c r="G27" s="102"/>
      <c r="H27" s="15"/>
    </row>
    <row r="28" spans="1:8" ht="15.75" x14ac:dyDescent="0.25">
      <c r="A28" s="138" t="s">
        <v>23</v>
      </c>
      <c r="B28" s="136"/>
      <c r="C28" s="14"/>
      <c r="D28" s="71"/>
      <c r="E28" s="101">
        <v>19750</v>
      </c>
      <c r="F28" s="101">
        <v>4000</v>
      </c>
      <c r="G28" s="102">
        <f>F28/E28</f>
        <v>0.20253164556962025</v>
      </c>
      <c r="H28" s="15"/>
    </row>
    <row r="29" spans="1:8" ht="15.75" x14ac:dyDescent="0.25">
      <c r="A29" s="138" t="s">
        <v>24</v>
      </c>
      <c r="B29" s="136"/>
      <c r="C29" s="14"/>
      <c r="D29" s="71">
        <v>1</v>
      </c>
      <c r="E29" s="101">
        <v>142434</v>
      </c>
      <c r="F29" s="101">
        <v>30739.46</v>
      </c>
      <c r="G29" s="102">
        <f t="shared" ref="G29:G34" si="0">F29/E29</f>
        <v>0.2158154654085401</v>
      </c>
      <c r="H29" s="15"/>
    </row>
    <row r="30" spans="1:8" ht="15.75" x14ac:dyDescent="0.25">
      <c r="A30" s="138" t="s">
        <v>66</v>
      </c>
      <c r="B30" s="136"/>
      <c r="C30" s="14"/>
      <c r="D30" s="71"/>
      <c r="E30" s="101"/>
      <c r="F30" s="101"/>
      <c r="G30" s="102"/>
      <c r="H30" s="15"/>
    </row>
    <row r="31" spans="1:8" ht="15.75" x14ac:dyDescent="0.25">
      <c r="A31" s="138" t="s">
        <v>145</v>
      </c>
      <c r="B31" s="136"/>
      <c r="C31" s="14"/>
      <c r="D31" s="71"/>
      <c r="E31" s="101"/>
      <c r="F31" s="101"/>
      <c r="G31" s="102"/>
      <c r="H31" s="15"/>
    </row>
    <row r="32" spans="1:8" ht="15.75" x14ac:dyDescent="0.25">
      <c r="A32" s="138" t="s">
        <v>102</v>
      </c>
      <c r="B32" s="136"/>
      <c r="C32" s="14"/>
      <c r="D32" s="71"/>
      <c r="E32" s="101"/>
      <c r="F32" s="101"/>
      <c r="G32" s="102"/>
      <c r="H32" s="15"/>
    </row>
    <row r="33" spans="1:8" ht="15.75" x14ac:dyDescent="0.25">
      <c r="A33" s="138" t="s">
        <v>27</v>
      </c>
      <c r="B33" s="136"/>
      <c r="C33" s="14"/>
      <c r="D33" s="71">
        <v>1</v>
      </c>
      <c r="E33" s="101">
        <v>475992</v>
      </c>
      <c r="F33" s="101">
        <v>69254</v>
      </c>
      <c r="G33" s="102">
        <f t="shared" si="0"/>
        <v>0.14549404191667087</v>
      </c>
      <c r="H33" s="15"/>
    </row>
    <row r="34" spans="1:8" ht="15.75" x14ac:dyDescent="0.25">
      <c r="A34" s="138" t="s">
        <v>72</v>
      </c>
      <c r="B34" s="136"/>
      <c r="C34" s="14"/>
      <c r="D34" s="71">
        <v>3</v>
      </c>
      <c r="E34" s="101">
        <v>1600163</v>
      </c>
      <c r="F34" s="101">
        <v>421901.5</v>
      </c>
      <c r="G34" s="102">
        <f t="shared" si="0"/>
        <v>0.2636615769768455</v>
      </c>
      <c r="H34" s="15"/>
    </row>
    <row r="35" spans="1:8" x14ac:dyDescent="0.2">
      <c r="A35" s="16" t="s">
        <v>28</v>
      </c>
      <c r="B35" s="13"/>
      <c r="C35" s="14"/>
      <c r="D35" s="72"/>
      <c r="E35" s="100"/>
      <c r="F35" s="101"/>
      <c r="G35" s="103"/>
      <c r="H35" s="15"/>
    </row>
    <row r="36" spans="1:8" x14ac:dyDescent="0.2">
      <c r="A36" s="16" t="s">
        <v>44</v>
      </c>
      <c r="B36" s="13"/>
      <c r="C36" s="14"/>
      <c r="D36" s="72"/>
      <c r="E36" s="100"/>
      <c r="F36" s="101"/>
      <c r="G36" s="103"/>
      <c r="H36" s="15"/>
    </row>
    <row r="37" spans="1:8" x14ac:dyDescent="0.2">
      <c r="A37" s="16" t="s">
        <v>30</v>
      </c>
      <c r="B37" s="13"/>
      <c r="C37" s="14"/>
      <c r="D37" s="72"/>
      <c r="E37" s="100"/>
      <c r="F37" s="101"/>
      <c r="G37" s="103"/>
      <c r="H37" s="15"/>
    </row>
    <row r="38" spans="1:8" ht="15.75" x14ac:dyDescent="0.25">
      <c r="A38" s="19" t="s">
        <v>31</v>
      </c>
      <c r="B38" s="20"/>
      <c r="C38" s="21"/>
      <c r="D38" s="73">
        <f>SUM(D9:D37)</f>
        <v>32</v>
      </c>
      <c r="E38" s="112">
        <f>SUM(E9:E37)</f>
        <v>8255461</v>
      </c>
      <c r="F38" s="112">
        <f>SUM(F9:F37)</f>
        <v>2210201.46</v>
      </c>
      <c r="G38" s="117">
        <f>F38/E38</f>
        <v>0.26772598889389704</v>
      </c>
      <c r="H38" s="15"/>
    </row>
    <row r="39" spans="1:8" ht="15.75" x14ac:dyDescent="0.25">
      <c r="A39" s="85"/>
      <c r="B39" s="86"/>
      <c r="C39" s="22"/>
      <c r="D39" s="107"/>
      <c r="E39" s="108"/>
      <c r="F39" s="74"/>
      <c r="G39" s="74"/>
      <c r="H39" s="2"/>
    </row>
    <row r="40" spans="1:8" ht="18" x14ac:dyDescent="0.25">
      <c r="A40" s="23" t="s">
        <v>32</v>
      </c>
      <c r="B40" s="24"/>
      <c r="C40" s="14"/>
      <c r="D40" s="11"/>
      <c r="E40" s="109"/>
      <c r="F40" s="75"/>
      <c r="G40" s="75"/>
      <c r="H40" s="15"/>
    </row>
    <row r="41" spans="1:8" ht="15.75" x14ac:dyDescent="0.25">
      <c r="A41" s="26"/>
      <c r="B41" s="26"/>
      <c r="C41" s="14"/>
      <c r="D41" s="110"/>
      <c r="E41" s="11" t="s">
        <v>122</v>
      </c>
      <c r="F41" s="11" t="s">
        <v>122</v>
      </c>
      <c r="G41" s="11" t="s">
        <v>5</v>
      </c>
      <c r="H41" s="15"/>
    </row>
    <row r="42" spans="1:8" ht="15.75" x14ac:dyDescent="0.25">
      <c r="A42" s="26"/>
      <c r="B42" s="26"/>
      <c r="C42" s="14"/>
      <c r="D42" s="110" t="s">
        <v>6</v>
      </c>
      <c r="E42" s="76" t="s">
        <v>123</v>
      </c>
      <c r="F42" s="75" t="s">
        <v>8</v>
      </c>
      <c r="G42" s="75" t="s">
        <v>124</v>
      </c>
      <c r="H42" s="15"/>
    </row>
    <row r="43" spans="1:8" ht="15.75" x14ac:dyDescent="0.25">
      <c r="A43" s="27" t="s">
        <v>33</v>
      </c>
      <c r="B43" s="28"/>
      <c r="C43" s="14"/>
      <c r="D43" s="71">
        <v>65</v>
      </c>
      <c r="E43" s="101">
        <v>16612621.58</v>
      </c>
      <c r="F43" s="101">
        <v>1503123.02</v>
      </c>
      <c r="G43" s="102">
        <f>1-(+F43/E43)</f>
        <v>0.90951921629217058</v>
      </c>
      <c r="H43" s="15"/>
    </row>
    <row r="44" spans="1:8" ht="15.75" x14ac:dyDescent="0.25">
      <c r="A44" s="27" t="s">
        <v>34</v>
      </c>
      <c r="B44" s="28"/>
      <c r="C44" s="14"/>
      <c r="D44" s="71">
        <v>7</v>
      </c>
      <c r="E44" s="101">
        <v>932569.19</v>
      </c>
      <c r="F44" s="101">
        <v>121223.65</v>
      </c>
      <c r="G44" s="102">
        <f>1-(+F44/E44)</f>
        <v>0.87001109268900467</v>
      </c>
      <c r="H44" s="15"/>
    </row>
    <row r="45" spans="1:8" ht="15.75" x14ac:dyDescent="0.25">
      <c r="A45" s="27" t="s">
        <v>35</v>
      </c>
      <c r="B45" s="28"/>
      <c r="C45" s="14"/>
      <c r="D45" s="71">
        <v>50</v>
      </c>
      <c r="E45" s="101">
        <v>5277481.05</v>
      </c>
      <c r="F45" s="101">
        <v>352263.24</v>
      </c>
      <c r="G45" s="102">
        <f>1-(+F45/E45)</f>
        <v>0.93325163337156847</v>
      </c>
      <c r="H45" s="15"/>
    </row>
    <row r="46" spans="1:8" ht="15.75" x14ac:dyDescent="0.25">
      <c r="A46" s="27" t="s">
        <v>36</v>
      </c>
      <c r="B46" s="28"/>
      <c r="C46" s="14"/>
      <c r="D46" s="71">
        <v>4</v>
      </c>
      <c r="E46" s="101">
        <v>259758.25</v>
      </c>
      <c r="F46" s="101">
        <v>21623</v>
      </c>
      <c r="G46" s="102">
        <f>1-(+F46/E46)</f>
        <v>0.91675721560335433</v>
      </c>
      <c r="H46" s="15"/>
    </row>
    <row r="47" spans="1:8" ht="15.75" x14ac:dyDescent="0.25">
      <c r="A47" s="27" t="s">
        <v>37</v>
      </c>
      <c r="B47" s="28"/>
      <c r="C47" s="14"/>
      <c r="D47" s="71">
        <v>40</v>
      </c>
      <c r="E47" s="101">
        <v>17693196.190000001</v>
      </c>
      <c r="F47" s="101">
        <v>1054999.92</v>
      </c>
      <c r="G47" s="102">
        <f t="shared" ref="G47:G53" si="1">1-(+F47/E47)</f>
        <v>0.94037256419525406</v>
      </c>
      <c r="H47" s="15"/>
    </row>
    <row r="48" spans="1:8" ht="15.75" x14ac:dyDescent="0.25">
      <c r="A48" s="27" t="s">
        <v>38</v>
      </c>
      <c r="B48" s="28"/>
      <c r="C48" s="14"/>
      <c r="D48" s="71">
        <v>2</v>
      </c>
      <c r="E48" s="101">
        <v>523572</v>
      </c>
      <c r="F48" s="101">
        <v>11213</v>
      </c>
      <c r="G48" s="102">
        <f t="shared" si="1"/>
        <v>0.9785836522961503</v>
      </c>
      <c r="H48" s="2"/>
    </row>
    <row r="49" spans="1:8" ht="15.75" x14ac:dyDescent="0.25">
      <c r="A49" s="27" t="s">
        <v>39</v>
      </c>
      <c r="B49" s="28"/>
      <c r="C49" s="21"/>
      <c r="D49" s="71">
        <v>1</v>
      </c>
      <c r="E49" s="101">
        <v>220600</v>
      </c>
      <c r="F49" s="101">
        <v>34540</v>
      </c>
      <c r="G49" s="102">
        <f t="shared" si="1"/>
        <v>0.84342701722574798</v>
      </c>
      <c r="H49" s="2"/>
    </row>
    <row r="50" spans="1:8" ht="15.75" x14ac:dyDescent="0.25">
      <c r="A50" s="27" t="s">
        <v>40</v>
      </c>
      <c r="B50" s="28"/>
      <c r="C50" s="33"/>
      <c r="D50" s="71"/>
      <c r="E50" s="101"/>
      <c r="F50" s="101"/>
      <c r="G50" s="102"/>
      <c r="H50" s="2"/>
    </row>
    <row r="51" spans="1:8" ht="18" x14ac:dyDescent="0.25">
      <c r="A51" s="53" t="s">
        <v>41</v>
      </c>
      <c r="B51" s="28"/>
      <c r="C51" s="35"/>
      <c r="D51" s="71">
        <v>2</v>
      </c>
      <c r="E51" s="101">
        <v>103875</v>
      </c>
      <c r="F51" s="101">
        <v>4425</v>
      </c>
      <c r="G51" s="102">
        <f t="shared" si="1"/>
        <v>0.9574007220216606</v>
      </c>
      <c r="H51" s="2"/>
    </row>
    <row r="52" spans="1:8" ht="18" x14ac:dyDescent="0.25">
      <c r="A52" s="54" t="s">
        <v>59</v>
      </c>
      <c r="B52" s="28"/>
      <c r="C52" s="35"/>
      <c r="D52" s="71">
        <v>1</v>
      </c>
      <c r="E52" s="101">
        <v>156800</v>
      </c>
      <c r="F52" s="101">
        <v>-39200</v>
      </c>
      <c r="G52" s="102">
        <f t="shared" si="1"/>
        <v>1.25</v>
      </c>
      <c r="H52" s="2"/>
    </row>
    <row r="53" spans="1:8" ht="15.75" x14ac:dyDescent="0.25">
      <c r="A53" s="27" t="s">
        <v>92</v>
      </c>
      <c r="B53" s="28"/>
      <c r="C53" s="39"/>
      <c r="D53" s="71">
        <v>749</v>
      </c>
      <c r="E53" s="101">
        <v>88969138.400000006</v>
      </c>
      <c r="F53" s="101">
        <v>10070553.199999999</v>
      </c>
      <c r="G53" s="102">
        <f t="shared" si="1"/>
        <v>0.8868084666086864</v>
      </c>
      <c r="H53" s="2"/>
    </row>
    <row r="54" spans="1:8" ht="15.75" x14ac:dyDescent="0.25">
      <c r="A54" s="69" t="s">
        <v>93</v>
      </c>
      <c r="B54" s="30"/>
      <c r="C54" s="39"/>
      <c r="D54" s="72"/>
      <c r="E54" s="104"/>
      <c r="F54" s="101"/>
      <c r="G54" s="103"/>
      <c r="H54" s="2"/>
    </row>
    <row r="55" spans="1:8" x14ac:dyDescent="0.2">
      <c r="A55" s="16" t="s">
        <v>42</v>
      </c>
      <c r="B55" s="30"/>
      <c r="C55" s="39"/>
      <c r="D55" s="72"/>
      <c r="E55" s="104"/>
      <c r="F55" s="101"/>
      <c r="G55" s="103"/>
      <c r="H55" s="2"/>
    </row>
    <row r="56" spans="1:8" ht="18" x14ac:dyDescent="0.25">
      <c r="A56" s="16" t="s">
        <v>43</v>
      </c>
      <c r="B56" s="28"/>
      <c r="C56" s="38"/>
      <c r="D56" s="72"/>
      <c r="E56" s="100"/>
      <c r="F56" s="101">
        <v>1400</v>
      </c>
      <c r="G56" s="103"/>
      <c r="H56" s="2"/>
    </row>
    <row r="57" spans="1:8" ht="18" x14ac:dyDescent="0.25">
      <c r="A57" s="16" t="s">
        <v>44</v>
      </c>
      <c r="B57" s="28"/>
      <c r="C57" s="38"/>
      <c r="D57" s="72"/>
      <c r="E57" s="100"/>
      <c r="F57" s="101"/>
      <c r="G57" s="103"/>
      <c r="H57" s="2"/>
    </row>
    <row r="58" spans="1:8" ht="18" x14ac:dyDescent="0.25">
      <c r="A58" s="16" t="s">
        <v>30</v>
      </c>
      <c r="B58" s="28"/>
      <c r="C58" s="82"/>
      <c r="D58" s="72"/>
      <c r="E58" s="111"/>
      <c r="F58" s="111"/>
      <c r="G58" s="103"/>
      <c r="H58" s="2"/>
    </row>
    <row r="59" spans="1:8" ht="18" x14ac:dyDescent="0.25">
      <c r="A59" s="32"/>
      <c r="B59" s="18"/>
      <c r="C59" s="38"/>
      <c r="D59" s="73">
        <f>SUM(D42:D55)</f>
        <v>921</v>
      </c>
      <c r="E59" s="112">
        <f>SUM(E42:E58)</f>
        <v>130749611.66000001</v>
      </c>
      <c r="F59" s="112">
        <f>SUM(F42:F58)</f>
        <v>13136164.029999999</v>
      </c>
      <c r="G59" s="106">
        <f>1-(+F59/E59)</f>
        <v>0.89953190787167192</v>
      </c>
      <c r="H59" s="2"/>
    </row>
    <row r="60" spans="1:8" ht="18" x14ac:dyDescent="0.25">
      <c r="A60" s="20" t="s">
        <v>45</v>
      </c>
      <c r="B60" s="20"/>
      <c r="C60" s="38"/>
      <c r="D60" s="113"/>
      <c r="E60" s="114"/>
      <c r="F60" s="115"/>
      <c r="G60" s="115"/>
      <c r="H60" s="2"/>
    </row>
    <row r="61" spans="1:8" ht="18" x14ac:dyDescent="0.25">
      <c r="A61" s="33"/>
      <c r="B61" s="33"/>
      <c r="C61" s="38"/>
      <c r="D61" s="116"/>
      <c r="E61" s="116"/>
      <c r="F61" s="36">
        <f>+F59+F38</f>
        <v>15346365.489999998</v>
      </c>
      <c r="G61" s="116"/>
      <c r="H61" s="2"/>
    </row>
    <row r="62" spans="1:8" ht="18" x14ac:dyDescent="0.25">
      <c r="A62" s="34" t="s">
        <v>46</v>
      </c>
      <c r="B62" s="35"/>
      <c r="C62" s="38"/>
      <c r="D62" s="116"/>
      <c r="E62" s="116"/>
      <c r="F62" s="36"/>
      <c r="G62" s="116"/>
      <c r="H62" s="2"/>
    </row>
    <row r="63" spans="1:8" ht="18" x14ac:dyDescent="0.25">
      <c r="A63" s="42"/>
      <c r="B63" s="38"/>
      <c r="C63" s="38"/>
      <c r="D63" s="116"/>
      <c r="E63" s="132"/>
      <c r="F63" s="133"/>
      <c r="G63" s="133"/>
      <c r="H63" s="2"/>
    </row>
    <row r="64" spans="1:8" ht="15.75" x14ac:dyDescent="0.25">
      <c r="A64" s="4" t="s">
        <v>47</v>
      </c>
      <c r="B64" s="39"/>
      <c r="C64" s="39"/>
      <c r="D64" s="134"/>
      <c r="E64" s="134"/>
      <c r="F64" s="40"/>
      <c r="G64" s="134"/>
      <c r="H64" s="2"/>
    </row>
    <row r="65" spans="1:8" ht="15.75" x14ac:dyDescent="0.25">
      <c r="A65" s="4" t="s">
        <v>48</v>
      </c>
      <c r="B65" s="39"/>
      <c r="C65" s="39"/>
      <c r="D65" s="134"/>
      <c r="E65" s="134"/>
      <c r="F65" s="40"/>
      <c r="G65" s="134"/>
      <c r="H65" s="2"/>
    </row>
    <row r="66" spans="1:8" ht="15.75" x14ac:dyDescent="0.25">
      <c r="A66" s="4" t="s">
        <v>49</v>
      </c>
      <c r="B66" s="39"/>
      <c r="C66" s="39"/>
      <c r="D66" s="134"/>
      <c r="E66" s="134"/>
      <c r="F66" s="40"/>
      <c r="G66" s="134"/>
      <c r="H66" s="2"/>
    </row>
    <row r="67" spans="1:8" ht="15.75" x14ac:dyDescent="0.25">
      <c r="A67" s="4"/>
      <c r="B67" s="39"/>
      <c r="C67" s="39"/>
      <c r="D67" s="134"/>
      <c r="E67" s="134"/>
      <c r="F67" s="40"/>
      <c r="G67" s="134"/>
      <c r="H67" s="2"/>
    </row>
    <row r="68" spans="1:8" ht="18" x14ac:dyDescent="0.25">
      <c r="A68" s="41" t="s">
        <v>50</v>
      </c>
      <c r="B68" s="38"/>
      <c r="C68" s="38"/>
      <c r="D68" s="116"/>
      <c r="E68" s="116"/>
      <c r="F68" s="36"/>
      <c r="G68" s="116"/>
      <c r="H68" s="2"/>
    </row>
    <row r="69" spans="1:8" ht="18" x14ac:dyDescent="0.25">
      <c r="A69" s="42"/>
      <c r="B69" s="38"/>
      <c r="C69" s="38"/>
      <c r="D69" s="116"/>
      <c r="E69" s="116"/>
      <c r="F69" s="133"/>
      <c r="G69" s="133"/>
      <c r="H69" s="2"/>
    </row>
  </sheetData>
  <phoneticPr fontId="17" type="noConversion"/>
  <printOptions horizontalCentered="1"/>
  <pageMargins left="0.75" right="0.75" top="0.31" bottom="0.25" header="0.5" footer="0.5"/>
  <pageSetup scale="5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69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7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AUGUST 2025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75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35" t="s">
        <v>10</v>
      </c>
      <c r="B9" s="136"/>
      <c r="C9" s="14"/>
      <c r="D9" s="71">
        <v>7</v>
      </c>
      <c r="E9" s="100">
        <v>949506</v>
      </c>
      <c r="F9" s="101">
        <v>180299</v>
      </c>
      <c r="G9" s="102">
        <f>+F9/E9</f>
        <v>0.18988716237706765</v>
      </c>
      <c r="H9" s="15"/>
    </row>
    <row r="10" spans="1:8" ht="15.75" x14ac:dyDescent="0.25">
      <c r="A10" s="135" t="s">
        <v>131</v>
      </c>
      <c r="B10" s="136"/>
      <c r="C10" s="14"/>
      <c r="D10" s="71"/>
      <c r="E10" s="100"/>
      <c r="F10" s="101"/>
      <c r="G10" s="102"/>
      <c r="H10" s="15"/>
    </row>
    <row r="11" spans="1:8" ht="15.75" x14ac:dyDescent="0.25">
      <c r="A11" s="135" t="s">
        <v>11</v>
      </c>
      <c r="B11" s="136"/>
      <c r="C11" s="14"/>
      <c r="D11" s="71">
        <v>2</v>
      </c>
      <c r="E11" s="100">
        <v>327694</v>
      </c>
      <c r="F11" s="101">
        <v>82396</v>
      </c>
      <c r="G11" s="102">
        <f>F11/E11</f>
        <v>0.25144189396204997</v>
      </c>
      <c r="H11" s="15"/>
    </row>
    <row r="12" spans="1:8" ht="15.75" x14ac:dyDescent="0.25">
      <c r="A12" s="135" t="s">
        <v>12</v>
      </c>
      <c r="B12" s="136"/>
      <c r="C12" s="14"/>
      <c r="D12" s="71"/>
      <c r="E12" s="100"/>
      <c r="F12" s="101"/>
      <c r="G12" s="102"/>
      <c r="H12" s="15"/>
    </row>
    <row r="13" spans="1:8" ht="15.75" x14ac:dyDescent="0.25">
      <c r="A13" s="135" t="s">
        <v>105</v>
      </c>
      <c r="B13" s="136"/>
      <c r="C13" s="14"/>
      <c r="D13" s="71"/>
      <c r="E13" s="100"/>
      <c r="F13" s="101"/>
      <c r="G13" s="102"/>
      <c r="H13" s="15"/>
    </row>
    <row r="14" spans="1:8" ht="15.75" x14ac:dyDescent="0.25">
      <c r="A14" s="135" t="s">
        <v>53</v>
      </c>
      <c r="B14" s="136"/>
      <c r="C14" s="14"/>
      <c r="D14" s="71"/>
      <c r="E14" s="100"/>
      <c r="F14" s="101"/>
      <c r="G14" s="102"/>
      <c r="H14" s="15"/>
    </row>
    <row r="15" spans="1:8" ht="15.75" x14ac:dyDescent="0.25">
      <c r="A15" s="135" t="s">
        <v>98</v>
      </c>
      <c r="B15" s="136"/>
      <c r="C15" s="14"/>
      <c r="D15" s="71"/>
      <c r="E15" s="100"/>
      <c r="F15" s="101"/>
      <c r="G15" s="102"/>
      <c r="H15" s="15"/>
    </row>
    <row r="16" spans="1:8" ht="15.75" x14ac:dyDescent="0.25">
      <c r="A16" s="135" t="s">
        <v>113</v>
      </c>
      <c r="B16" s="136"/>
      <c r="C16" s="14"/>
      <c r="D16" s="71"/>
      <c r="E16" s="100"/>
      <c r="F16" s="101"/>
      <c r="G16" s="102"/>
      <c r="H16" s="15"/>
    </row>
    <row r="17" spans="1:8" ht="15.75" x14ac:dyDescent="0.25">
      <c r="A17" s="135" t="s">
        <v>13</v>
      </c>
      <c r="B17" s="136"/>
      <c r="C17" s="14"/>
      <c r="D17" s="71"/>
      <c r="E17" s="100"/>
      <c r="F17" s="101"/>
      <c r="G17" s="102"/>
      <c r="H17" s="15"/>
    </row>
    <row r="18" spans="1:8" ht="15.75" x14ac:dyDescent="0.25">
      <c r="A18" s="135" t="s">
        <v>14</v>
      </c>
      <c r="B18" s="136"/>
      <c r="C18" s="14"/>
      <c r="D18" s="71"/>
      <c r="E18" s="100"/>
      <c r="F18" s="101"/>
      <c r="G18" s="102"/>
      <c r="H18" s="15"/>
    </row>
    <row r="19" spans="1:8" ht="15.75" x14ac:dyDescent="0.25">
      <c r="A19" s="135" t="s">
        <v>15</v>
      </c>
      <c r="B19" s="136"/>
      <c r="C19" s="14"/>
      <c r="D19" s="71">
        <v>1</v>
      </c>
      <c r="E19" s="100">
        <v>611129</v>
      </c>
      <c r="F19" s="101">
        <v>179047</v>
      </c>
      <c r="G19" s="102">
        <f>F19/E19</f>
        <v>0.29297742375177743</v>
      </c>
      <c r="H19" s="15"/>
    </row>
    <row r="20" spans="1:8" ht="15.75" x14ac:dyDescent="0.25">
      <c r="A20" s="135" t="s">
        <v>16</v>
      </c>
      <c r="B20" s="136"/>
      <c r="C20" s="14"/>
      <c r="D20" s="71"/>
      <c r="E20" s="100"/>
      <c r="F20" s="101"/>
      <c r="G20" s="102"/>
      <c r="H20" s="15"/>
    </row>
    <row r="21" spans="1:8" ht="15.75" x14ac:dyDescent="0.25">
      <c r="A21" s="135" t="s">
        <v>102</v>
      </c>
      <c r="B21" s="136"/>
      <c r="C21" s="14"/>
      <c r="D21" s="71"/>
      <c r="E21" s="100"/>
      <c r="F21" s="101"/>
      <c r="G21" s="102"/>
      <c r="H21" s="15"/>
    </row>
    <row r="22" spans="1:8" ht="15.75" x14ac:dyDescent="0.25">
      <c r="A22" s="135" t="s">
        <v>56</v>
      </c>
      <c r="B22" s="136"/>
      <c r="C22" s="14"/>
      <c r="D22" s="71">
        <v>1</v>
      </c>
      <c r="E22" s="100">
        <v>379027</v>
      </c>
      <c r="F22" s="101">
        <v>45507</v>
      </c>
      <c r="G22" s="102">
        <f>F22/E22</f>
        <v>0.12006268682705981</v>
      </c>
      <c r="H22" s="15"/>
    </row>
    <row r="23" spans="1:8" ht="15.75" x14ac:dyDescent="0.25">
      <c r="A23" s="135" t="s">
        <v>151</v>
      </c>
      <c r="B23" s="136"/>
      <c r="C23" s="14"/>
      <c r="D23" s="71">
        <v>1</v>
      </c>
      <c r="E23" s="100">
        <v>308195</v>
      </c>
      <c r="F23" s="101">
        <v>68392</v>
      </c>
      <c r="G23" s="102">
        <f>F23/E23</f>
        <v>0.22191145216502539</v>
      </c>
      <c r="H23" s="15"/>
    </row>
    <row r="24" spans="1:8" ht="15.75" x14ac:dyDescent="0.25">
      <c r="A24" s="135" t="s">
        <v>19</v>
      </c>
      <c r="B24" s="136"/>
      <c r="C24" s="14"/>
      <c r="D24" s="71"/>
      <c r="E24" s="100"/>
      <c r="F24" s="101"/>
      <c r="G24" s="102"/>
      <c r="H24" s="15"/>
    </row>
    <row r="25" spans="1:8" ht="15.75" x14ac:dyDescent="0.25">
      <c r="A25" s="137" t="s">
        <v>20</v>
      </c>
      <c r="B25" s="136"/>
      <c r="C25" s="14"/>
      <c r="D25" s="71"/>
      <c r="E25" s="100"/>
      <c r="F25" s="101"/>
      <c r="G25" s="102"/>
      <c r="H25" s="15"/>
    </row>
    <row r="26" spans="1:8" ht="15.75" x14ac:dyDescent="0.25">
      <c r="A26" s="137" t="s">
        <v>21</v>
      </c>
      <c r="B26" s="136"/>
      <c r="C26" s="14"/>
      <c r="D26" s="71"/>
      <c r="E26" s="100"/>
      <c r="F26" s="101"/>
      <c r="G26" s="102"/>
      <c r="H26" s="15"/>
    </row>
    <row r="27" spans="1:8" ht="15.75" x14ac:dyDescent="0.25">
      <c r="A27" s="138" t="s">
        <v>22</v>
      </c>
      <c r="B27" s="136"/>
      <c r="C27" s="14"/>
      <c r="D27" s="71"/>
      <c r="E27" s="101"/>
      <c r="F27" s="101"/>
      <c r="G27" s="102"/>
      <c r="H27" s="15"/>
    </row>
    <row r="28" spans="1:8" ht="15.75" x14ac:dyDescent="0.25">
      <c r="A28" s="138" t="s">
        <v>23</v>
      </c>
      <c r="B28" s="136"/>
      <c r="C28" s="14"/>
      <c r="D28" s="71"/>
      <c r="E28" s="101"/>
      <c r="F28" s="101"/>
      <c r="G28" s="102"/>
      <c r="H28" s="15"/>
    </row>
    <row r="29" spans="1:8" ht="15.75" x14ac:dyDescent="0.25">
      <c r="A29" s="138" t="s">
        <v>24</v>
      </c>
      <c r="B29" s="136"/>
      <c r="C29" s="14"/>
      <c r="D29" s="71">
        <v>1</v>
      </c>
      <c r="E29" s="101">
        <v>31665</v>
      </c>
      <c r="F29" s="101">
        <v>14003.5</v>
      </c>
      <c r="G29" s="102">
        <f>F29/E29</f>
        <v>0.44223906521395862</v>
      </c>
      <c r="H29" s="15"/>
    </row>
    <row r="30" spans="1:8" ht="15.75" x14ac:dyDescent="0.25">
      <c r="A30" s="138" t="s">
        <v>25</v>
      </c>
      <c r="B30" s="136"/>
      <c r="C30" s="14"/>
      <c r="D30" s="71">
        <v>1</v>
      </c>
      <c r="E30" s="101">
        <v>220383</v>
      </c>
      <c r="F30" s="101">
        <v>73252.5</v>
      </c>
      <c r="G30" s="102">
        <f>F30/E30</f>
        <v>0.3323872531002845</v>
      </c>
      <c r="H30" s="15"/>
    </row>
    <row r="31" spans="1:8" ht="15.75" x14ac:dyDescent="0.25">
      <c r="A31" s="138" t="s">
        <v>26</v>
      </c>
      <c r="B31" s="136"/>
      <c r="C31" s="14"/>
      <c r="D31" s="71"/>
      <c r="E31" s="101"/>
      <c r="F31" s="101"/>
      <c r="G31" s="102"/>
      <c r="H31" s="15"/>
    </row>
    <row r="32" spans="1:8" ht="15.75" x14ac:dyDescent="0.25">
      <c r="A32" s="138" t="s">
        <v>109</v>
      </c>
      <c r="B32" s="136"/>
      <c r="C32" s="14"/>
      <c r="D32" s="71"/>
      <c r="E32" s="101"/>
      <c r="F32" s="101"/>
      <c r="G32" s="102"/>
      <c r="H32" s="15"/>
    </row>
    <row r="33" spans="1:8" ht="15.75" x14ac:dyDescent="0.25">
      <c r="A33" s="138" t="s">
        <v>139</v>
      </c>
      <c r="B33" s="136"/>
      <c r="C33" s="14"/>
      <c r="D33" s="71"/>
      <c r="E33" s="101"/>
      <c r="F33" s="101"/>
      <c r="G33" s="102"/>
      <c r="H33" s="15"/>
    </row>
    <row r="34" spans="1:8" ht="15.75" x14ac:dyDescent="0.25">
      <c r="A34" s="138" t="s">
        <v>27</v>
      </c>
      <c r="B34" s="136"/>
      <c r="C34" s="14"/>
      <c r="D34" s="71">
        <v>1</v>
      </c>
      <c r="E34" s="101">
        <v>153407</v>
      </c>
      <c r="F34" s="101">
        <v>58438</v>
      </c>
      <c r="G34" s="102">
        <f>+F34/E34</f>
        <v>0.38093437717965933</v>
      </c>
      <c r="H34" s="15"/>
    </row>
    <row r="35" spans="1:8" x14ac:dyDescent="0.2">
      <c r="A35" s="16" t="s">
        <v>28</v>
      </c>
      <c r="B35" s="13"/>
      <c r="C35" s="14"/>
      <c r="D35" s="72"/>
      <c r="E35" s="100"/>
      <c r="F35" s="101"/>
      <c r="G35" s="103"/>
      <c r="H35" s="15"/>
    </row>
    <row r="36" spans="1:8" x14ac:dyDescent="0.2">
      <c r="A36" s="16" t="s">
        <v>44</v>
      </c>
      <c r="B36" s="13"/>
      <c r="C36" s="14"/>
      <c r="D36" s="72"/>
      <c r="E36" s="100"/>
      <c r="F36" s="101"/>
      <c r="G36" s="103"/>
      <c r="H36" s="15"/>
    </row>
    <row r="37" spans="1:8" x14ac:dyDescent="0.2">
      <c r="A37" s="16" t="s">
        <v>30</v>
      </c>
      <c r="B37" s="13"/>
      <c r="C37" s="14"/>
      <c r="D37" s="72"/>
      <c r="E37" s="100"/>
      <c r="F37" s="101"/>
      <c r="G37" s="103"/>
      <c r="H37" s="15"/>
    </row>
    <row r="38" spans="1:8" x14ac:dyDescent="0.2">
      <c r="A38" s="17"/>
      <c r="B38" s="18"/>
      <c r="C38" s="14"/>
      <c r="D38" s="72"/>
      <c r="E38" s="104"/>
      <c r="F38" s="104"/>
      <c r="G38" s="103"/>
      <c r="H38" s="15"/>
    </row>
    <row r="39" spans="1:8" ht="15.75" x14ac:dyDescent="0.25">
      <c r="A39" s="19" t="s">
        <v>31</v>
      </c>
      <c r="B39" s="20"/>
      <c r="C39" s="21"/>
      <c r="D39" s="73">
        <f>SUM(D9:D38)</f>
        <v>15</v>
      </c>
      <c r="E39" s="112">
        <f>SUM(E9:E38)</f>
        <v>2981006</v>
      </c>
      <c r="F39" s="112">
        <f>SUM(F9:F38)</f>
        <v>701335</v>
      </c>
      <c r="G39" s="117">
        <f>F39/E39</f>
        <v>0.23526789278518728</v>
      </c>
      <c r="H39" s="15"/>
    </row>
    <row r="40" spans="1:8" ht="15.75" x14ac:dyDescent="0.25">
      <c r="A40" s="22"/>
      <c r="B40" s="22"/>
      <c r="C40" s="22"/>
      <c r="D40" s="107"/>
      <c r="E40" s="108"/>
      <c r="F40" s="74"/>
      <c r="G40" s="74"/>
      <c r="H40" s="2"/>
    </row>
    <row r="41" spans="1:8" ht="18" x14ac:dyDescent="0.25">
      <c r="A41" s="23" t="s">
        <v>32</v>
      </c>
      <c r="B41" s="24"/>
      <c r="C41" s="24"/>
      <c r="D41" s="11"/>
      <c r="E41" s="109"/>
      <c r="F41" s="75"/>
      <c r="G41" s="75"/>
      <c r="H41" s="2"/>
    </row>
    <row r="42" spans="1:8" ht="15.75" x14ac:dyDescent="0.2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2"/>
    </row>
    <row r="43" spans="1:8" ht="15.75" x14ac:dyDescent="0.25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5" t="s">
        <v>124</v>
      </c>
      <c r="H43" s="2"/>
    </row>
    <row r="44" spans="1:8" ht="15.75" x14ac:dyDescent="0.25">
      <c r="A44" s="27" t="s">
        <v>33</v>
      </c>
      <c r="B44" s="28"/>
      <c r="C44" s="14"/>
      <c r="D44" s="71">
        <v>15</v>
      </c>
      <c r="E44" s="101">
        <v>5761870.9500000002</v>
      </c>
      <c r="F44" s="101">
        <v>475288.82</v>
      </c>
      <c r="G44" s="118">
        <f t="shared" ref="G44:G50" si="0">1-(+F44/E44)</f>
        <v>0.91751137362769297</v>
      </c>
      <c r="H44" s="15"/>
    </row>
    <row r="45" spans="1:8" ht="15.75" x14ac:dyDescent="0.25">
      <c r="A45" s="27" t="s">
        <v>34</v>
      </c>
      <c r="B45" s="28"/>
      <c r="C45" s="14"/>
      <c r="D45" s="71">
        <v>2</v>
      </c>
      <c r="E45" s="101">
        <v>1484191.19</v>
      </c>
      <c r="F45" s="101">
        <v>51781.04</v>
      </c>
      <c r="G45" s="118">
        <f t="shared" si="0"/>
        <v>0.96511161072179652</v>
      </c>
      <c r="H45" s="15"/>
    </row>
    <row r="46" spans="1:8" ht="15.75" x14ac:dyDescent="0.25">
      <c r="A46" s="27" t="s">
        <v>35</v>
      </c>
      <c r="B46" s="28"/>
      <c r="C46" s="14"/>
      <c r="D46" s="71">
        <v>77</v>
      </c>
      <c r="E46" s="101">
        <v>6537431.25</v>
      </c>
      <c r="F46" s="101">
        <v>526088.81999999995</v>
      </c>
      <c r="G46" s="118">
        <f t="shared" si="0"/>
        <v>0.91952667647556519</v>
      </c>
      <c r="H46" s="15"/>
    </row>
    <row r="47" spans="1:8" ht="15.75" x14ac:dyDescent="0.25">
      <c r="A47" s="27" t="s">
        <v>36</v>
      </c>
      <c r="B47" s="28"/>
      <c r="C47" s="14"/>
      <c r="D47" s="71">
        <v>20</v>
      </c>
      <c r="E47" s="101">
        <v>3632699.94</v>
      </c>
      <c r="F47" s="101">
        <v>207502.97</v>
      </c>
      <c r="G47" s="118">
        <f t="shared" si="0"/>
        <v>0.94287913303403748</v>
      </c>
      <c r="H47" s="15"/>
    </row>
    <row r="48" spans="1:8" ht="15.75" x14ac:dyDescent="0.25">
      <c r="A48" s="27" t="s">
        <v>37</v>
      </c>
      <c r="B48" s="28"/>
      <c r="C48" s="14"/>
      <c r="D48" s="71">
        <v>56</v>
      </c>
      <c r="E48" s="101">
        <v>5692968</v>
      </c>
      <c r="F48" s="101">
        <v>605891.14</v>
      </c>
      <c r="G48" s="118">
        <f t="shared" si="0"/>
        <v>0.89357201024140664</v>
      </c>
      <c r="H48" s="15"/>
    </row>
    <row r="49" spans="1:8" ht="15.75" x14ac:dyDescent="0.25">
      <c r="A49" s="27" t="s">
        <v>38</v>
      </c>
      <c r="B49" s="28"/>
      <c r="C49" s="14"/>
      <c r="D49" s="71">
        <v>6</v>
      </c>
      <c r="E49" s="101">
        <v>1437013</v>
      </c>
      <c r="F49" s="101">
        <v>51800</v>
      </c>
      <c r="G49" s="118">
        <f t="shared" si="0"/>
        <v>0.96395300529640304</v>
      </c>
      <c r="H49" s="15"/>
    </row>
    <row r="50" spans="1:8" ht="15.75" x14ac:dyDescent="0.25">
      <c r="A50" s="27" t="s">
        <v>39</v>
      </c>
      <c r="B50" s="28"/>
      <c r="C50" s="14"/>
      <c r="D50" s="71">
        <v>14</v>
      </c>
      <c r="E50" s="101">
        <v>1002210</v>
      </c>
      <c r="F50" s="101">
        <v>69686</v>
      </c>
      <c r="G50" s="118">
        <f t="shared" si="0"/>
        <v>0.93046766645712975</v>
      </c>
      <c r="H50" s="15"/>
    </row>
    <row r="51" spans="1:8" ht="15.75" x14ac:dyDescent="0.25">
      <c r="A51" s="27" t="s">
        <v>40</v>
      </c>
      <c r="B51" s="28"/>
      <c r="C51" s="14"/>
      <c r="D51" s="71"/>
      <c r="E51" s="101"/>
      <c r="F51" s="101"/>
      <c r="G51" s="118"/>
      <c r="H51" s="15"/>
    </row>
    <row r="52" spans="1:8" ht="15.75" x14ac:dyDescent="0.25">
      <c r="A52" s="27" t="s">
        <v>41</v>
      </c>
      <c r="B52" s="28"/>
      <c r="C52" s="14"/>
      <c r="D52" s="71">
        <v>2</v>
      </c>
      <c r="E52" s="101">
        <v>22825</v>
      </c>
      <c r="F52" s="101">
        <v>11025</v>
      </c>
      <c r="G52" s="118">
        <f>1-(+F52/E52)</f>
        <v>0.51697699890470972</v>
      </c>
      <c r="H52" s="15"/>
    </row>
    <row r="53" spans="1:8" ht="15.75" x14ac:dyDescent="0.25">
      <c r="A53" s="29" t="s">
        <v>60</v>
      </c>
      <c r="B53" s="30"/>
      <c r="C53" s="14"/>
      <c r="D53" s="71">
        <v>458</v>
      </c>
      <c r="E53" s="101">
        <v>51304664.590000004</v>
      </c>
      <c r="F53" s="101">
        <v>5657317.8899999997</v>
      </c>
      <c r="G53" s="118">
        <f>1-(+F53/E53)</f>
        <v>0.88973092534157816</v>
      </c>
      <c r="H53" s="15"/>
    </row>
    <row r="54" spans="1:8" ht="15.75" x14ac:dyDescent="0.25">
      <c r="A54" s="29" t="s">
        <v>61</v>
      </c>
      <c r="B54" s="30"/>
      <c r="C54" s="14"/>
      <c r="D54" s="71"/>
      <c r="E54" s="101"/>
      <c r="F54" s="101"/>
      <c r="G54" s="118"/>
      <c r="H54" s="15"/>
    </row>
    <row r="55" spans="1:8" x14ac:dyDescent="0.2">
      <c r="A55" s="31" t="s">
        <v>42</v>
      </c>
      <c r="B55" s="30"/>
      <c r="C55" s="14"/>
      <c r="D55" s="72"/>
      <c r="E55" s="111"/>
      <c r="F55" s="101"/>
      <c r="G55" s="119"/>
      <c r="H55" s="15"/>
    </row>
    <row r="56" spans="1:8" x14ac:dyDescent="0.2">
      <c r="A56" s="16" t="s">
        <v>43</v>
      </c>
      <c r="B56" s="28"/>
      <c r="C56" s="14"/>
      <c r="D56" s="72"/>
      <c r="E56" s="111"/>
      <c r="F56" s="101"/>
      <c r="G56" s="119"/>
      <c r="H56" s="15"/>
    </row>
    <row r="57" spans="1:8" x14ac:dyDescent="0.2">
      <c r="A57" s="16" t="s">
        <v>44</v>
      </c>
      <c r="B57" s="28"/>
      <c r="C57" s="14"/>
      <c r="D57" s="72"/>
      <c r="E57" s="120"/>
      <c r="F57" s="121"/>
      <c r="G57" s="119"/>
      <c r="H57" s="15"/>
    </row>
    <row r="58" spans="1:8" x14ac:dyDescent="0.2">
      <c r="A58" s="16" t="s">
        <v>30</v>
      </c>
      <c r="B58" s="28"/>
      <c r="C58" s="21"/>
      <c r="D58" s="72"/>
      <c r="E58" s="120"/>
      <c r="F58" s="101"/>
      <c r="G58" s="119"/>
      <c r="H58" s="15"/>
    </row>
    <row r="59" spans="1:8" ht="15.75" x14ac:dyDescent="0.25">
      <c r="A59" s="32"/>
      <c r="B59" s="18"/>
      <c r="C59" s="33"/>
      <c r="D59" s="72"/>
      <c r="E59" s="111"/>
      <c r="F59" s="111"/>
      <c r="G59" s="119"/>
      <c r="H59" s="2"/>
    </row>
    <row r="60" spans="1:8" ht="18" x14ac:dyDescent="0.25">
      <c r="A60" s="20" t="s">
        <v>45</v>
      </c>
      <c r="B60" s="20"/>
      <c r="C60" s="35"/>
      <c r="D60" s="73">
        <f>SUM(D44:D56)</f>
        <v>650</v>
      </c>
      <c r="E60" s="112">
        <f>SUM(E44:E59)</f>
        <v>76875873.920000002</v>
      </c>
      <c r="F60" s="112">
        <f>SUM(F44:F59)</f>
        <v>7656381.6799999997</v>
      </c>
      <c r="G60" s="122">
        <f>1-(+F60/E60)</f>
        <v>0.90040592334641256</v>
      </c>
      <c r="H60" s="2"/>
    </row>
    <row r="61" spans="1:8" ht="18" x14ac:dyDescent="0.25">
      <c r="A61" s="33"/>
      <c r="B61" s="38"/>
      <c r="C61" s="38"/>
      <c r="D61" s="113"/>
      <c r="E61" s="114"/>
      <c r="F61" s="115"/>
      <c r="G61" s="115"/>
      <c r="H61" s="2"/>
    </row>
    <row r="62" spans="1:8" ht="18" x14ac:dyDescent="0.25">
      <c r="A62" s="34" t="s">
        <v>46</v>
      </c>
      <c r="B62" s="39"/>
      <c r="C62" s="39"/>
      <c r="D62" s="116"/>
      <c r="E62" s="116"/>
      <c r="F62" s="36">
        <f>F60+F39</f>
        <v>8357716.6799999997</v>
      </c>
      <c r="G62" s="116"/>
      <c r="H62" s="2"/>
    </row>
    <row r="63" spans="1:8" ht="18" x14ac:dyDescent="0.25">
      <c r="A63" s="34"/>
      <c r="B63" s="39"/>
      <c r="C63" s="39"/>
      <c r="D63" s="35"/>
      <c r="E63" s="35"/>
      <c r="F63" s="40"/>
      <c r="G63" s="39"/>
      <c r="H63" s="2"/>
    </row>
    <row r="64" spans="1:8" ht="15.75" x14ac:dyDescent="0.25">
      <c r="A64" s="4" t="s">
        <v>48</v>
      </c>
      <c r="B64" s="39"/>
      <c r="C64" s="39"/>
      <c r="D64" s="39"/>
      <c r="E64" s="39"/>
      <c r="F64" s="40"/>
      <c r="G64" s="39"/>
      <c r="H64" s="2"/>
    </row>
    <row r="65" spans="1:8" ht="15.75" x14ac:dyDescent="0.25">
      <c r="A65" s="4" t="s">
        <v>49</v>
      </c>
      <c r="B65" s="39"/>
      <c r="C65" s="39"/>
      <c r="D65" s="39"/>
      <c r="E65" s="39"/>
      <c r="F65" s="40"/>
      <c r="G65" s="39"/>
      <c r="H65" s="2"/>
    </row>
    <row r="66" spans="1:8" ht="18" x14ac:dyDescent="0.25">
      <c r="A66" s="4"/>
      <c r="B66" s="38"/>
      <c r="C66" s="38"/>
      <c r="D66" s="38"/>
      <c r="E66" s="38"/>
      <c r="F66" s="36"/>
      <c r="G66" s="38"/>
      <c r="H66" s="2"/>
    </row>
    <row r="67" spans="1:8" x14ac:dyDescent="0.2">
      <c r="A67" s="41" t="s">
        <v>50</v>
      </c>
    </row>
    <row r="69" spans="1:8" ht="18" x14ac:dyDescent="0.25">
      <c r="A69" s="81"/>
      <c r="B69" s="82"/>
      <c r="C69" s="82"/>
      <c r="D69" s="8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72"/>
  <sheetViews>
    <sheetView showOutlineSymbols="0" topLeftCell="A5" zoomScale="87" zoomScaleNormal="87" workbookViewId="0">
      <selection activeCell="P68" sqref="P68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7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AUGUST 2025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1"/>
      <c r="B5" s="83"/>
      <c r="C5" s="83"/>
      <c r="D5" s="60" t="s">
        <v>153</v>
      </c>
      <c r="E5" s="61"/>
      <c r="F5" s="8"/>
      <c r="G5" s="84"/>
      <c r="H5" s="2"/>
    </row>
    <row r="6" spans="1:8" ht="18" x14ac:dyDescent="0.25">
      <c r="A6" s="23" t="s">
        <v>3</v>
      </c>
      <c r="B6" s="83"/>
      <c r="C6" s="83"/>
      <c r="D6" s="83"/>
      <c r="E6" s="83"/>
      <c r="F6" s="84"/>
      <c r="G6" s="84"/>
      <c r="H6" s="2"/>
    </row>
    <row r="7" spans="1:8" ht="15.75" x14ac:dyDescent="0.25">
      <c r="A7" s="63"/>
      <c r="B7" s="63"/>
      <c r="C7" s="63"/>
      <c r="D7" s="63"/>
      <c r="E7" s="25" t="s">
        <v>4</v>
      </c>
      <c r="F7" s="25" t="s">
        <v>4</v>
      </c>
      <c r="G7" s="12" t="s">
        <v>5</v>
      </c>
      <c r="H7" s="2"/>
    </row>
    <row r="8" spans="1:8" ht="15.75" x14ac:dyDescent="0.25">
      <c r="A8" s="63"/>
      <c r="B8" s="63"/>
      <c r="C8" s="63"/>
      <c r="D8" s="25" t="s">
        <v>6</v>
      </c>
      <c r="E8" s="25" t="s">
        <v>7</v>
      </c>
      <c r="F8" s="12" t="s">
        <v>8</v>
      </c>
      <c r="G8" s="12" t="s">
        <v>9</v>
      </c>
      <c r="H8" s="2"/>
    </row>
    <row r="9" spans="1:8" ht="15.75" x14ac:dyDescent="0.25">
      <c r="A9" s="135" t="s">
        <v>10</v>
      </c>
      <c r="B9" s="136"/>
      <c r="C9" s="14"/>
      <c r="D9" s="71"/>
      <c r="E9" s="101"/>
      <c r="F9" s="101"/>
      <c r="G9" s="102"/>
      <c r="H9" s="15"/>
    </row>
    <row r="10" spans="1:8" ht="15.75" x14ac:dyDescent="0.25">
      <c r="A10" s="135" t="s">
        <v>11</v>
      </c>
      <c r="B10" s="136"/>
      <c r="C10" s="14"/>
      <c r="D10" s="71"/>
      <c r="E10" s="101"/>
      <c r="F10" s="101"/>
      <c r="G10" s="102"/>
      <c r="H10" s="15"/>
    </row>
    <row r="11" spans="1:8" ht="15.75" x14ac:dyDescent="0.25">
      <c r="A11" s="135" t="s">
        <v>111</v>
      </c>
      <c r="B11" s="136"/>
      <c r="C11" s="14"/>
      <c r="D11" s="71"/>
      <c r="E11" s="101"/>
      <c r="F11" s="101"/>
      <c r="G11" s="102"/>
      <c r="H11" s="15"/>
    </row>
    <row r="12" spans="1:8" ht="15.75" x14ac:dyDescent="0.25">
      <c r="A12" s="135" t="s">
        <v>25</v>
      </c>
      <c r="B12" s="136"/>
      <c r="C12" s="14"/>
      <c r="D12" s="71">
        <v>1</v>
      </c>
      <c r="E12" s="101">
        <v>154691</v>
      </c>
      <c r="F12" s="101">
        <v>78751</v>
      </c>
      <c r="G12" s="102">
        <f>F12/E12</f>
        <v>0.50908585502711856</v>
      </c>
      <c r="H12" s="15"/>
    </row>
    <row r="13" spans="1:8" ht="15.75" x14ac:dyDescent="0.25">
      <c r="A13" s="135" t="s">
        <v>70</v>
      </c>
      <c r="B13" s="136"/>
      <c r="C13" s="14"/>
      <c r="D13" s="71"/>
      <c r="E13" s="101"/>
      <c r="F13" s="101"/>
      <c r="G13" s="102"/>
      <c r="H13" s="15"/>
    </row>
    <row r="14" spans="1:8" ht="15.75" x14ac:dyDescent="0.25">
      <c r="A14" s="135" t="s">
        <v>99</v>
      </c>
      <c r="B14" s="136"/>
      <c r="C14" s="14"/>
      <c r="D14" s="71"/>
      <c r="E14" s="101"/>
      <c r="F14" s="101"/>
      <c r="G14" s="102"/>
      <c r="H14" s="15"/>
    </row>
    <row r="15" spans="1:8" ht="15.75" x14ac:dyDescent="0.25">
      <c r="A15" s="135" t="s">
        <v>101</v>
      </c>
      <c r="B15" s="136"/>
      <c r="C15" s="14"/>
      <c r="D15" s="71"/>
      <c r="E15" s="101"/>
      <c r="F15" s="101"/>
      <c r="G15" s="102"/>
      <c r="H15" s="15"/>
    </row>
    <row r="16" spans="1:8" ht="15.75" x14ac:dyDescent="0.25">
      <c r="A16" s="135" t="s">
        <v>96</v>
      </c>
      <c r="B16" s="136"/>
      <c r="C16" s="14"/>
      <c r="D16" s="71"/>
      <c r="E16" s="101"/>
      <c r="F16" s="101"/>
      <c r="G16" s="102"/>
      <c r="H16" s="15"/>
    </row>
    <row r="17" spans="1:8" ht="15.75" x14ac:dyDescent="0.25">
      <c r="A17" s="135" t="s">
        <v>74</v>
      </c>
      <c r="B17" s="136"/>
      <c r="C17" s="14"/>
      <c r="D17" s="71"/>
      <c r="E17" s="101"/>
      <c r="F17" s="101"/>
      <c r="G17" s="102"/>
      <c r="H17" s="15"/>
    </row>
    <row r="18" spans="1:8" ht="15.75" x14ac:dyDescent="0.25">
      <c r="A18" s="138" t="s">
        <v>105</v>
      </c>
      <c r="B18" s="136"/>
      <c r="C18" s="14"/>
      <c r="D18" s="71"/>
      <c r="E18" s="101"/>
      <c r="F18" s="101"/>
      <c r="G18" s="102"/>
      <c r="H18" s="15"/>
    </row>
    <row r="19" spans="1:8" ht="15.75" x14ac:dyDescent="0.25">
      <c r="A19" s="138" t="s">
        <v>14</v>
      </c>
      <c r="B19" s="136"/>
      <c r="C19" s="14"/>
      <c r="D19" s="71"/>
      <c r="E19" s="101"/>
      <c r="F19" s="101"/>
      <c r="G19" s="102"/>
      <c r="H19" s="15"/>
    </row>
    <row r="20" spans="1:8" ht="15.75" x14ac:dyDescent="0.25">
      <c r="A20" s="135" t="s">
        <v>15</v>
      </c>
      <c r="B20" s="136"/>
      <c r="C20" s="14"/>
      <c r="D20" s="71"/>
      <c r="E20" s="101"/>
      <c r="F20" s="101"/>
      <c r="G20" s="102"/>
      <c r="H20" s="15"/>
    </row>
    <row r="21" spans="1:8" ht="15.75" x14ac:dyDescent="0.25">
      <c r="A21" s="135" t="s">
        <v>135</v>
      </c>
      <c r="B21" s="136"/>
      <c r="C21" s="14"/>
      <c r="D21" s="71">
        <v>1</v>
      </c>
      <c r="E21" s="101">
        <v>68226</v>
      </c>
      <c r="F21" s="101">
        <v>23507</v>
      </c>
      <c r="G21" s="102">
        <f>F21/E21</f>
        <v>0.34454606748160527</v>
      </c>
      <c r="H21" s="15"/>
    </row>
    <row r="22" spans="1:8" ht="15.75" x14ac:dyDescent="0.25">
      <c r="A22" s="135" t="s">
        <v>91</v>
      </c>
      <c r="B22" s="136"/>
      <c r="C22" s="14"/>
      <c r="D22" s="71"/>
      <c r="E22" s="101"/>
      <c r="F22" s="101"/>
      <c r="G22" s="102"/>
      <c r="H22" s="15"/>
    </row>
    <row r="23" spans="1:8" ht="15.75" x14ac:dyDescent="0.25">
      <c r="A23" s="135" t="s">
        <v>106</v>
      </c>
      <c r="B23" s="136"/>
      <c r="C23" s="14"/>
      <c r="D23" s="71"/>
      <c r="E23" s="101"/>
      <c r="F23" s="101"/>
      <c r="G23" s="102"/>
      <c r="H23" s="15"/>
    </row>
    <row r="24" spans="1:8" ht="15.75" x14ac:dyDescent="0.25">
      <c r="A24" s="135" t="s">
        <v>18</v>
      </c>
      <c r="B24" s="136"/>
      <c r="C24" s="14"/>
      <c r="D24" s="71"/>
      <c r="E24" s="101"/>
      <c r="F24" s="101"/>
      <c r="G24" s="102"/>
      <c r="H24" s="15"/>
    </row>
    <row r="25" spans="1:8" ht="15.75" x14ac:dyDescent="0.25">
      <c r="A25" s="137" t="s">
        <v>20</v>
      </c>
      <c r="B25" s="136"/>
      <c r="C25" s="14"/>
      <c r="D25" s="71"/>
      <c r="E25" s="101"/>
      <c r="F25" s="101"/>
      <c r="G25" s="102"/>
      <c r="H25" s="15"/>
    </row>
    <row r="26" spans="1:8" ht="15.75" x14ac:dyDescent="0.25">
      <c r="A26" s="137" t="s">
        <v>21</v>
      </c>
      <c r="B26" s="136"/>
      <c r="C26" s="14"/>
      <c r="D26" s="71"/>
      <c r="E26" s="101"/>
      <c r="F26" s="101"/>
      <c r="G26" s="102"/>
      <c r="H26" s="15"/>
    </row>
    <row r="27" spans="1:8" ht="15.75" x14ac:dyDescent="0.25">
      <c r="A27" s="138" t="s">
        <v>22</v>
      </c>
      <c r="B27" s="136"/>
      <c r="C27" s="14"/>
      <c r="D27" s="71"/>
      <c r="E27" s="101"/>
      <c r="F27" s="101"/>
      <c r="G27" s="102"/>
      <c r="H27" s="15"/>
    </row>
    <row r="28" spans="1:8" ht="15.75" x14ac:dyDescent="0.25">
      <c r="A28" s="138" t="s">
        <v>23</v>
      </c>
      <c r="B28" s="136"/>
      <c r="C28" s="14"/>
      <c r="D28" s="71"/>
      <c r="E28" s="101"/>
      <c r="F28" s="101"/>
      <c r="G28" s="102"/>
      <c r="H28" s="15"/>
    </row>
    <row r="29" spans="1:8" ht="15.75" x14ac:dyDescent="0.25">
      <c r="A29" s="138" t="s">
        <v>24</v>
      </c>
      <c r="B29" s="136"/>
      <c r="C29" s="14"/>
      <c r="D29" s="71"/>
      <c r="E29" s="101"/>
      <c r="F29" s="101"/>
      <c r="G29" s="102"/>
      <c r="H29" s="15"/>
    </row>
    <row r="30" spans="1:8" ht="15.75" x14ac:dyDescent="0.25">
      <c r="A30" s="138" t="s">
        <v>152</v>
      </c>
      <c r="B30" s="136"/>
      <c r="C30" s="14"/>
      <c r="D30" s="71">
        <v>3</v>
      </c>
      <c r="E30" s="101">
        <v>377907</v>
      </c>
      <c r="F30" s="101">
        <v>123143</v>
      </c>
      <c r="G30" s="102">
        <f>F30/E30</f>
        <v>0.32585530302428906</v>
      </c>
      <c r="H30" s="15"/>
    </row>
    <row r="31" spans="1:8" ht="15.75" x14ac:dyDescent="0.25">
      <c r="A31" s="138" t="s">
        <v>145</v>
      </c>
      <c r="B31" s="136"/>
      <c r="C31" s="14"/>
      <c r="D31" s="71"/>
      <c r="E31" s="101"/>
      <c r="F31" s="101"/>
      <c r="G31" s="102"/>
      <c r="H31" s="15"/>
    </row>
    <row r="32" spans="1:8" ht="15.75" x14ac:dyDescent="0.25">
      <c r="A32" s="138" t="s">
        <v>102</v>
      </c>
      <c r="B32" s="136"/>
      <c r="C32" s="14"/>
      <c r="D32" s="71"/>
      <c r="E32" s="101"/>
      <c r="F32" s="101"/>
      <c r="G32" s="102"/>
      <c r="H32" s="15"/>
    </row>
    <row r="33" spans="1:8" ht="15.75" x14ac:dyDescent="0.25">
      <c r="A33" s="138" t="s">
        <v>27</v>
      </c>
      <c r="B33" s="136"/>
      <c r="C33" s="14"/>
      <c r="D33" s="71"/>
      <c r="E33" s="101"/>
      <c r="F33" s="101"/>
      <c r="G33" s="102"/>
      <c r="H33" s="15"/>
    </row>
    <row r="34" spans="1:8" ht="15.75" x14ac:dyDescent="0.25">
      <c r="A34" s="138" t="s">
        <v>72</v>
      </c>
      <c r="B34" s="136"/>
      <c r="C34" s="14"/>
      <c r="D34" s="71"/>
      <c r="E34" s="101"/>
      <c r="F34" s="101"/>
      <c r="G34" s="102"/>
      <c r="H34" s="15"/>
    </row>
    <row r="35" spans="1:8" x14ac:dyDescent="0.2">
      <c r="A35" s="16" t="s">
        <v>28</v>
      </c>
      <c r="B35" s="13"/>
      <c r="C35" s="14"/>
      <c r="D35" s="72"/>
      <c r="E35" s="100"/>
      <c r="F35" s="101"/>
      <c r="G35" s="103"/>
      <c r="H35" s="15"/>
    </row>
    <row r="36" spans="1:8" x14ac:dyDescent="0.2">
      <c r="A36" s="16" t="s">
        <v>44</v>
      </c>
      <c r="B36" s="13"/>
      <c r="C36" s="14"/>
      <c r="D36" s="72"/>
      <c r="E36" s="100"/>
      <c r="F36" s="101"/>
      <c r="G36" s="103"/>
      <c r="H36" s="15"/>
    </row>
    <row r="37" spans="1:8" x14ac:dyDescent="0.2">
      <c r="A37" s="16" t="s">
        <v>30</v>
      </c>
      <c r="B37" s="13"/>
      <c r="C37" s="14"/>
      <c r="D37" s="72"/>
      <c r="E37" s="100"/>
      <c r="F37" s="101"/>
      <c r="G37" s="103"/>
      <c r="H37" s="15"/>
    </row>
    <row r="38" spans="1:8" ht="15.75" x14ac:dyDescent="0.25">
      <c r="A38" s="19" t="s">
        <v>31</v>
      </c>
      <c r="B38" s="20"/>
      <c r="C38" s="21"/>
      <c r="D38" s="73">
        <f>SUM(D9:D37)</f>
        <v>5</v>
      </c>
      <c r="E38" s="112">
        <f>SUM(E9:E37)</f>
        <v>600824</v>
      </c>
      <c r="F38" s="112">
        <f>SUM(F9:F37)</f>
        <v>225401</v>
      </c>
      <c r="G38" s="117">
        <f>F38/E38</f>
        <v>0.37515312304435244</v>
      </c>
      <c r="H38" s="15"/>
    </row>
    <row r="39" spans="1:8" ht="15.75" x14ac:dyDescent="0.25">
      <c r="A39" s="85"/>
      <c r="B39" s="86"/>
      <c r="C39" s="21"/>
      <c r="D39" s="87"/>
      <c r="E39" s="124"/>
      <c r="F39" s="124"/>
      <c r="G39" s="125"/>
      <c r="H39" s="2"/>
    </row>
    <row r="40" spans="1:8" ht="18" x14ac:dyDescent="0.25">
      <c r="A40" s="23" t="s">
        <v>146</v>
      </c>
      <c r="B40" s="24"/>
      <c r="C40" s="24"/>
      <c r="D40" s="11"/>
      <c r="E40" s="109"/>
      <c r="F40" s="75"/>
      <c r="G40" s="75"/>
      <c r="H40" s="2"/>
    </row>
    <row r="41" spans="1:8" ht="15.75" x14ac:dyDescent="0.25">
      <c r="A41" s="26"/>
      <c r="B41" s="26"/>
      <c r="C41" s="26"/>
      <c r="D41" s="110"/>
      <c r="E41" s="11" t="s">
        <v>147</v>
      </c>
      <c r="F41" s="11" t="s">
        <v>147</v>
      </c>
      <c r="G41" s="11" t="s">
        <v>5</v>
      </c>
      <c r="H41" s="2"/>
    </row>
    <row r="42" spans="1:8" ht="15.75" x14ac:dyDescent="0.25">
      <c r="A42" s="26"/>
      <c r="B42" s="26"/>
      <c r="C42" s="26"/>
      <c r="D42" s="110" t="s">
        <v>6</v>
      </c>
      <c r="E42" s="76" t="s">
        <v>123</v>
      </c>
      <c r="F42" s="75" t="s">
        <v>8</v>
      </c>
      <c r="G42" s="78" t="s">
        <v>124</v>
      </c>
      <c r="H42" s="2"/>
    </row>
    <row r="43" spans="1:8" ht="15.75" x14ac:dyDescent="0.25">
      <c r="A43" s="27" t="s">
        <v>10</v>
      </c>
      <c r="B43" s="28"/>
      <c r="C43" s="14"/>
      <c r="D43" s="71"/>
      <c r="E43" s="101"/>
      <c r="F43" s="101"/>
      <c r="G43" s="102"/>
      <c r="H43" s="15"/>
    </row>
    <row r="44" spans="1:8" ht="15.75" x14ac:dyDescent="0.25">
      <c r="A44" s="27" t="s">
        <v>14</v>
      </c>
      <c r="B44" s="28"/>
      <c r="C44" s="14"/>
      <c r="D44" s="71">
        <v>6</v>
      </c>
      <c r="E44" s="101">
        <v>591513</v>
      </c>
      <c r="F44" s="101">
        <v>30682.93</v>
      </c>
      <c r="G44" s="102">
        <f>1-(+F44/E44)</f>
        <v>0.94812805466659222</v>
      </c>
      <c r="H44" s="15"/>
    </row>
    <row r="45" spans="1:8" ht="15.75" x14ac:dyDescent="0.25">
      <c r="A45" s="27" t="s">
        <v>20</v>
      </c>
      <c r="B45" s="28"/>
      <c r="C45" s="14"/>
      <c r="D45" s="71"/>
      <c r="E45" s="101"/>
      <c r="F45" s="101"/>
      <c r="G45" s="102"/>
      <c r="H45" s="15"/>
    </row>
    <row r="46" spans="1:8" x14ac:dyDescent="0.2">
      <c r="A46" s="16" t="s">
        <v>148</v>
      </c>
      <c r="B46" s="30"/>
      <c r="C46" s="14"/>
      <c r="D46" s="72"/>
      <c r="E46" s="104"/>
      <c r="F46" s="101"/>
      <c r="G46" s="103"/>
      <c r="H46" s="15"/>
    </row>
    <row r="47" spans="1:8" x14ac:dyDescent="0.2">
      <c r="A47" s="16" t="s">
        <v>44</v>
      </c>
      <c r="B47" s="28"/>
      <c r="C47" s="14"/>
      <c r="D47" s="72"/>
      <c r="E47" s="100"/>
      <c r="F47" s="101"/>
      <c r="G47" s="103"/>
      <c r="H47" s="15"/>
    </row>
    <row r="48" spans="1:8" x14ac:dyDescent="0.2">
      <c r="A48" s="16" t="s">
        <v>30</v>
      </c>
      <c r="B48" s="28"/>
      <c r="C48" s="14"/>
      <c r="D48" s="72"/>
      <c r="E48" s="100"/>
      <c r="F48" s="101"/>
      <c r="G48" s="103"/>
      <c r="H48" s="15"/>
    </row>
    <row r="49" spans="1:8" ht="15.75" x14ac:dyDescent="0.25">
      <c r="A49" s="20" t="s">
        <v>149</v>
      </c>
      <c r="B49" s="20"/>
      <c r="C49" s="21"/>
      <c r="D49" s="99">
        <f>SUM(D43:D46)</f>
        <v>6</v>
      </c>
      <c r="E49" s="105">
        <f>SUM(E43:E48)</f>
        <v>591513</v>
      </c>
      <c r="F49" s="105">
        <f>SUM(F43:F48)</f>
        <v>30682.93</v>
      </c>
      <c r="G49" s="106">
        <f>1-(+F49/E49)</f>
        <v>0.94812805466659222</v>
      </c>
      <c r="H49" s="15"/>
    </row>
    <row r="50" spans="1:8" ht="15.75" x14ac:dyDescent="0.25">
      <c r="A50" s="85"/>
      <c r="B50" s="86"/>
      <c r="C50" s="21"/>
      <c r="D50" s="129"/>
      <c r="E50" s="130"/>
      <c r="F50" s="130"/>
      <c r="G50" s="131"/>
      <c r="H50" s="15"/>
    </row>
    <row r="51" spans="1:8" ht="18" x14ac:dyDescent="0.25">
      <c r="A51" s="23" t="s">
        <v>32</v>
      </c>
      <c r="B51" s="24"/>
      <c r="C51" s="24"/>
      <c r="D51" s="11"/>
      <c r="E51" s="109"/>
      <c r="F51" s="75"/>
      <c r="G51" s="75"/>
      <c r="H51" s="15"/>
    </row>
    <row r="52" spans="1:8" ht="15.75" x14ac:dyDescent="0.25">
      <c r="A52" s="26"/>
      <c r="B52" s="26"/>
      <c r="C52" s="26"/>
      <c r="D52" s="110"/>
      <c r="E52" s="11" t="s">
        <v>122</v>
      </c>
      <c r="F52" s="11" t="s">
        <v>122</v>
      </c>
      <c r="G52" s="11" t="s">
        <v>5</v>
      </c>
      <c r="H52" s="15"/>
    </row>
    <row r="53" spans="1:8" ht="15.75" x14ac:dyDescent="0.25">
      <c r="A53" s="26"/>
      <c r="B53" s="26"/>
      <c r="C53" s="26"/>
      <c r="D53" s="110" t="s">
        <v>6</v>
      </c>
      <c r="E53" s="76" t="s">
        <v>123</v>
      </c>
      <c r="F53" s="75" t="s">
        <v>8</v>
      </c>
      <c r="G53" s="78" t="s">
        <v>124</v>
      </c>
      <c r="H53" s="15"/>
    </row>
    <row r="54" spans="1:8" ht="15.75" x14ac:dyDescent="0.25">
      <c r="A54" s="27" t="s">
        <v>33</v>
      </c>
      <c r="B54" s="28"/>
      <c r="C54" s="14"/>
      <c r="D54" s="71">
        <v>17</v>
      </c>
      <c r="E54" s="101">
        <v>1013476.74</v>
      </c>
      <c r="F54" s="101">
        <v>70963.16</v>
      </c>
      <c r="G54" s="102">
        <f>1-(+F54/E54)</f>
        <v>0.92998047493423486</v>
      </c>
      <c r="H54" s="15"/>
    </row>
    <row r="55" spans="1:8" ht="15.75" x14ac:dyDescent="0.25">
      <c r="A55" s="27" t="s">
        <v>34</v>
      </c>
      <c r="B55" s="28"/>
      <c r="C55" s="14"/>
      <c r="D55" s="71"/>
      <c r="E55" s="101"/>
      <c r="F55" s="101"/>
      <c r="G55" s="102"/>
      <c r="H55" s="15"/>
    </row>
    <row r="56" spans="1:8" ht="15.75" x14ac:dyDescent="0.25">
      <c r="A56" s="27" t="s">
        <v>35</v>
      </c>
      <c r="B56" s="28"/>
      <c r="C56" s="14"/>
      <c r="D56" s="71">
        <v>28</v>
      </c>
      <c r="E56" s="101">
        <v>1135504</v>
      </c>
      <c r="F56" s="101">
        <v>111150.25</v>
      </c>
      <c r="G56" s="102">
        <f>1-(+F56/E56)</f>
        <v>0.9021137309952233</v>
      </c>
      <c r="H56" s="15"/>
    </row>
    <row r="57" spans="1:8" ht="15.75" x14ac:dyDescent="0.25">
      <c r="A57" s="27" t="s">
        <v>36</v>
      </c>
      <c r="B57" s="28"/>
      <c r="C57" s="14"/>
      <c r="D57" s="71">
        <v>4</v>
      </c>
      <c r="E57" s="101">
        <v>636207.5</v>
      </c>
      <c r="F57" s="101">
        <v>11238.5</v>
      </c>
      <c r="G57" s="102">
        <f>1-(+F57/E57)</f>
        <v>0.98233516580675329</v>
      </c>
      <c r="H57" s="15"/>
    </row>
    <row r="58" spans="1:8" ht="15.75" x14ac:dyDescent="0.25">
      <c r="A58" s="27" t="s">
        <v>37</v>
      </c>
      <c r="B58" s="28"/>
      <c r="C58" s="14"/>
      <c r="D58" s="71">
        <v>28</v>
      </c>
      <c r="E58" s="101">
        <v>2232651.06</v>
      </c>
      <c r="F58" s="101">
        <v>133375.29</v>
      </c>
      <c r="G58" s="102">
        <f t="shared" ref="G58:G65" si="0">1-(+F58/E58)</f>
        <v>0.94026147104241176</v>
      </c>
      <c r="H58" s="15"/>
    </row>
    <row r="59" spans="1:8" ht="15.75" x14ac:dyDescent="0.25">
      <c r="A59" s="27" t="s">
        <v>38</v>
      </c>
      <c r="B59" s="28"/>
      <c r="C59" s="14"/>
      <c r="D59" s="71"/>
      <c r="E59" s="101"/>
      <c r="F59" s="101"/>
      <c r="G59" s="102"/>
      <c r="H59" s="2"/>
    </row>
    <row r="60" spans="1:8" ht="15.75" x14ac:dyDescent="0.25">
      <c r="A60" s="27" t="s">
        <v>39</v>
      </c>
      <c r="B60" s="28"/>
      <c r="C60" s="14"/>
      <c r="D60" s="71">
        <v>3</v>
      </c>
      <c r="E60" s="101">
        <v>155455</v>
      </c>
      <c r="F60" s="101">
        <v>4175</v>
      </c>
      <c r="G60" s="102">
        <f t="shared" si="0"/>
        <v>0.97314335338200764</v>
      </c>
      <c r="H60" s="2"/>
    </row>
    <row r="61" spans="1:8" ht="15.75" x14ac:dyDescent="0.25">
      <c r="A61" s="27" t="s">
        <v>40</v>
      </c>
      <c r="B61" s="28"/>
      <c r="C61" s="14"/>
      <c r="D61" s="71"/>
      <c r="E61" s="101"/>
      <c r="F61" s="101"/>
      <c r="G61" s="102"/>
      <c r="H61" s="2"/>
    </row>
    <row r="62" spans="1:8" ht="15.75" x14ac:dyDescent="0.25">
      <c r="A62" s="53" t="s">
        <v>41</v>
      </c>
      <c r="B62" s="28"/>
      <c r="C62" s="14"/>
      <c r="D62" s="71"/>
      <c r="E62" s="101"/>
      <c r="F62" s="101"/>
      <c r="G62" s="102"/>
      <c r="H62" s="2"/>
    </row>
    <row r="63" spans="1:8" ht="15.75" x14ac:dyDescent="0.25">
      <c r="A63" s="54" t="s">
        <v>59</v>
      </c>
      <c r="B63" s="28"/>
      <c r="C63" s="14"/>
      <c r="D63" s="71"/>
      <c r="E63" s="101"/>
      <c r="F63" s="101"/>
      <c r="G63" s="102"/>
      <c r="H63" s="2"/>
    </row>
    <row r="64" spans="1:8" ht="15.75" x14ac:dyDescent="0.25">
      <c r="A64" s="27" t="s">
        <v>92</v>
      </c>
      <c r="B64" s="28"/>
      <c r="C64" s="14"/>
      <c r="D64" s="71">
        <v>366</v>
      </c>
      <c r="E64" s="101">
        <v>32993399.43</v>
      </c>
      <c r="F64" s="101">
        <v>3559969.53</v>
      </c>
      <c r="G64" s="102">
        <f t="shared" si="0"/>
        <v>0.89210055370156804</v>
      </c>
      <c r="H64" s="2"/>
    </row>
    <row r="65" spans="1:8" ht="15.75" x14ac:dyDescent="0.25">
      <c r="A65" s="69" t="s">
        <v>93</v>
      </c>
      <c r="B65" s="30"/>
      <c r="C65" s="14"/>
      <c r="D65" s="71"/>
      <c r="E65" s="101">
        <v>371533.33</v>
      </c>
      <c r="F65" s="101">
        <v>52311.37</v>
      </c>
      <c r="G65" s="102">
        <f t="shared" si="0"/>
        <v>0.8592014073138472</v>
      </c>
      <c r="H65" s="2"/>
    </row>
    <row r="66" spans="1:8" x14ac:dyDescent="0.2">
      <c r="A66" s="16" t="s">
        <v>42</v>
      </c>
      <c r="B66" s="30"/>
      <c r="C66" s="14"/>
      <c r="D66" s="72"/>
      <c r="E66" s="104"/>
      <c r="F66" s="101"/>
      <c r="G66" s="103"/>
      <c r="H66" s="2"/>
    </row>
    <row r="67" spans="1:8" x14ac:dyDescent="0.2">
      <c r="A67" s="16" t="s">
        <v>43</v>
      </c>
      <c r="B67" s="28"/>
      <c r="C67" s="14"/>
      <c r="D67" s="72"/>
      <c r="E67" s="104"/>
      <c r="F67" s="101"/>
      <c r="G67" s="103"/>
    </row>
    <row r="68" spans="1:8" x14ac:dyDescent="0.2">
      <c r="A68" s="16" t="s">
        <v>44</v>
      </c>
      <c r="B68" s="28"/>
      <c r="C68" s="14"/>
      <c r="D68" s="72"/>
      <c r="E68" s="100"/>
      <c r="F68" s="101"/>
      <c r="G68" s="103"/>
    </row>
    <row r="69" spans="1:8" x14ac:dyDescent="0.2">
      <c r="A69" s="16" t="s">
        <v>30</v>
      </c>
      <c r="B69" s="28"/>
      <c r="C69" s="14"/>
      <c r="D69" s="72"/>
      <c r="E69" s="100"/>
      <c r="F69" s="101"/>
      <c r="G69" s="103"/>
    </row>
    <row r="70" spans="1:8" ht="15.75" x14ac:dyDescent="0.25">
      <c r="A70" s="20" t="s">
        <v>45</v>
      </c>
      <c r="B70" s="20"/>
      <c r="C70" s="21"/>
      <c r="D70" s="73">
        <f>SUM(D54:D67)</f>
        <v>446</v>
      </c>
      <c r="E70" s="112">
        <f>SUM(E54:E69)</f>
        <v>38538227.060000002</v>
      </c>
      <c r="F70" s="112">
        <f>SUM(F54:F69)</f>
        <v>3943183.1</v>
      </c>
      <c r="G70" s="106">
        <f>1-(+F70/E70)</f>
        <v>0.89768125311367142</v>
      </c>
    </row>
    <row r="71" spans="1:8" x14ac:dyDescent="0.2">
      <c r="A71" s="33"/>
      <c r="B71" s="33"/>
      <c r="C71" s="33"/>
      <c r="D71" s="113"/>
      <c r="E71" s="114"/>
      <c r="F71" s="115"/>
      <c r="G71" s="115"/>
    </row>
    <row r="72" spans="1:8" ht="18" x14ac:dyDescent="0.25">
      <c r="A72" s="34" t="s">
        <v>46</v>
      </c>
      <c r="B72" s="35"/>
      <c r="C72" s="35"/>
      <c r="D72" s="116"/>
      <c r="E72" s="116"/>
      <c r="F72" s="36">
        <f>+F70+F49+F38</f>
        <v>4199267.03</v>
      </c>
      <c r="G72" s="116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zoomScale="87" zoomScaleNormal="87" workbookViewId="0">
      <selection activeCell="D9" sqref="D9"/>
    </sheetView>
  </sheetViews>
  <sheetFormatPr defaultRowHeight="15" x14ac:dyDescent="0.2"/>
  <cols>
    <col min="1" max="1" width="9.6640625" style="56" customWidth="1"/>
    <col min="2" max="2" width="15.6640625" style="56" customWidth="1"/>
    <col min="3" max="3" width="3.6640625" style="56" customWidth="1"/>
    <col min="4" max="4" width="6.6640625" style="56" customWidth="1"/>
    <col min="5" max="6" width="14.6640625" style="56" customWidth="1"/>
    <col min="7" max="7" width="11.6640625" style="56" customWidth="1"/>
    <col min="8" max="8" width="3.6640625" style="56" customWidth="1"/>
    <col min="9" max="16384" width="8.88671875" style="56"/>
  </cols>
  <sheetData>
    <row r="1" spans="1:8" ht="23.25" x14ac:dyDescent="0.35">
      <c r="A1" s="55" t="s">
        <v>0</v>
      </c>
      <c r="B1" s="21"/>
      <c r="C1" s="21"/>
      <c r="D1" s="21"/>
      <c r="E1" s="21"/>
      <c r="F1" s="21"/>
      <c r="G1" s="21"/>
      <c r="H1" s="21"/>
    </row>
    <row r="2" spans="1:8" ht="23.25" x14ac:dyDescent="0.35">
      <c r="A2" s="55" t="s">
        <v>1</v>
      </c>
      <c r="B2" s="21"/>
      <c r="C2" s="21"/>
      <c r="D2" s="21"/>
      <c r="E2" s="21"/>
      <c r="F2" s="21"/>
      <c r="G2" s="21"/>
      <c r="H2" s="21"/>
    </row>
    <row r="3" spans="1:8" ht="23.25" x14ac:dyDescent="0.35">
      <c r="A3" s="1" t="str">
        <f>ARG!$A$3</f>
        <v>MONTH ENDED:  AUGUST 2025</v>
      </c>
      <c r="B3" s="21"/>
      <c r="C3" s="21"/>
      <c r="D3" s="21"/>
      <c r="E3" s="21"/>
      <c r="F3" s="21"/>
      <c r="G3" s="21"/>
      <c r="H3" s="21"/>
    </row>
    <row r="4" spans="1:8" x14ac:dyDescent="0.2">
      <c r="A4" s="59"/>
      <c r="B4" s="59"/>
      <c r="C4" s="59"/>
      <c r="D4" s="59"/>
      <c r="E4" s="59"/>
      <c r="F4" s="5"/>
      <c r="G4" s="5"/>
      <c r="H4" s="21"/>
    </row>
    <row r="5" spans="1:8" ht="23.25" x14ac:dyDescent="0.35">
      <c r="A5" s="21"/>
      <c r="B5" s="59"/>
      <c r="C5" s="59"/>
      <c r="D5" s="60" t="s">
        <v>130</v>
      </c>
      <c r="E5" s="61"/>
      <c r="F5" s="8"/>
      <c r="G5" s="5"/>
      <c r="H5" s="62"/>
    </row>
    <row r="6" spans="1:8" ht="18" x14ac:dyDescent="0.25">
      <c r="A6" s="23" t="s">
        <v>3</v>
      </c>
      <c r="B6" s="59"/>
      <c r="C6" s="59"/>
      <c r="D6" s="59"/>
      <c r="E6" s="59"/>
      <c r="F6" s="5"/>
      <c r="G6" s="5"/>
      <c r="H6" s="62"/>
    </row>
    <row r="7" spans="1:8" ht="15.75" x14ac:dyDescent="0.25">
      <c r="A7" s="63"/>
      <c r="B7" s="63"/>
      <c r="C7" s="63"/>
      <c r="D7" s="63"/>
      <c r="E7" s="25" t="s">
        <v>4</v>
      </c>
      <c r="F7" s="25" t="s">
        <v>4</v>
      </c>
      <c r="G7" s="12" t="s">
        <v>5</v>
      </c>
      <c r="H7" s="24"/>
    </row>
    <row r="8" spans="1:8" ht="15.75" x14ac:dyDescent="0.25">
      <c r="A8" s="63"/>
      <c r="B8" s="63"/>
      <c r="C8" s="63"/>
      <c r="D8" s="25" t="s">
        <v>6</v>
      </c>
      <c r="E8" s="25" t="s">
        <v>7</v>
      </c>
      <c r="F8" s="12" t="s">
        <v>8</v>
      </c>
      <c r="G8" s="12" t="s">
        <v>9</v>
      </c>
      <c r="H8" s="24"/>
    </row>
    <row r="9" spans="1:8" ht="15.75" x14ac:dyDescent="0.25">
      <c r="A9" s="135" t="s">
        <v>10</v>
      </c>
      <c r="B9" s="136"/>
      <c r="C9" s="14"/>
      <c r="D9" s="71"/>
      <c r="E9" s="101"/>
      <c r="F9" s="101"/>
      <c r="G9" s="118"/>
      <c r="H9" s="65"/>
    </row>
    <row r="10" spans="1:8" ht="15.75" x14ac:dyDescent="0.25">
      <c r="A10" s="135" t="s">
        <v>11</v>
      </c>
      <c r="B10" s="136"/>
      <c r="C10" s="14"/>
      <c r="D10" s="71"/>
      <c r="E10" s="101"/>
      <c r="F10" s="101"/>
      <c r="G10" s="118"/>
      <c r="H10" s="65"/>
    </row>
    <row r="11" spans="1:8" ht="15.75" x14ac:dyDescent="0.25">
      <c r="A11" s="135" t="s">
        <v>52</v>
      </c>
      <c r="B11" s="136"/>
      <c r="C11" s="14"/>
      <c r="D11" s="71"/>
      <c r="E11" s="101"/>
      <c r="F11" s="101"/>
      <c r="G11" s="118"/>
      <c r="H11" s="65"/>
    </row>
    <row r="12" spans="1:8" ht="15.75" x14ac:dyDescent="0.25">
      <c r="A12" s="135" t="s">
        <v>62</v>
      </c>
      <c r="B12" s="136"/>
      <c r="C12" s="14"/>
      <c r="D12" s="71"/>
      <c r="E12" s="101"/>
      <c r="F12" s="101"/>
      <c r="G12" s="118"/>
      <c r="H12" s="65"/>
    </row>
    <row r="13" spans="1:8" ht="15.75" x14ac:dyDescent="0.25">
      <c r="A13" s="135" t="s">
        <v>13</v>
      </c>
      <c r="B13" s="136"/>
      <c r="C13" s="14"/>
      <c r="D13" s="71"/>
      <c r="E13" s="101"/>
      <c r="F13" s="101"/>
      <c r="G13" s="118"/>
      <c r="H13" s="65"/>
    </row>
    <row r="14" spans="1:8" ht="15.75" x14ac:dyDescent="0.25">
      <c r="A14" s="135" t="s">
        <v>64</v>
      </c>
      <c r="B14" s="136"/>
      <c r="C14" s="14"/>
      <c r="D14" s="71"/>
      <c r="E14" s="101"/>
      <c r="F14" s="101"/>
      <c r="G14" s="118"/>
      <c r="H14" s="65"/>
    </row>
    <row r="15" spans="1:8" ht="15.75" x14ac:dyDescent="0.25">
      <c r="A15" s="135" t="s">
        <v>25</v>
      </c>
      <c r="B15" s="136"/>
      <c r="C15" s="14"/>
      <c r="D15" s="71">
        <v>3</v>
      </c>
      <c r="E15" s="101">
        <v>598485</v>
      </c>
      <c r="F15" s="101">
        <v>186618</v>
      </c>
      <c r="G15" s="118">
        <f>F15/E15</f>
        <v>0.31181733878042056</v>
      </c>
      <c r="H15" s="65"/>
    </row>
    <row r="16" spans="1:8" ht="15.75" x14ac:dyDescent="0.25">
      <c r="A16" s="135" t="s">
        <v>65</v>
      </c>
      <c r="B16" s="136"/>
      <c r="C16" s="14"/>
      <c r="D16" s="71"/>
      <c r="E16" s="101"/>
      <c r="F16" s="101"/>
      <c r="G16" s="118"/>
      <c r="H16" s="65"/>
    </row>
    <row r="17" spans="1:8" ht="15.75" x14ac:dyDescent="0.25">
      <c r="A17" s="135" t="s">
        <v>91</v>
      </c>
      <c r="B17" s="136"/>
      <c r="C17" s="14"/>
      <c r="D17" s="71"/>
      <c r="E17" s="101"/>
      <c r="F17" s="101"/>
      <c r="G17" s="118"/>
      <c r="H17" s="65"/>
    </row>
    <row r="18" spans="1:8" ht="15.75" x14ac:dyDescent="0.25">
      <c r="A18" s="135" t="s">
        <v>14</v>
      </c>
      <c r="B18" s="136"/>
      <c r="C18" s="14"/>
      <c r="D18" s="71"/>
      <c r="E18" s="101"/>
      <c r="F18" s="101"/>
      <c r="G18" s="118"/>
      <c r="H18" s="65"/>
    </row>
    <row r="19" spans="1:8" ht="15.75" x14ac:dyDescent="0.25">
      <c r="A19" s="135" t="s">
        <v>16</v>
      </c>
      <c r="B19" s="136"/>
      <c r="C19" s="14"/>
      <c r="D19" s="71">
        <v>1</v>
      </c>
      <c r="E19" s="101">
        <v>575571</v>
      </c>
      <c r="F19" s="101">
        <v>17614</v>
      </c>
      <c r="G19" s="118">
        <f>F19/E19</f>
        <v>3.0602653712574122E-2</v>
      </c>
      <c r="H19" s="65"/>
    </row>
    <row r="20" spans="1:8" ht="15.75" x14ac:dyDescent="0.25">
      <c r="A20" s="135" t="s">
        <v>86</v>
      </c>
      <c r="B20" s="136"/>
      <c r="C20" s="14"/>
      <c r="D20" s="71"/>
      <c r="E20" s="101"/>
      <c r="F20" s="101"/>
      <c r="G20" s="118"/>
      <c r="H20" s="65"/>
    </row>
    <row r="21" spans="1:8" ht="15.75" x14ac:dyDescent="0.25">
      <c r="A21" s="135" t="s">
        <v>87</v>
      </c>
      <c r="B21" s="136"/>
      <c r="C21" s="14"/>
      <c r="D21" s="71"/>
      <c r="E21" s="101"/>
      <c r="F21" s="101"/>
      <c r="G21" s="118"/>
      <c r="H21" s="65"/>
    </row>
    <row r="22" spans="1:8" ht="15.75" x14ac:dyDescent="0.25">
      <c r="A22" s="135" t="s">
        <v>17</v>
      </c>
      <c r="B22" s="136"/>
      <c r="C22" s="14"/>
      <c r="D22" s="71"/>
      <c r="E22" s="101"/>
      <c r="F22" s="101"/>
      <c r="G22" s="118"/>
      <c r="H22" s="65"/>
    </row>
    <row r="23" spans="1:8" ht="15.75" x14ac:dyDescent="0.25">
      <c r="A23" s="135" t="s">
        <v>97</v>
      </c>
      <c r="B23" s="136"/>
      <c r="C23" s="14"/>
      <c r="D23" s="71"/>
      <c r="E23" s="101"/>
      <c r="F23" s="101"/>
      <c r="G23" s="118"/>
      <c r="H23" s="65"/>
    </row>
    <row r="24" spans="1:8" ht="15.75" x14ac:dyDescent="0.25">
      <c r="A24" s="135" t="s">
        <v>18</v>
      </c>
      <c r="B24" s="136"/>
      <c r="C24" s="14"/>
      <c r="D24" s="71">
        <v>2</v>
      </c>
      <c r="E24" s="101">
        <v>1040141</v>
      </c>
      <c r="F24" s="101">
        <v>73178.5</v>
      </c>
      <c r="G24" s="118">
        <f>F24/E24</f>
        <v>7.0354403874090143E-2</v>
      </c>
      <c r="H24" s="65"/>
    </row>
    <row r="25" spans="1:8" ht="15.75" x14ac:dyDescent="0.25">
      <c r="A25" s="137" t="s">
        <v>20</v>
      </c>
      <c r="B25" s="136"/>
      <c r="C25" s="14"/>
      <c r="D25" s="71"/>
      <c r="E25" s="101"/>
      <c r="F25" s="101"/>
      <c r="G25" s="118"/>
      <c r="H25" s="65"/>
    </row>
    <row r="26" spans="1:8" ht="15.75" x14ac:dyDescent="0.25">
      <c r="A26" s="137" t="s">
        <v>21</v>
      </c>
      <c r="B26" s="136"/>
      <c r="C26" s="14"/>
      <c r="D26" s="71">
        <v>4</v>
      </c>
      <c r="E26" s="101">
        <v>18516</v>
      </c>
      <c r="F26" s="101">
        <v>18516</v>
      </c>
      <c r="G26" s="118">
        <f>F26/E26</f>
        <v>1</v>
      </c>
      <c r="H26" s="65"/>
    </row>
    <row r="27" spans="1:8" ht="15.75" x14ac:dyDescent="0.25">
      <c r="A27" s="138" t="s">
        <v>22</v>
      </c>
      <c r="B27" s="136"/>
      <c r="C27" s="14"/>
      <c r="D27" s="71"/>
      <c r="E27" s="101"/>
      <c r="F27" s="101"/>
      <c r="G27" s="118"/>
      <c r="H27" s="65"/>
    </row>
    <row r="28" spans="1:8" ht="15.75" x14ac:dyDescent="0.25">
      <c r="A28" s="138" t="s">
        <v>23</v>
      </c>
      <c r="B28" s="136"/>
      <c r="C28" s="14"/>
      <c r="D28" s="71"/>
      <c r="E28" s="101"/>
      <c r="F28" s="101"/>
      <c r="G28" s="118"/>
      <c r="H28" s="65"/>
    </row>
    <row r="29" spans="1:8" ht="15.75" x14ac:dyDescent="0.25">
      <c r="A29" s="138" t="s">
        <v>88</v>
      </c>
      <c r="B29" s="136"/>
      <c r="C29" s="14"/>
      <c r="D29" s="71">
        <v>1</v>
      </c>
      <c r="E29" s="101">
        <v>80329</v>
      </c>
      <c r="F29" s="101">
        <v>24656</v>
      </c>
      <c r="G29" s="118">
        <f>F29/E29</f>
        <v>0.30693771863212538</v>
      </c>
      <c r="H29" s="65"/>
    </row>
    <row r="30" spans="1:8" ht="15.75" x14ac:dyDescent="0.25">
      <c r="A30" s="138" t="s">
        <v>109</v>
      </c>
      <c r="B30" s="136"/>
      <c r="C30" s="14"/>
      <c r="D30" s="71">
        <v>11</v>
      </c>
      <c r="E30" s="101">
        <v>1086596</v>
      </c>
      <c r="F30" s="101">
        <v>238857</v>
      </c>
      <c r="G30" s="118">
        <f>F30/E30</f>
        <v>0.21982135034548259</v>
      </c>
      <c r="H30" s="65"/>
    </row>
    <row r="31" spans="1:8" ht="15.75" x14ac:dyDescent="0.25">
      <c r="A31" s="138" t="s">
        <v>116</v>
      </c>
      <c r="B31" s="136"/>
      <c r="C31" s="14"/>
      <c r="D31" s="71"/>
      <c r="E31" s="101"/>
      <c r="F31" s="101"/>
      <c r="G31" s="118"/>
      <c r="H31" s="65"/>
    </row>
    <row r="32" spans="1:8" ht="15.75" x14ac:dyDescent="0.25">
      <c r="A32" s="138" t="s">
        <v>90</v>
      </c>
      <c r="B32" s="136"/>
      <c r="C32" s="14"/>
      <c r="D32" s="71"/>
      <c r="E32" s="101"/>
      <c r="F32" s="101"/>
      <c r="G32" s="118"/>
      <c r="H32" s="65"/>
    </row>
    <row r="33" spans="1:8" ht="15.75" x14ac:dyDescent="0.25">
      <c r="A33" s="138" t="s">
        <v>66</v>
      </c>
      <c r="B33" s="136"/>
      <c r="C33" s="14"/>
      <c r="D33" s="71"/>
      <c r="E33" s="101"/>
      <c r="F33" s="101"/>
      <c r="G33" s="118"/>
      <c r="H33" s="65"/>
    </row>
    <row r="34" spans="1:8" ht="15.75" x14ac:dyDescent="0.25">
      <c r="A34" s="138" t="s">
        <v>118</v>
      </c>
      <c r="B34" s="136"/>
      <c r="C34" s="14"/>
      <c r="D34" s="71">
        <v>1</v>
      </c>
      <c r="E34" s="101">
        <v>202902</v>
      </c>
      <c r="F34" s="101">
        <v>67440</v>
      </c>
      <c r="G34" s="118">
        <f>F34/E34</f>
        <v>0.33237720673034271</v>
      </c>
      <c r="H34" s="65"/>
    </row>
    <row r="35" spans="1:8" x14ac:dyDescent="0.2">
      <c r="A35" s="16" t="s">
        <v>28</v>
      </c>
      <c r="B35" s="13"/>
      <c r="C35" s="14"/>
      <c r="D35" s="72"/>
      <c r="E35" s="100"/>
      <c r="F35" s="101"/>
      <c r="G35" s="119"/>
      <c r="H35" s="65"/>
    </row>
    <row r="36" spans="1:8" x14ac:dyDescent="0.2">
      <c r="A36" s="16" t="s">
        <v>44</v>
      </c>
      <c r="B36" s="13"/>
      <c r="C36" s="14"/>
      <c r="D36" s="72"/>
      <c r="E36" s="100"/>
      <c r="F36" s="101"/>
      <c r="G36" s="119"/>
      <c r="H36" s="65"/>
    </row>
    <row r="37" spans="1:8" x14ac:dyDescent="0.2">
      <c r="A37" s="16" t="s">
        <v>30</v>
      </c>
      <c r="B37" s="13"/>
      <c r="C37" s="14"/>
      <c r="D37" s="72"/>
      <c r="E37" s="120"/>
      <c r="F37" s="121"/>
      <c r="G37" s="119"/>
      <c r="H37" s="65"/>
    </row>
    <row r="38" spans="1:8" x14ac:dyDescent="0.2">
      <c r="A38" s="17"/>
      <c r="B38" s="18"/>
      <c r="C38" s="14"/>
      <c r="D38" s="72"/>
      <c r="E38" s="111"/>
      <c r="F38" s="111"/>
      <c r="G38" s="119"/>
      <c r="H38" s="65"/>
    </row>
    <row r="39" spans="1:8" ht="15.75" x14ac:dyDescent="0.25">
      <c r="A39" s="19" t="s">
        <v>31</v>
      </c>
      <c r="B39" s="20"/>
      <c r="C39" s="21"/>
      <c r="D39" s="73">
        <f>SUM(D9:D38)</f>
        <v>23</v>
      </c>
      <c r="E39" s="112">
        <f>SUM(E9:E38)</f>
        <v>3602540</v>
      </c>
      <c r="F39" s="112">
        <f>SUM(F9:F38)</f>
        <v>626879.5</v>
      </c>
      <c r="G39" s="122">
        <f>F39/E39</f>
        <v>0.17401042042558862</v>
      </c>
      <c r="H39" s="66"/>
    </row>
    <row r="40" spans="1:8" ht="15.75" x14ac:dyDescent="0.25">
      <c r="A40" s="22"/>
      <c r="B40" s="22"/>
      <c r="C40" s="22"/>
      <c r="D40" s="107"/>
      <c r="E40" s="108"/>
      <c r="F40" s="74"/>
      <c r="G40" s="74"/>
      <c r="H40" s="67"/>
    </row>
    <row r="41" spans="1:8" ht="18" x14ac:dyDescent="0.25">
      <c r="A41" s="23" t="s">
        <v>32</v>
      </c>
      <c r="B41" s="24"/>
      <c r="C41" s="24"/>
      <c r="D41" s="11"/>
      <c r="E41" s="109"/>
      <c r="F41" s="75"/>
      <c r="G41" s="75"/>
      <c r="H41" s="67"/>
    </row>
    <row r="42" spans="1:8" ht="15.75" x14ac:dyDescent="0.2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67"/>
    </row>
    <row r="43" spans="1:8" ht="15.75" x14ac:dyDescent="0.25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5" t="s">
        <v>124</v>
      </c>
      <c r="H43" s="67"/>
    </row>
    <row r="44" spans="1:8" ht="15.75" x14ac:dyDescent="0.25">
      <c r="A44" s="27" t="s">
        <v>33</v>
      </c>
      <c r="B44" s="28"/>
      <c r="C44" s="14"/>
      <c r="D44" s="71">
        <v>33</v>
      </c>
      <c r="E44" s="101">
        <v>789667.87</v>
      </c>
      <c r="F44" s="101">
        <v>103830.81</v>
      </c>
      <c r="G44" s="118">
        <f>1-(+F44/E44)</f>
        <v>0.86851331560444522</v>
      </c>
      <c r="H44" s="65"/>
    </row>
    <row r="45" spans="1:8" ht="15.75" x14ac:dyDescent="0.25">
      <c r="A45" s="27" t="s">
        <v>34</v>
      </c>
      <c r="B45" s="28"/>
      <c r="C45" s="14"/>
      <c r="D45" s="71"/>
      <c r="E45" s="101"/>
      <c r="F45" s="101"/>
      <c r="G45" s="118"/>
      <c r="H45" s="65"/>
    </row>
    <row r="46" spans="1:8" ht="15.75" x14ac:dyDescent="0.25">
      <c r="A46" s="27" t="s">
        <v>35</v>
      </c>
      <c r="B46" s="28"/>
      <c r="C46" s="14"/>
      <c r="D46" s="71">
        <v>64</v>
      </c>
      <c r="E46" s="101">
        <v>2986222.75</v>
      </c>
      <c r="F46" s="101">
        <v>239204.49</v>
      </c>
      <c r="G46" s="118">
        <f t="shared" ref="G46:G52" si="0">1-(+F46/E46)</f>
        <v>0.91989730504866052</v>
      </c>
      <c r="H46" s="65"/>
    </row>
    <row r="47" spans="1:8" ht="15.75" x14ac:dyDescent="0.25">
      <c r="A47" s="27" t="s">
        <v>36</v>
      </c>
      <c r="B47" s="28"/>
      <c r="C47" s="14"/>
      <c r="D47" s="71">
        <v>12</v>
      </c>
      <c r="E47" s="101">
        <v>3266281</v>
      </c>
      <c r="F47" s="101">
        <v>131748.12</v>
      </c>
      <c r="G47" s="118">
        <f t="shared" si="0"/>
        <v>0.95966418076093274</v>
      </c>
      <c r="H47" s="65"/>
    </row>
    <row r="48" spans="1:8" ht="15.75" x14ac:dyDescent="0.25">
      <c r="A48" s="27" t="s">
        <v>37</v>
      </c>
      <c r="B48" s="28"/>
      <c r="C48" s="14"/>
      <c r="D48" s="71">
        <v>66</v>
      </c>
      <c r="E48" s="101">
        <v>4285528.49</v>
      </c>
      <c r="F48" s="101">
        <v>354374.49</v>
      </c>
      <c r="G48" s="118">
        <f t="shared" si="0"/>
        <v>0.91730903415368492</v>
      </c>
      <c r="H48" s="65"/>
    </row>
    <row r="49" spans="1:8" ht="15.75" x14ac:dyDescent="0.25">
      <c r="A49" s="27" t="s">
        <v>38</v>
      </c>
      <c r="B49" s="28"/>
      <c r="C49" s="14"/>
      <c r="D49" s="71"/>
      <c r="E49" s="101"/>
      <c r="F49" s="101"/>
      <c r="G49" s="118"/>
      <c r="H49" s="65"/>
    </row>
    <row r="50" spans="1:8" ht="15.75" x14ac:dyDescent="0.25">
      <c r="A50" s="27" t="s">
        <v>39</v>
      </c>
      <c r="B50" s="28"/>
      <c r="C50" s="14"/>
      <c r="D50" s="71">
        <v>8</v>
      </c>
      <c r="E50" s="101">
        <v>768775</v>
      </c>
      <c r="F50" s="101">
        <v>96535</v>
      </c>
      <c r="G50" s="118">
        <f t="shared" si="0"/>
        <v>0.87443009983415176</v>
      </c>
      <c r="H50" s="65"/>
    </row>
    <row r="51" spans="1:8" ht="15.75" x14ac:dyDescent="0.25">
      <c r="A51" s="27" t="s">
        <v>40</v>
      </c>
      <c r="B51" s="28"/>
      <c r="C51" s="14"/>
      <c r="D51" s="71">
        <v>4</v>
      </c>
      <c r="E51" s="101">
        <v>245450</v>
      </c>
      <c r="F51" s="101">
        <v>42600</v>
      </c>
      <c r="G51" s="118">
        <f t="shared" si="0"/>
        <v>0.82644123039315542</v>
      </c>
      <c r="H51" s="65"/>
    </row>
    <row r="52" spans="1:8" ht="15.75" x14ac:dyDescent="0.25">
      <c r="A52" s="27" t="s">
        <v>41</v>
      </c>
      <c r="B52" s="28"/>
      <c r="C52" s="14"/>
      <c r="D52" s="71">
        <v>2</v>
      </c>
      <c r="E52" s="101">
        <v>311375</v>
      </c>
      <c r="F52" s="101">
        <v>24800</v>
      </c>
      <c r="G52" s="118">
        <f t="shared" si="0"/>
        <v>0.9203532717784022</v>
      </c>
      <c r="H52" s="65"/>
    </row>
    <row r="53" spans="1:8" ht="15.75" x14ac:dyDescent="0.25">
      <c r="A53" s="29" t="s">
        <v>59</v>
      </c>
      <c r="B53" s="28"/>
      <c r="C53" s="14"/>
      <c r="D53" s="71"/>
      <c r="E53" s="101"/>
      <c r="F53" s="101"/>
      <c r="G53" s="118"/>
      <c r="H53" s="65"/>
    </row>
    <row r="54" spans="1:8" ht="15.75" x14ac:dyDescent="0.25">
      <c r="A54" s="27" t="s">
        <v>60</v>
      </c>
      <c r="B54" s="30"/>
      <c r="C54" s="14"/>
      <c r="D54" s="71">
        <v>605</v>
      </c>
      <c r="E54" s="101">
        <v>40300210.590000004</v>
      </c>
      <c r="F54" s="101">
        <v>4408067.9400000004</v>
      </c>
      <c r="G54" s="118">
        <f>1-(+F54/E54)</f>
        <v>0.89061923311403723</v>
      </c>
      <c r="H54" s="65"/>
    </row>
    <row r="55" spans="1:8" ht="15.75" x14ac:dyDescent="0.25">
      <c r="A55" s="27" t="s">
        <v>61</v>
      </c>
      <c r="B55" s="30"/>
      <c r="C55" s="14"/>
      <c r="D55" s="71">
        <v>8</v>
      </c>
      <c r="E55" s="101">
        <v>1336490.48</v>
      </c>
      <c r="F55" s="101">
        <v>60751.63</v>
      </c>
      <c r="G55" s="118">
        <f>1-(+F55/E55)</f>
        <v>0.95454391115453363</v>
      </c>
      <c r="H55" s="65"/>
    </row>
    <row r="56" spans="1:8" x14ac:dyDescent="0.2">
      <c r="A56" s="16" t="s">
        <v>42</v>
      </c>
      <c r="B56" s="30"/>
      <c r="C56" s="14"/>
      <c r="D56" s="72"/>
      <c r="E56" s="104"/>
      <c r="F56" s="101"/>
      <c r="G56" s="119"/>
      <c r="H56" s="65"/>
    </row>
    <row r="57" spans="1:8" x14ac:dyDescent="0.2">
      <c r="A57" s="16" t="s">
        <v>43</v>
      </c>
      <c r="B57" s="28"/>
      <c r="C57" s="14"/>
      <c r="D57" s="72"/>
      <c r="E57" s="104"/>
      <c r="F57" s="101"/>
      <c r="G57" s="119"/>
      <c r="H57" s="65"/>
    </row>
    <row r="58" spans="1:8" x14ac:dyDescent="0.2">
      <c r="A58" s="16" t="s">
        <v>44</v>
      </c>
      <c r="B58" s="28"/>
      <c r="C58" s="14"/>
      <c r="D58" s="72"/>
      <c r="E58" s="100"/>
      <c r="F58" s="101"/>
      <c r="G58" s="119"/>
      <c r="H58" s="65"/>
    </row>
    <row r="59" spans="1:8" x14ac:dyDescent="0.2">
      <c r="A59" s="16" t="s">
        <v>30</v>
      </c>
      <c r="B59" s="28"/>
      <c r="C59" s="14"/>
      <c r="D59" s="72"/>
      <c r="E59" s="100"/>
      <c r="F59" s="101"/>
      <c r="G59" s="119"/>
      <c r="H59" s="65"/>
    </row>
    <row r="60" spans="1:8" ht="15.75" x14ac:dyDescent="0.25">
      <c r="A60" s="32"/>
      <c r="B60" s="18"/>
      <c r="C60" s="14"/>
      <c r="D60" s="72"/>
      <c r="E60" s="111"/>
      <c r="F60" s="111"/>
      <c r="G60" s="119"/>
      <c r="H60" s="65"/>
    </row>
    <row r="61" spans="1:8" ht="15.75" x14ac:dyDescent="0.25">
      <c r="A61" s="20" t="s">
        <v>45</v>
      </c>
      <c r="B61" s="33"/>
      <c r="C61" s="33"/>
      <c r="D61" s="73">
        <f>SUM(D44:D57)</f>
        <v>802</v>
      </c>
      <c r="E61" s="112">
        <f>SUM(E44:E60)</f>
        <v>54290001.18</v>
      </c>
      <c r="F61" s="112">
        <f>SUM(F44:F60)</f>
        <v>5461912.4800000004</v>
      </c>
      <c r="G61" s="122">
        <f>1-(F61/E61)</f>
        <v>0.89939376752100486</v>
      </c>
      <c r="H61" s="62"/>
    </row>
    <row r="62" spans="1:8" ht="18" x14ac:dyDescent="0.25">
      <c r="A62" s="34"/>
      <c r="B62" s="35"/>
      <c r="C62" s="35"/>
      <c r="D62" s="123"/>
      <c r="E62" s="114"/>
      <c r="F62" s="115"/>
      <c r="G62" s="115"/>
      <c r="H62" s="64"/>
    </row>
    <row r="63" spans="1:8" ht="18" x14ac:dyDescent="0.25">
      <c r="A63" s="34" t="s">
        <v>46</v>
      </c>
      <c r="B63" s="35"/>
      <c r="C63" s="35"/>
      <c r="D63" s="51"/>
      <c r="E63" s="116"/>
      <c r="F63" s="36">
        <f>F61+F39</f>
        <v>6088791.9800000004</v>
      </c>
      <c r="G63" s="116"/>
      <c r="H63" s="64"/>
    </row>
    <row r="64" spans="1:8" ht="18" x14ac:dyDescent="0.25">
      <c r="A64" s="34"/>
      <c r="B64" s="35"/>
      <c r="C64" s="35"/>
      <c r="D64" s="50"/>
      <c r="E64" s="35"/>
      <c r="F64" s="36"/>
      <c r="G64" s="35"/>
      <c r="H64" s="64"/>
    </row>
    <row r="65" spans="1:8" ht="15.75" x14ac:dyDescent="0.25">
      <c r="A65" s="4" t="s">
        <v>47</v>
      </c>
      <c r="B65" s="39"/>
      <c r="C65" s="39"/>
      <c r="D65" s="39"/>
      <c r="E65" s="39"/>
      <c r="F65" s="40"/>
      <c r="G65" s="39"/>
      <c r="H65" s="24"/>
    </row>
    <row r="66" spans="1:8" ht="15.75" x14ac:dyDescent="0.25">
      <c r="A66" s="4" t="s">
        <v>48</v>
      </c>
      <c r="B66" s="39"/>
      <c r="C66" s="39"/>
      <c r="D66" s="39"/>
      <c r="E66" s="39"/>
      <c r="F66" s="40"/>
      <c r="G66" s="39"/>
      <c r="H66" s="24"/>
    </row>
    <row r="67" spans="1:8" ht="15.75" x14ac:dyDescent="0.25">
      <c r="A67" s="4" t="s">
        <v>49</v>
      </c>
      <c r="B67" s="39"/>
      <c r="C67" s="39"/>
      <c r="D67" s="39"/>
      <c r="E67" s="39"/>
      <c r="F67" s="40"/>
      <c r="G67" s="39"/>
      <c r="H67" s="24"/>
    </row>
    <row r="68" spans="1:8" ht="18" x14ac:dyDescent="0.25">
      <c r="A68" s="4"/>
      <c r="B68" s="39"/>
      <c r="C68" s="39"/>
      <c r="D68" s="39"/>
      <c r="E68" s="39"/>
      <c r="F68" s="40"/>
      <c r="G68" s="39"/>
      <c r="H68" s="64"/>
    </row>
    <row r="69" spans="1:8" ht="18" x14ac:dyDescent="0.25">
      <c r="A69" s="41" t="s">
        <v>50</v>
      </c>
      <c r="B69" s="38"/>
      <c r="C69" s="38"/>
      <c r="D69" s="38"/>
      <c r="E69" s="38"/>
      <c r="F69" s="36"/>
      <c r="G69" s="38"/>
      <c r="H69" s="64"/>
    </row>
    <row r="70" spans="1:8" ht="15.75" x14ac:dyDescent="0.25">
      <c r="A70" s="58"/>
      <c r="B70" s="21"/>
      <c r="C70" s="21"/>
      <c r="H70" s="21"/>
    </row>
    <row r="71" spans="1:8" ht="18" x14ac:dyDescent="0.25">
      <c r="A71" s="81"/>
      <c r="B71" s="82"/>
      <c r="C71" s="82"/>
      <c r="D71" s="82"/>
    </row>
  </sheetData>
  <printOptions horizontalCentered="1"/>
  <pageMargins left="0.45" right="0.45" top="0.25" bottom="0.25" header="0.3" footer="0.3"/>
  <pageSetup scale="5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D24"/>
  <sheetViews>
    <sheetView showOutlineSymbols="0" zoomScale="87" zoomScaleNormal="87" workbookViewId="0">
      <selection activeCell="B14" sqref="B14"/>
    </sheetView>
  </sheetViews>
  <sheetFormatPr defaultColWidth="9.6640625" defaultRowHeight="15" x14ac:dyDescent="0.2"/>
  <cols>
    <col min="1" max="1" width="39.6640625" style="56" customWidth="1"/>
    <col min="2" max="2" width="27.6640625" style="56" customWidth="1"/>
    <col min="3" max="16384" width="9.6640625" style="56"/>
  </cols>
  <sheetData>
    <row r="1" spans="1:4" ht="23.25" x14ac:dyDescent="0.35">
      <c r="A1" s="55" t="s">
        <v>0</v>
      </c>
      <c r="B1" s="35"/>
      <c r="C1" s="36"/>
      <c r="D1" s="35"/>
    </row>
    <row r="2" spans="1:4" ht="23.25" x14ac:dyDescent="0.35">
      <c r="A2" s="55" t="s">
        <v>1</v>
      </c>
      <c r="B2" s="35"/>
      <c r="C2" s="21"/>
      <c r="D2" s="21"/>
    </row>
    <row r="3" spans="1:4" ht="23.25" x14ac:dyDescent="0.35">
      <c r="A3" s="55" t="s">
        <v>76</v>
      </c>
      <c r="B3" s="35"/>
      <c r="C3" s="21"/>
      <c r="D3" s="21"/>
    </row>
    <row r="4" spans="1:4" ht="23.25" x14ac:dyDescent="0.35">
      <c r="A4" s="55" t="str">
        <f>ARG!$A$3</f>
        <v>MONTH ENDED:  AUGUST 2025</v>
      </c>
      <c r="B4" s="35"/>
      <c r="C4" s="21"/>
      <c r="D4" s="21"/>
    </row>
    <row r="5" spans="1:4" ht="24" thickBot="1" x14ac:dyDescent="0.4">
      <c r="A5" s="55"/>
      <c r="B5" s="35"/>
      <c r="C5" s="21"/>
      <c r="D5" s="21"/>
    </row>
    <row r="6" spans="1:4" ht="21.75" thickTop="1" thickBot="1" x14ac:dyDescent="0.35">
      <c r="A6" s="88" t="s">
        <v>77</v>
      </c>
      <c r="B6" s="89">
        <f>+ARG!$D$39+CARUTHERSVILLE!$D$39+HOLLYWOOD!$D$39+HARKC!$D$39+BALLYSKC!$D$39+AMERKC!$D$39+LAGRANGE!$D$39+AMERSC!$D$39+RIVERCITY!$D$39+HORSESHOE!$D$38+ISLEBV!$D$39+STJO!$D$38+CAPE!$D$39</f>
        <v>403</v>
      </c>
      <c r="C6" s="57"/>
      <c r="D6" s="21"/>
    </row>
    <row r="7" spans="1:4" ht="21.75" thickTop="1" thickBot="1" x14ac:dyDescent="0.35">
      <c r="A7" s="90" t="s">
        <v>78</v>
      </c>
      <c r="B7" s="98">
        <f>+ARG!$E$39+CARUTHERSVILLE!$E$39+HOLLYWOOD!$E$39+HARKC!$E$39+BALLYSKC!$E$39+AMERKC!$E$39+LAGRANGE!$E$39+AMERSC!$E$39+RIVERCITY!$E$39+HORSESHOE!$E$38+ISLEBV!$E$39+STJO!$E$38+CAPE!$E$39</f>
        <v>119623999</v>
      </c>
      <c r="C7" s="57"/>
      <c r="D7" s="21"/>
    </row>
    <row r="8" spans="1:4" ht="21" thickTop="1" x14ac:dyDescent="0.3">
      <c r="A8" s="90" t="s">
        <v>79</v>
      </c>
      <c r="B8" s="98">
        <f>+ARG!$F$39+CARUTHERSVILLE!$F$39+HOLLYWOOD!$F$39+HARKC!$F$39+BALLYSKC!$F$39+AMERKC!$F$39+LAGRANGE!$F$39+AMERSC!$F$39+RIVERCITY!$F$39+HORSESHOE!$F$38+ISLEBV!$F$39+STJO!$F$38+CAPE!$F$39</f>
        <v>25680735.460000001</v>
      </c>
      <c r="C8" s="57"/>
      <c r="D8" s="21"/>
    </row>
    <row r="9" spans="1:4" ht="20.25" x14ac:dyDescent="0.3">
      <c r="A9" s="90" t="s">
        <v>80</v>
      </c>
      <c r="B9" s="80">
        <f>B8/B7</f>
        <v>0.21467879083360189</v>
      </c>
      <c r="C9" s="57"/>
      <c r="D9" s="21"/>
    </row>
    <row r="10" spans="1:4" ht="21" thickBot="1" x14ac:dyDescent="0.35">
      <c r="A10" s="92"/>
      <c r="B10" s="93"/>
      <c r="C10" s="57"/>
      <c r="D10" s="21"/>
    </row>
    <row r="11" spans="1:4" ht="21.75" thickTop="1" thickBot="1" x14ac:dyDescent="0.35">
      <c r="A11" s="90" t="s">
        <v>127</v>
      </c>
      <c r="B11" s="89">
        <f>STJO!$D$49</f>
        <v>6</v>
      </c>
      <c r="C11" s="57"/>
      <c r="D11" s="21"/>
    </row>
    <row r="12" spans="1:4" ht="21.75" thickTop="1" thickBot="1" x14ac:dyDescent="0.35">
      <c r="A12" s="90" t="s">
        <v>128</v>
      </c>
      <c r="B12" s="98">
        <f>STJO!$E$49</f>
        <v>591513</v>
      </c>
      <c r="C12" s="57"/>
      <c r="D12" s="21"/>
    </row>
    <row r="13" spans="1:4" ht="21" thickTop="1" x14ac:dyDescent="0.3">
      <c r="A13" s="90" t="s">
        <v>129</v>
      </c>
      <c r="B13" s="98">
        <f>STJO!$F$49</f>
        <v>30682.93</v>
      </c>
      <c r="C13" s="57"/>
      <c r="D13" s="21"/>
    </row>
    <row r="14" spans="1:4" ht="20.25" x14ac:dyDescent="0.3">
      <c r="A14" s="90" t="s">
        <v>84</v>
      </c>
      <c r="B14" s="80">
        <f>1-(B13/B12)</f>
        <v>0.94812805466659222</v>
      </c>
      <c r="C14" s="57"/>
      <c r="D14" s="21"/>
    </row>
    <row r="15" spans="1:4" ht="21" thickBot="1" x14ac:dyDescent="0.35">
      <c r="A15" s="92"/>
      <c r="B15" s="93"/>
      <c r="C15" s="57"/>
      <c r="D15" s="21"/>
    </row>
    <row r="16" spans="1:4" ht="21.75" thickTop="1" thickBot="1" x14ac:dyDescent="0.35">
      <c r="A16" s="90" t="s">
        <v>81</v>
      </c>
      <c r="B16" s="89">
        <f>+ARG!$D$61+CARUTHERSVILLE!$D$60+HOLLYWOOD!$D$62+HARKC!$D$62+BALLYSKC!$D$62+AMERKC!$D$62+LAGRANGE!$D$60+AMERSC!$D$61+RIVERCITY!$D$61+HORSESHOE!$D$59+ISLEBV!$D$60+STJO!$D$70+CAPE!$D$61</f>
        <v>13379</v>
      </c>
      <c r="C16" s="57"/>
      <c r="D16" s="21"/>
    </row>
    <row r="17" spans="1:4" ht="21.75" thickTop="1" thickBot="1" x14ac:dyDescent="0.35">
      <c r="A17" s="90" t="s">
        <v>82</v>
      </c>
      <c r="B17" s="98">
        <f>+ARG!$E$61+CARUTHERSVILLE!$E$60+HOLLYWOOD!$E$62+HARKC!$E$62+BALLYSKC!$E$62+AMERKC!$E$62+LAGRANGE!$E$60+AMERSC!$E$61+RIVERCITY!$E$61+HORSESHOE!$E$59+ISLEBV!$E$60+STJO!$E$70+CAPE!$E$61</f>
        <v>1557499590.8600001</v>
      </c>
      <c r="C17" s="57"/>
      <c r="D17" s="21"/>
    </row>
    <row r="18" spans="1:4" ht="21" thickTop="1" x14ac:dyDescent="0.3">
      <c r="A18" s="90" t="s">
        <v>83</v>
      </c>
      <c r="B18" s="98">
        <f>+ARG!$F$61+CARUTHERSVILLE!$F$60+HOLLYWOOD!$F$62+HARKC!$F$62+BALLYSKC!$F$62+AMERKC!$F$62+LAGRANGE!$F$60+AMERSC!$F$61+RIVERCITY!$F$61+HORSESHOE!$F$59+ISLEBV!$F$60+STJO!$F$70+CAPE!$F$61</f>
        <v>151771774.36999997</v>
      </c>
      <c r="C18" s="21"/>
      <c r="D18" s="21"/>
    </row>
    <row r="19" spans="1:4" ht="20.25" x14ac:dyDescent="0.3">
      <c r="A19" s="90" t="s">
        <v>84</v>
      </c>
      <c r="B19" s="80">
        <f>1-(B18/B17)</f>
        <v>0.90255421236663269</v>
      </c>
      <c r="C19" s="21"/>
      <c r="D19" s="21"/>
    </row>
    <row r="20" spans="1:4" ht="20.25" x14ac:dyDescent="0.3">
      <c r="A20" s="92"/>
      <c r="B20" s="94"/>
      <c r="C20" s="21"/>
      <c r="D20" s="21"/>
    </row>
    <row r="21" spans="1:4" ht="20.25" x14ac:dyDescent="0.3">
      <c r="A21" s="90" t="s">
        <v>85</v>
      </c>
      <c r="B21" s="91">
        <f>B18+B8+B13</f>
        <v>177483192.75999999</v>
      </c>
      <c r="C21" s="21"/>
      <c r="D21" s="21"/>
    </row>
    <row r="22" spans="1:4" ht="21" thickBot="1" x14ac:dyDescent="0.35">
      <c r="A22" s="92"/>
      <c r="B22" s="95"/>
    </row>
    <row r="23" spans="1:4" ht="18.75" thickTop="1" x14ac:dyDescent="0.25">
      <c r="A23" s="96"/>
      <c r="B23" s="97"/>
    </row>
    <row r="24" spans="1:4" ht="15.75" x14ac:dyDescent="0.25">
      <c r="A24" s="47" t="s">
        <v>50</v>
      </c>
    </row>
  </sheetData>
  <phoneticPr fontId="17" type="noConversion"/>
  <printOptions horizontalCentered="1"/>
  <pageMargins left="0.20624999999999999" right="0.5" top="0.31944444444444442" bottom="0.25" header="0.5" footer="0.5"/>
  <pageSetup scale="6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1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6" width="14.6640625" style="3" customWidth="1"/>
    <col min="7" max="7" width="13.441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AUGUST 2025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0.25" x14ac:dyDescent="0.3">
      <c r="A5" s="2"/>
      <c r="B5" s="4"/>
      <c r="C5" s="4"/>
      <c r="D5" s="48" t="s">
        <v>125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35" t="s">
        <v>10</v>
      </c>
      <c r="B9" s="136"/>
      <c r="C9" s="14"/>
      <c r="D9" s="71"/>
      <c r="E9" s="101"/>
      <c r="F9" s="101"/>
      <c r="G9" s="118"/>
      <c r="H9" s="15"/>
    </row>
    <row r="10" spans="1:8" ht="15.75" x14ac:dyDescent="0.25">
      <c r="A10" s="135" t="s">
        <v>131</v>
      </c>
      <c r="B10" s="136"/>
      <c r="C10" s="14"/>
      <c r="D10" s="71"/>
      <c r="E10" s="101"/>
      <c r="F10" s="101"/>
      <c r="G10" s="118"/>
      <c r="H10" s="15"/>
    </row>
    <row r="11" spans="1:8" ht="15.75" x14ac:dyDescent="0.25">
      <c r="A11" s="135" t="s">
        <v>11</v>
      </c>
      <c r="B11" s="136"/>
      <c r="C11" s="14"/>
      <c r="D11" s="71"/>
      <c r="E11" s="101"/>
      <c r="F11" s="101"/>
      <c r="G11" s="118"/>
      <c r="H11" s="15"/>
    </row>
    <row r="12" spans="1:8" ht="15.75" x14ac:dyDescent="0.25">
      <c r="A12" s="135" t="s">
        <v>12</v>
      </c>
      <c r="B12" s="136"/>
      <c r="C12" s="14"/>
      <c r="D12" s="71"/>
      <c r="E12" s="101"/>
      <c r="F12" s="101"/>
      <c r="G12" s="118"/>
      <c r="H12" s="15"/>
    </row>
    <row r="13" spans="1:8" ht="15.75" x14ac:dyDescent="0.25">
      <c r="A13" s="135" t="s">
        <v>105</v>
      </c>
      <c r="B13" s="136"/>
      <c r="C13" s="14"/>
      <c r="D13" s="71"/>
      <c r="E13" s="101"/>
      <c r="F13" s="101"/>
      <c r="G13" s="118"/>
      <c r="H13" s="15"/>
    </row>
    <row r="14" spans="1:8" ht="15.75" x14ac:dyDescent="0.25">
      <c r="A14" s="135" t="s">
        <v>53</v>
      </c>
      <c r="B14" s="136"/>
      <c r="C14" s="14"/>
      <c r="D14" s="71"/>
      <c r="E14" s="101"/>
      <c r="F14" s="101"/>
      <c r="G14" s="118"/>
      <c r="H14" s="15"/>
    </row>
    <row r="15" spans="1:8" ht="15.75" x14ac:dyDescent="0.25">
      <c r="A15" s="135" t="s">
        <v>98</v>
      </c>
      <c r="B15" s="136"/>
      <c r="C15" s="14"/>
      <c r="D15" s="71"/>
      <c r="E15" s="101"/>
      <c r="F15" s="101"/>
      <c r="G15" s="118"/>
      <c r="H15" s="15"/>
    </row>
    <row r="16" spans="1:8" ht="15.75" x14ac:dyDescent="0.25">
      <c r="A16" s="135" t="s">
        <v>113</v>
      </c>
      <c r="B16" s="136"/>
      <c r="C16" s="14"/>
      <c r="D16" s="71"/>
      <c r="E16" s="101"/>
      <c r="F16" s="101"/>
      <c r="G16" s="118"/>
      <c r="H16" s="15"/>
    </row>
    <row r="17" spans="1:8" ht="15.75" x14ac:dyDescent="0.25">
      <c r="A17" s="135" t="s">
        <v>13</v>
      </c>
      <c r="B17" s="136"/>
      <c r="C17" s="14"/>
      <c r="D17" s="71"/>
      <c r="E17" s="101"/>
      <c r="F17" s="101"/>
      <c r="G17" s="118"/>
      <c r="H17" s="15"/>
    </row>
    <row r="18" spans="1:8" ht="15.75" x14ac:dyDescent="0.25">
      <c r="A18" s="135" t="s">
        <v>14</v>
      </c>
      <c r="B18" s="136"/>
      <c r="C18" s="14"/>
      <c r="D18" s="71">
        <v>1</v>
      </c>
      <c r="E18" s="101">
        <v>361926</v>
      </c>
      <c r="F18" s="101">
        <v>104519</v>
      </c>
      <c r="G18" s="118">
        <f>F18/E18</f>
        <v>0.2887855528478197</v>
      </c>
      <c r="H18" s="15"/>
    </row>
    <row r="19" spans="1:8" ht="15.75" x14ac:dyDescent="0.25">
      <c r="A19" s="135" t="s">
        <v>15</v>
      </c>
      <c r="B19" s="136"/>
      <c r="C19" s="14"/>
      <c r="D19" s="71"/>
      <c r="E19" s="101"/>
      <c r="F19" s="101"/>
      <c r="G19" s="118"/>
      <c r="H19" s="15"/>
    </row>
    <row r="20" spans="1:8" ht="15.75" x14ac:dyDescent="0.25">
      <c r="A20" s="135" t="s">
        <v>16</v>
      </c>
      <c r="B20" s="136"/>
      <c r="C20" s="14"/>
      <c r="D20" s="71"/>
      <c r="E20" s="101"/>
      <c r="F20" s="101"/>
      <c r="G20" s="118"/>
      <c r="H20" s="15"/>
    </row>
    <row r="21" spans="1:8" ht="15.75" x14ac:dyDescent="0.25">
      <c r="A21" s="135" t="s">
        <v>102</v>
      </c>
      <c r="B21" s="136"/>
      <c r="C21" s="14"/>
      <c r="D21" s="71"/>
      <c r="E21" s="101"/>
      <c r="F21" s="101"/>
      <c r="G21" s="118"/>
      <c r="H21" s="15"/>
    </row>
    <row r="22" spans="1:8" ht="15.75" x14ac:dyDescent="0.25">
      <c r="A22" s="135" t="s">
        <v>56</v>
      </c>
      <c r="B22" s="136"/>
      <c r="C22" s="14"/>
      <c r="D22" s="71"/>
      <c r="E22" s="101"/>
      <c r="F22" s="101"/>
      <c r="G22" s="118"/>
      <c r="H22" s="15"/>
    </row>
    <row r="23" spans="1:8" ht="15.75" x14ac:dyDescent="0.25">
      <c r="A23" s="135" t="s">
        <v>151</v>
      </c>
      <c r="B23" s="136"/>
      <c r="C23" s="14"/>
      <c r="D23" s="71"/>
      <c r="E23" s="101"/>
      <c r="F23" s="101"/>
      <c r="G23" s="118"/>
      <c r="H23" s="15"/>
    </row>
    <row r="24" spans="1:8" ht="15.75" x14ac:dyDescent="0.25">
      <c r="A24" s="135" t="s">
        <v>19</v>
      </c>
      <c r="B24" s="136"/>
      <c r="C24" s="14"/>
      <c r="D24" s="71"/>
      <c r="E24" s="101"/>
      <c r="F24" s="101"/>
      <c r="G24" s="118"/>
      <c r="H24" s="15"/>
    </row>
    <row r="25" spans="1:8" ht="15.75" x14ac:dyDescent="0.25">
      <c r="A25" s="137" t="s">
        <v>20</v>
      </c>
      <c r="B25" s="136"/>
      <c r="C25" s="14"/>
      <c r="D25" s="71"/>
      <c r="E25" s="101"/>
      <c r="F25" s="101"/>
      <c r="G25" s="118"/>
      <c r="H25" s="15"/>
    </row>
    <row r="26" spans="1:8" ht="15.75" x14ac:dyDescent="0.25">
      <c r="A26" s="137" t="s">
        <v>21</v>
      </c>
      <c r="B26" s="136"/>
      <c r="C26" s="14"/>
      <c r="D26" s="71"/>
      <c r="E26" s="101"/>
      <c r="F26" s="101"/>
      <c r="G26" s="118"/>
      <c r="H26" s="15"/>
    </row>
    <row r="27" spans="1:8" ht="15.75" x14ac:dyDescent="0.25">
      <c r="A27" s="138" t="s">
        <v>22</v>
      </c>
      <c r="B27" s="136"/>
      <c r="C27" s="14"/>
      <c r="D27" s="71"/>
      <c r="E27" s="101"/>
      <c r="F27" s="101"/>
      <c r="G27" s="118"/>
      <c r="H27" s="15"/>
    </row>
    <row r="28" spans="1:8" ht="15.75" x14ac:dyDescent="0.25">
      <c r="A28" s="138" t="s">
        <v>23</v>
      </c>
      <c r="B28" s="136"/>
      <c r="C28" s="14"/>
      <c r="D28" s="71"/>
      <c r="E28" s="101"/>
      <c r="F28" s="101"/>
      <c r="G28" s="118"/>
      <c r="H28" s="15"/>
    </row>
    <row r="29" spans="1:8" ht="15.75" x14ac:dyDescent="0.25">
      <c r="A29" s="138" t="s">
        <v>24</v>
      </c>
      <c r="B29" s="136"/>
      <c r="C29" s="14"/>
      <c r="D29" s="71">
        <v>1</v>
      </c>
      <c r="E29" s="101">
        <v>21332</v>
      </c>
      <c r="F29" s="101">
        <v>8874</v>
      </c>
      <c r="G29" s="118">
        <f>F29/E29</f>
        <v>0.41599474967185451</v>
      </c>
      <c r="H29" s="15"/>
    </row>
    <row r="30" spans="1:8" ht="15.75" x14ac:dyDescent="0.25">
      <c r="A30" s="138" t="s">
        <v>25</v>
      </c>
      <c r="B30" s="136"/>
      <c r="C30" s="14"/>
      <c r="D30" s="71">
        <v>2</v>
      </c>
      <c r="E30" s="101">
        <v>364939</v>
      </c>
      <c r="F30" s="101">
        <v>103477</v>
      </c>
      <c r="G30" s="118">
        <f>F30/E30</f>
        <v>0.28354601727960016</v>
      </c>
      <c r="H30" s="15"/>
    </row>
    <row r="31" spans="1:8" ht="15.75" x14ac:dyDescent="0.25">
      <c r="A31" s="138" t="s">
        <v>26</v>
      </c>
      <c r="B31" s="136"/>
      <c r="C31" s="14"/>
      <c r="D31" s="71"/>
      <c r="E31" s="101"/>
      <c r="F31" s="101"/>
      <c r="G31" s="118"/>
      <c r="H31" s="15"/>
    </row>
    <row r="32" spans="1:8" ht="15.75" x14ac:dyDescent="0.25">
      <c r="A32" s="138" t="s">
        <v>109</v>
      </c>
      <c r="B32" s="136"/>
      <c r="C32" s="14"/>
      <c r="D32" s="71">
        <v>4</v>
      </c>
      <c r="E32" s="101">
        <v>686728</v>
      </c>
      <c r="F32" s="101">
        <v>109916.5</v>
      </c>
      <c r="G32" s="118">
        <f>F32/E32</f>
        <v>0.16005827634813202</v>
      </c>
      <c r="H32" s="15"/>
    </row>
    <row r="33" spans="1:8" ht="15.75" x14ac:dyDescent="0.25">
      <c r="A33" s="138" t="s">
        <v>139</v>
      </c>
      <c r="B33" s="136"/>
      <c r="C33" s="14"/>
      <c r="D33" s="71"/>
      <c r="E33" s="101"/>
      <c r="F33" s="101"/>
      <c r="G33" s="118"/>
      <c r="H33" s="15"/>
    </row>
    <row r="34" spans="1:8" ht="15.75" x14ac:dyDescent="0.25">
      <c r="A34" s="138" t="s">
        <v>27</v>
      </c>
      <c r="B34" s="136"/>
      <c r="C34" s="14"/>
      <c r="D34" s="71">
        <v>1</v>
      </c>
      <c r="E34" s="101">
        <v>38732</v>
      </c>
      <c r="F34" s="101">
        <v>11434</v>
      </c>
      <c r="G34" s="118">
        <f>F34/E34</f>
        <v>0.29520809666425696</v>
      </c>
      <c r="H34" s="15"/>
    </row>
    <row r="35" spans="1:8" x14ac:dyDescent="0.2">
      <c r="A35" s="16" t="s">
        <v>28</v>
      </c>
      <c r="B35" s="13"/>
      <c r="C35" s="14"/>
      <c r="D35" s="72"/>
      <c r="E35" s="120"/>
      <c r="F35" s="101"/>
      <c r="G35" s="119"/>
      <c r="H35" s="15"/>
    </row>
    <row r="36" spans="1:8" x14ac:dyDescent="0.2">
      <c r="A36" s="16" t="s">
        <v>29</v>
      </c>
      <c r="B36" s="13"/>
      <c r="C36" s="14"/>
      <c r="D36" s="72"/>
      <c r="E36" s="100"/>
      <c r="F36" s="101"/>
      <c r="G36" s="119"/>
      <c r="H36" s="15"/>
    </row>
    <row r="37" spans="1:8" x14ac:dyDescent="0.2">
      <c r="A37" s="16" t="s">
        <v>30</v>
      </c>
      <c r="B37" s="13"/>
      <c r="C37" s="14"/>
      <c r="D37" s="72"/>
      <c r="E37" s="120"/>
      <c r="F37" s="121"/>
      <c r="G37" s="119"/>
      <c r="H37" s="15"/>
    </row>
    <row r="38" spans="1:8" x14ac:dyDescent="0.2">
      <c r="A38" s="17"/>
      <c r="B38" s="18"/>
      <c r="C38" s="14"/>
      <c r="D38" s="72"/>
      <c r="E38" s="111"/>
      <c r="F38" s="111"/>
      <c r="G38" s="119"/>
      <c r="H38" s="15"/>
    </row>
    <row r="39" spans="1:8" ht="15.75" x14ac:dyDescent="0.25">
      <c r="A39" s="19" t="s">
        <v>31</v>
      </c>
      <c r="B39" s="20"/>
      <c r="C39" s="21"/>
      <c r="D39" s="73">
        <f>SUM(D9:D38)</f>
        <v>9</v>
      </c>
      <c r="E39" s="112">
        <f>SUM(E9:E38)</f>
        <v>1473657</v>
      </c>
      <c r="F39" s="112">
        <f>SUM(F9:F38)</f>
        <v>338220.5</v>
      </c>
      <c r="G39" s="122">
        <f>F39/E39</f>
        <v>0.2295110056139251</v>
      </c>
      <c r="H39" s="15"/>
    </row>
    <row r="40" spans="1:8" ht="15.75" x14ac:dyDescent="0.25">
      <c r="A40" s="22"/>
      <c r="B40" s="22"/>
      <c r="C40" s="22"/>
      <c r="D40" s="107"/>
      <c r="E40" s="108"/>
      <c r="F40" s="74"/>
      <c r="G40" s="74"/>
      <c r="H40" s="2"/>
    </row>
    <row r="41" spans="1:8" ht="18" x14ac:dyDescent="0.25">
      <c r="A41" s="23" t="s">
        <v>32</v>
      </c>
      <c r="B41" s="24"/>
      <c r="C41" s="24"/>
      <c r="D41" s="11"/>
      <c r="E41" s="109"/>
      <c r="F41" s="75"/>
      <c r="G41" s="75"/>
      <c r="H41" s="2"/>
    </row>
    <row r="42" spans="1:8" ht="15.75" x14ac:dyDescent="0.2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2"/>
    </row>
    <row r="43" spans="1:8" ht="15.75" x14ac:dyDescent="0.25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5" t="s">
        <v>124</v>
      </c>
      <c r="H43" s="2"/>
    </row>
    <row r="44" spans="1:8" ht="15.75" x14ac:dyDescent="0.25">
      <c r="A44" s="27" t="s">
        <v>33</v>
      </c>
      <c r="B44" s="28"/>
      <c r="C44" s="14"/>
      <c r="D44" s="71">
        <v>12</v>
      </c>
      <c r="E44" s="101">
        <v>280743.5</v>
      </c>
      <c r="F44" s="101">
        <v>23134.35</v>
      </c>
      <c r="G44" s="118">
        <f>1-(+F44/E44)</f>
        <v>0.91759613312507682</v>
      </c>
      <c r="H44" s="15"/>
    </row>
    <row r="45" spans="1:8" ht="15.75" x14ac:dyDescent="0.25">
      <c r="A45" s="27" t="s">
        <v>34</v>
      </c>
      <c r="B45" s="28"/>
      <c r="C45" s="14"/>
      <c r="D45" s="71"/>
      <c r="E45" s="101"/>
      <c r="F45" s="101"/>
      <c r="G45" s="118"/>
      <c r="H45" s="15"/>
    </row>
    <row r="46" spans="1:8" ht="15.75" x14ac:dyDescent="0.25">
      <c r="A46" s="27" t="s">
        <v>35</v>
      </c>
      <c r="B46" s="28"/>
      <c r="C46" s="14"/>
      <c r="D46" s="71">
        <v>36</v>
      </c>
      <c r="E46" s="101">
        <v>2661824.25</v>
      </c>
      <c r="F46" s="101">
        <v>242680.44</v>
      </c>
      <c r="G46" s="118">
        <f>1-(+F46/E46)</f>
        <v>0.90882927751522291</v>
      </c>
      <c r="H46" s="15"/>
    </row>
    <row r="47" spans="1:8" ht="15.75" x14ac:dyDescent="0.25">
      <c r="A47" s="27" t="s">
        <v>36</v>
      </c>
      <c r="B47" s="28"/>
      <c r="C47" s="14"/>
      <c r="D47" s="71">
        <v>11</v>
      </c>
      <c r="E47" s="101">
        <v>2352119.5</v>
      </c>
      <c r="F47" s="101">
        <v>117397.54</v>
      </c>
      <c r="G47" s="118">
        <f>1-(+F47/E47)</f>
        <v>0.95008861582075232</v>
      </c>
      <c r="H47" s="15"/>
    </row>
    <row r="48" spans="1:8" ht="15.75" x14ac:dyDescent="0.25">
      <c r="A48" s="27" t="s">
        <v>37</v>
      </c>
      <c r="B48" s="28"/>
      <c r="C48" s="14"/>
      <c r="D48" s="71">
        <v>37</v>
      </c>
      <c r="E48" s="101">
        <v>2818490</v>
      </c>
      <c r="F48" s="101">
        <v>243890.35</v>
      </c>
      <c r="G48" s="118">
        <f>1-(+F48/E48)</f>
        <v>0.9134677256261331</v>
      </c>
      <c r="H48" s="15"/>
    </row>
    <row r="49" spans="1:8" ht="15.75" x14ac:dyDescent="0.25">
      <c r="A49" s="27" t="s">
        <v>38</v>
      </c>
      <c r="B49" s="28"/>
      <c r="C49" s="14"/>
      <c r="D49" s="71"/>
      <c r="E49" s="101"/>
      <c r="F49" s="101"/>
      <c r="G49" s="118"/>
      <c r="H49" s="15"/>
    </row>
    <row r="50" spans="1:8" ht="15.75" x14ac:dyDescent="0.25">
      <c r="A50" s="27" t="s">
        <v>39</v>
      </c>
      <c r="B50" s="28"/>
      <c r="C50" s="14"/>
      <c r="D50" s="71">
        <v>6</v>
      </c>
      <c r="E50" s="101">
        <v>1177005</v>
      </c>
      <c r="F50" s="101">
        <v>148380</v>
      </c>
      <c r="G50" s="118">
        <f>1-(+F50/E50)</f>
        <v>0.87393426535996022</v>
      </c>
      <c r="H50" s="15"/>
    </row>
    <row r="51" spans="1:8" ht="15.75" x14ac:dyDescent="0.25">
      <c r="A51" s="27" t="s">
        <v>40</v>
      </c>
      <c r="B51" s="28"/>
      <c r="C51" s="14"/>
      <c r="D51" s="71"/>
      <c r="E51" s="101"/>
      <c r="F51" s="101"/>
      <c r="G51" s="118"/>
      <c r="H51" s="15"/>
    </row>
    <row r="52" spans="1:8" ht="15.75" x14ac:dyDescent="0.25">
      <c r="A52" s="27" t="s">
        <v>41</v>
      </c>
      <c r="B52" s="28"/>
      <c r="C52" s="14"/>
      <c r="D52" s="71"/>
      <c r="E52" s="101"/>
      <c r="F52" s="101"/>
      <c r="G52" s="118"/>
      <c r="H52" s="15"/>
    </row>
    <row r="53" spans="1:8" ht="15.75" x14ac:dyDescent="0.25">
      <c r="A53" s="29" t="s">
        <v>60</v>
      </c>
      <c r="B53" s="30"/>
      <c r="C53" s="14"/>
      <c r="D53" s="71">
        <v>462</v>
      </c>
      <c r="E53" s="101">
        <v>37279184.130000003</v>
      </c>
      <c r="F53" s="101">
        <v>4238928.0999999996</v>
      </c>
      <c r="G53" s="118">
        <f>1-(+F53/E53)</f>
        <v>0.88629235861981304</v>
      </c>
      <c r="H53" s="15"/>
    </row>
    <row r="54" spans="1:8" ht="15.75" x14ac:dyDescent="0.25">
      <c r="A54" s="29" t="s">
        <v>61</v>
      </c>
      <c r="B54" s="30"/>
      <c r="C54" s="14"/>
      <c r="D54" s="71">
        <v>6</v>
      </c>
      <c r="E54" s="101">
        <v>204802.81</v>
      </c>
      <c r="F54" s="101">
        <v>16337.23</v>
      </c>
      <c r="G54" s="118">
        <f>1-(+F54/E54)</f>
        <v>0.92022946364847236</v>
      </c>
      <c r="H54" s="15"/>
    </row>
    <row r="55" spans="1:8" x14ac:dyDescent="0.2">
      <c r="A55" s="31" t="s">
        <v>42</v>
      </c>
      <c r="B55" s="30"/>
      <c r="C55" s="14"/>
      <c r="D55" s="72"/>
      <c r="E55" s="104"/>
      <c r="F55" s="101"/>
      <c r="G55" s="119"/>
      <c r="H55" s="15"/>
    </row>
    <row r="56" spans="1:8" x14ac:dyDescent="0.2">
      <c r="A56" s="16" t="s">
        <v>43</v>
      </c>
      <c r="B56" s="28"/>
      <c r="C56" s="14"/>
      <c r="D56" s="72"/>
      <c r="E56" s="104"/>
      <c r="F56" s="101"/>
      <c r="G56" s="119"/>
      <c r="H56" s="15"/>
    </row>
    <row r="57" spans="1:8" x14ac:dyDescent="0.2">
      <c r="A57" s="16" t="s">
        <v>44</v>
      </c>
      <c r="B57" s="28"/>
      <c r="C57" s="14"/>
      <c r="D57" s="72"/>
      <c r="E57" s="100"/>
      <c r="F57" s="101"/>
      <c r="G57" s="119"/>
      <c r="H57" s="15"/>
    </row>
    <row r="58" spans="1:8" x14ac:dyDescent="0.2">
      <c r="A58" s="16" t="s">
        <v>30</v>
      </c>
      <c r="B58" s="28"/>
      <c r="C58" s="14"/>
      <c r="D58" s="72"/>
      <c r="E58" s="100"/>
      <c r="F58" s="101"/>
      <c r="G58" s="119"/>
      <c r="H58" s="15"/>
    </row>
    <row r="59" spans="1:8" ht="15.75" x14ac:dyDescent="0.25">
      <c r="A59" s="32"/>
      <c r="B59" s="18"/>
      <c r="C59" s="14"/>
      <c r="D59" s="72"/>
      <c r="E59" s="77"/>
      <c r="F59" s="111"/>
      <c r="G59" s="119"/>
      <c r="H59" s="15"/>
    </row>
    <row r="60" spans="1:8" ht="15.75" x14ac:dyDescent="0.25">
      <c r="A60" s="20" t="s">
        <v>45</v>
      </c>
      <c r="B60" s="20"/>
      <c r="C60" s="21"/>
      <c r="D60" s="73">
        <f>SUM(D44:D56)</f>
        <v>570</v>
      </c>
      <c r="E60" s="112">
        <f>SUM(E44:E59)</f>
        <v>46774169.190000005</v>
      </c>
      <c r="F60" s="112">
        <f>SUM(F44:F59)</f>
        <v>5030748.01</v>
      </c>
      <c r="G60" s="122">
        <f>1-(F60/E60)</f>
        <v>0.89244602101718273</v>
      </c>
      <c r="H60" s="15"/>
    </row>
    <row r="61" spans="1:8" x14ac:dyDescent="0.2">
      <c r="A61" s="33"/>
      <c r="B61" s="33"/>
      <c r="C61" s="49"/>
      <c r="D61" s="123"/>
      <c r="E61" s="114"/>
      <c r="F61" s="115"/>
      <c r="G61" s="115"/>
      <c r="H61" s="2"/>
    </row>
    <row r="62" spans="1:8" ht="18" x14ac:dyDescent="0.25">
      <c r="A62" s="34" t="s">
        <v>46</v>
      </c>
      <c r="B62" s="35"/>
      <c r="C62" s="38"/>
      <c r="D62" s="51"/>
      <c r="E62" s="116"/>
      <c r="F62" s="36">
        <f>F60+F39</f>
        <v>5368968.5099999998</v>
      </c>
      <c r="G62" s="116"/>
      <c r="H62" s="2"/>
    </row>
    <row r="63" spans="1:8" ht="18" x14ac:dyDescent="0.25">
      <c r="A63" s="37"/>
      <c r="B63" s="38"/>
      <c r="C63" s="38"/>
      <c r="D63" s="51"/>
      <c r="E63" s="38"/>
      <c r="F63" s="36"/>
      <c r="G63" s="38"/>
      <c r="H63" s="2"/>
    </row>
    <row r="64" spans="1:8" ht="15.75" x14ac:dyDescent="0.25">
      <c r="A64" s="4" t="s">
        <v>47</v>
      </c>
      <c r="B64" s="39"/>
      <c r="C64" s="39"/>
      <c r="D64" s="39"/>
      <c r="E64" s="39"/>
      <c r="F64" s="40"/>
      <c r="G64" s="39"/>
      <c r="H64" s="2"/>
    </row>
    <row r="65" spans="1:8" ht="15.75" x14ac:dyDescent="0.25">
      <c r="A65" s="4" t="s">
        <v>48</v>
      </c>
      <c r="B65" s="39"/>
      <c r="C65" s="39"/>
      <c r="D65" s="39"/>
      <c r="E65" s="39"/>
      <c r="F65" s="40"/>
      <c r="G65" s="39"/>
      <c r="H65" s="2"/>
    </row>
    <row r="66" spans="1:8" ht="15.75" x14ac:dyDescent="0.25">
      <c r="A66" s="4" t="s">
        <v>49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/>
      <c r="B67" s="39"/>
      <c r="C67" s="39"/>
      <c r="D67" s="39"/>
      <c r="E67" s="39"/>
      <c r="F67" s="40"/>
      <c r="G67" s="39"/>
      <c r="H67" s="2"/>
    </row>
    <row r="68" spans="1:8" ht="18" x14ac:dyDescent="0.25">
      <c r="A68" s="41" t="s">
        <v>50</v>
      </c>
      <c r="B68" s="38"/>
      <c r="C68" s="38"/>
      <c r="D68" s="38"/>
      <c r="E68" s="38"/>
      <c r="F68" s="36"/>
      <c r="G68" s="38"/>
      <c r="H68" s="2"/>
    </row>
    <row r="69" spans="1:8" ht="18" x14ac:dyDescent="0.25">
      <c r="A69" s="42"/>
      <c r="B69" s="38"/>
      <c r="C69" s="38"/>
      <c r="D69" s="38"/>
      <c r="E69" s="36"/>
      <c r="F69" s="2"/>
      <c r="G69" s="2"/>
      <c r="H69" s="2"/>
    </row>
    <row r="70" spans="1:8" ht="18" x14ac:dyDescent="0.25">
      <c r="A70" s="81"/>
      <c r="B70" s="82"/>
      <c r="C70" s="82"/>
      <c r="D70" s="82"/>
      <c r="E70" s="43"/>
      <c r="F70" s="2"/>
      <c r="G70" s="2"/>
      <c r="H70" s="2"/>
    </row>
    <row r="71" spans="1:8" ht="18" x14ac:dyDescent="0.25">
      <c r="A71" s="42"/>
      <c r="B71" s="38"/>
      <c r="C71" s="38"/>
      <c r="D71" s="38"/>
      <c r="E71" s="44"/>
      <c r="F71" s="2"/>
      <c r="G71" s="2"/>
      <c r="H71" s="2"/>
    </row>
    <row r="72" spans="1:8" ht="18" x14ac:dyDescent="0.25">
      <c r="A72" s="42"/>
      <c r="B72" s="38"/>
      <c r="C72" s="38"/>
      <c r="D72" s="38"/>
      <c r="E72" s="45"/>
      <c r="F72" s="2"/>
      <c r="G72" s="2"/>
      <c r="H72" s="2"/>
    </row>
    <row r="73" spans="1:8" ht="18" x14ac:dyDescent="0.25">
      <c r="A73" s="42"/>
      <c r="B73" s="38"/>
      <c r="C73" s="38"/>
      <c r="D73" s="38"/>
      <c r="E73" s="36"/>
      <c r="F73" s="2"/>
      <c r="G73" s="2"/>
      <c r="H73" s="2"/>
    </row>
    <row r="74" spans="1:8" ht="18" x14ac:dyDescent="0.25">
      <c r="A74" s="42"/>
      <c r="B74" s="38"/>
      <c r="C74" s="38"/>
      <c r="D74" s="38"/>
      <c r="E74" s="36"/>
      <c r="F74" s="2"/>
      <c r="G74" s="2"/>
      <c r="H74" s="2"/>
    </row>
    <row r="75" spans="1:8" ht="18" x14ac:dyDescent="0.25">
      <c r="A75" s="42"/>
      <c r="B75" s="38"/>
      <c r="C75" s="38"/>
      <c r="D75" s="38"/>
      <c r="E75" s="43"/>
      <c r="F75" s="2"/>
      <c r="G75" s="2"/>
      <c r="H75" s="2"/>
    </row>
    <row r="76" spans="1:8" ht="18" x14ac:dyDescent="0.25">
      <c r="A76" s="42"/>
      <c r="B76" s="38"/>
      <c r="C76" s="38"/>
      <c r="D76" s="38"/>
      <c r="E76" s="44"/>
      <c r="F76" s="2"/>
      <c r="G76" s="2"/>
      <c r="H76" s="2"/>
    </row>
    <row r="77" spans="1:8" ht="18" x14ac:dyDescent="0.25">
      <c r="A77" s="42"/>
      <c r="B77" s="38"/>
      <c r="C77" s="38"/>
      <c r="D77" s="38"/>
      <c r="E77" s="44"/>
      <c r="F77" s="2"/>
      <c r="G77" s="2"/>
      <c r="H77" s="2"/>
    </row>
    <row r="78" spans="1:8" ht="18" x14ac:dyDescent="0.25">
      <c r="A78" s="42"/>
      <c r="B78" s="38"/>
      <c r="C78" s="38"/>
      <c r="D78" s="38"/>
      <c r="E78" s="44"/>
      <c r="F78" s="2"/>
      <c r="G78" s="2"/>
      <c r="H78" s="2"/>
    </row>
    <row r="79" spans="1:8" ht="18" x14ac:dyDescent="0.25">
      <c r="A79" s="42"/>
      <c r="B79" s="38"/>
      <c r="C79" s="38"/>
      <c r="D79" s="38"/>
      <c r="E79" s="46"/>
      <c r="F79" s="2"/>
      <c r="G79" s="2"/>
      <c r="H79" s="2"/>
    </row>
    <row r="80" spans="1:8" ht="18" x14ac:dyDescent="0.25">
      <c r="A80" s="42"/>
      <c r="B80" s="38"/>
      <c r="C80" s="38"/>
      <c r="D80" s="38"/>
      <c r="E80" s="38"/>
      <c r="F80" s="2"/>
      <c r="G80" s="2"/>
      <c r="H80" s="2"/>
    </row>
    <row r="81" spans="1:8" ht="15.75" x14ac:dyDescent="0.25">
      <c r="A81" s="47"/>
      <c r="B81" s="2"/>
      <c r="C81" s="2"/>
      <c r="D81" s="2"/>
      <c r="E81" s="2"/>
      <c r="F81" s="2"/>
      <c r="G81" s="2"/>
      <c r="H81" s="2"/>
    </row>
  </sheetData>
  <phoneticPr fontId="17" type="noConversion"/>
  <printOptions horizontalCentered="1"/>
  <pageMargins left="0.20624999999999999" right="0.5" top="0.31944444444444442" bottom="0.25" header="0.5" footer="0.5"/>
  <pageSetup scale="5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3"/>
  <sheetViews>
    <sheetView showOutlineSymbols="0" zoomScale="87" zoomScaleNormal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441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51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AUGUST 2025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1.75" x14ac:dyDescent="0.3">
      <c r="A5" s="2"/>
      <c r="B5" s="4"/>
      <c r="C5" s="4"/>
      <c r="D5" s="68" t="s">
        <v>89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35" t="s">
        <v>94</v>
      </c>
      <c r="B9" s="136"/>
      <c r="C9" s="14"/>
      <c r="D9" s="71">
        <v>4</v>
      </c>
      <c r="E9" s="101">
        <v>1494237</v>
      </c>
      <c r="F9" s="101">
        <v>218897</v>
      </c>
      <c r="G9" s="118">
        <f>F9/E9</f>
        <v>0.14649416391107969</v>
      </c>
      <c r="H9" s="15"/>
    </row>
    <row r="10" spans="1:8" ht="15.75" x14ac:dyDescent="0.25">
      <c r="A10" s="135" t="s">
        <v>11</v>
      </c>
      <c r="B10" s="136"/>
      <c r="C10" s="14"/>
      <c r="D10" s="71"/>
      <c r="E10" s="101"/>
      <c r="F10" s="101"/>
      <c r="G10" s="118"/>
      <c r="H10" s="15"/>
    </row>
    <row r="11" spans="1:8" ht="15.75" x14ac:dyDescent="0.25">
      <c r="A11" s="135" t="s">
        <v>96</v>
      </c>
      <c r="B11" s="136"/>
      <c r="C11" s="14"/>
      <c r="D11" s="71">
        <v>10</v>
      </c>
      <c r="E11" s="101">
        <v>1419512</v>
      </c>
      <c r="F11" s="101">
        <v>390380</v>
      </c>
      <c r="G11" s="118">
        <f>F11/E11</f>
        <v>0.27501000343780119</v>
      </c>
      <c r="H11" s="15"/>
    </row>
    <row r="12" spans="1:8" ht="15.75" x14ac:dyDescent="0.25">
      <c r="A12" s="135" t="s">
        <v>66</v>
      </c>
      <c r="B12" s="136"/>
      <c r="C12" s="14"/>
      <c r="D12" s="71"/>
      <c r="E12" s="101"/>
      <c r="F12" s="101"/>
      <c r="G12" s="118"/>
      <c r="H12" s="15"/>
    </row>
    <row r="13" spans="1:8" ht="15.75" x14ac:dyDescent="0.25">
      <c r="A13" s="135" t="s">
        <v>100</v>
      </c>
      <c r="B13" s="136"/>
      <c r="C13" s="14"/>
      <c r="D13" s="71">
        <v>3</v>
      </c>
      <c r="E13" s="101">
        <v>912229</v>
      </c>
      <c r="F13" s="101">
        <v>-2624.45</v>
      </c>
      <c r="G13" s="118">
        <f>F13/E13</f>
        <v>-2.8769640079409882E-3</v>
      </c>
      <c r="H13" s="15"/>
    </row>
    <row r="14" spans="1:8" ht="15.75" x14ac:dyDescent="0.25">
      <c r="A14" s="135" t="s">
        <v>25</v>
      </c>
      <c r="B14" s="136"/>
      <c r="C14" s="14"/>
      <c r="D14" s="71"/>
      <c r="E14" s="101"/>
      <c r="F14" s="101"/>
      <c r="G14" s="118"/>
      <c r="H14" s="15"/>
    </row>
    <row r="15" spans="1:8" ht="15.75" x14ac:dyDescent="0.25">
      <c r="A15" s="135" t="s">
        <v>102</v>
      </c>
      <c r="B15" s="136"/>
      <c r="C15" s="14"/>
      <c r="D15" s="71"/>
      <c r="E15" s="101"/>
      <c r="F15" s="101"/>
      <c r="G15" s="118"/>
      <c r="H15" s="15"/>
    </row>
    <row r="16" spans="1:8" ht="15.75" x14ac:dyDescent="0.25">
      <c r="A16" s="135" t="s">
        <v>10</v>
      </c>
      <c r="B16" s="136"/>
      <c r="C16" s="14"/>
      <c r="D16" s="71"/>
      <c r="E16" s="101"/>
      <c r="F16" s="101"/>
      <c r="G16" s="118"/>
      <c r="H16" s="15"/>
    </row>
    <row r="17" spans="1:8" ht="15.75" x14ac:dyDescent="0.25">
      <c r="A17" s="135" t="s">
        <v>14</v>
      </c>
      <c r="B17" s="136"/>
      <c r="C17" s="14"/>
      <c r="D17" s="71">
        <v>2</v>
      </c>
      <c r="E17" s="101">
        <v>459168</v>
      </c>
      <c r="F17" s="101">
        <v>154204</v>
      </c>
      <c r="G17" s="118">
        <f t="shared" ref="G17:G24" si="0">F17/E17</f>
        <v>0.33583350756150254</v>
      </c>
      <c r="H17" s="15"/>
    </row>
    <row r="18" spans="1:8" ht="15.75" x14ac:dyDescent="0.25">
      <c r="A18" s="135" t="s">
        <v>15</v>
      </c>
      <c r="B18" s="136"/>
      <c r="C18" s="14"/>
      <c r="D18" s="71">
        <v>2</v>
      </c>
      <c r="E18" s="101">
        <v>1486510</v>
      </c>
      <c r="F18" s="101">
        <v>201760</v>
      </c>
      <c r="G18" s="118">
        <f t="shared" si="0"/>
        <v>0.13572730758622545</v>
      </c>
      <c r="H18" s="15"/>
    </row>
    <row r="19" spans="1:8" ht="15.75" x14ac:dyDescent="0.25">
      <c r="A19" s="135" t="s">
        <v>54</v>
      </c>
      <c r="B19" s="136"/>
      <c r="C19" s="14"/>
      <c r="D19" s="71"/>
      <c r="E19" s="101"/>
      <c r="F19" s="101"/>
      <c r="G19" s="118"/>
      <c r="H19" s="15"/>
    </row>
    <row r="20" spans="1:8" ht="15.75" x14ac:dyDescent="0.25">
      <c r="A20" s="135" t="s">
        <v>150</v>
      </c>
      <c r="B20" s="136"/>
      <c r="C20" s="14"/>
      <c r="D20" s="71">
        <v>2</v>
      </c>
      <c r="E20" s="101">
        <v>1406879</v>
      </c>
      <c r="F20" s="101">
        <v>286239</v>
      </c>
      <c r="G20" s="118">
        <f t="shared" si="0"/>
        <v>0.20345672939890352</v>
      </c>
      <c r="H20" s="15"/>
    </row>
    <row r="21" spans="1:8" ht="15.75" x14ac:dyDescent="0.25">
      <c r="A21" s="135" t="s">
        <v>55</v>
      </c>
      <c r="B21" s="136"/>
      <c r="C21" s="14"/>
      <c r="D21" s="71">
        <v>6</v>
      </c>
      <c r="E21" s="101">
        <v>6180764</v>
      </c>
      <c r="F21" s="101">
        <v>1570650.5</v>
      </c>
      <c r="G21" s="118">
        <f t="shared" si="0"/>
        <v>0.25411915096580295</v>
      </c>
      <c r="H21" s="15"/>
    </row>
    <row r="22" spans="1:8" ht="15.75" x14ac:dyDescent="0.25">
      <c r="A22" s="135" t="s">
        <v>56</v>
      </c>
      <c r="B22" s="136"/>
      <c r="C22" s="14"/>
      <c r="D22" s="71">
        <v>1</v>
      </c>
      <c r="E22" s="101">
        <v>486482</v>
      </c>
      <c r="F22" s="101">
        <v>31485</v>
      </c>
      <c r="G22" s="118">
        <f t="shared" si="0"/>
        <v>6.471976352670808E-2</v>
      </c>
      <c r="H22" s="15"/>
    </row>
    <row r="23" spans="1:8" ht="15.75" x14ac:dyDescent="0.25">
      <c r="A23" s="137" t="s">
        <v>20</v>
      </c>
      <c r="B23" s="136"/>
      <c r="C23" s="14"/>
      <c r="D23" s="71">
        <v>4</v>
      </c>
      <c r="E23" s="101">
        <v>806692</v>
      </c>
      <c r="F23" s="101">
        <v>195989</v>
      </c>
      <c r="G23" s="118">
        <f t="shared" si="0"/>
        <v>0.2429539402894785</v>
      </c>
      <c r="H23" s="15"/>
    </row>
    <row r="24" spans="1:8" ht="15.75" x14ac:dyDescent="0.25">
      <c r="A24" s="137" t="s">
        <v>21</v>
      </c>
      <c r="B24" s="136"/>
      <c r="C24" s="14"/>
      <c r="D24" s="71">
        <v>14</v>
      </c>
      <c r="E24" s="101">
        <v>271331</v>
      </c>
      <c r="F24" s="101">
        <v>271331</v>
      </c>
      <c r="G24" s="118">
        <f t="shared" si="0"/>
        <v>1</v>
      </c>
      <c r="H24" s="15"/>
    </row>
    <row r="25" spans="1:8" ht="15.75" x14ac:dyDescent="0.25">
      <c r="A25" s="138" t="s">
        <v>22</v>
      </c>
      <c r="B25" s="136"/>
      <c r="C25" s="14"/>
      <c r="D25" s="71"/>
      <c r="E25" s="101"/>
      <c r="F25" s="101"/>
      <c r="G25" s="118"/>
      <c r="H25" s="15"/>
    </row>
    <row r="26" spans="1:8" ht="15.75" x14ac:dyDescent="0.25">
      <c r="A26" s="138" t="s">
        <v>23</v>
      </c>
      <c r="B26" s="136"/>
      <c r="C26" s="14"/>
      <c r="D26" s="71"/>
      <c r="E26" s="101">
        <v>64974</v>
      </c>
      <c r="F26" s="101">
        <v>13679.5</v>
      </c>
      <c r="G26" s="118">
        <f>F26/E26</f>
        <v>0.21053806137839751</v>
      </c>
      <c r="H26" s="15"/>
    </row>
    <row r="27" spans="1:8" ht="15.75" x14ac:dyDescent="0.25">
      <c r="A27" s="135" t="s">
        <v>114</v>
      </c>
      <c r="B27" s="136"/>
      <c r="C27" s="14"/>
      <c r="D27" s="71"/>
      <c r="E27" s="101"/>
      <c r="F27" s="101"/>
      <c r="G27" s="118"/>
      <c r="H27" s="15"/>
    </row>
    <row r="28" spans="1:8" ht="15.75" x14ac:dyDescent="0.25">
      <c r="A28" s="138" t="s">
        <v>24</v>
      </c>
      <c r="B28" s="136"/>
      <c r="C28" s="14"/>
      <c r="D28" s="71">
        <v>1</v>
      </c>
      <c r="E28" s="101">
        <v>230642</v>
      </c>
      <c r="F28" s="101">
        <v>105531.5</v>
      </c>
      <c r="G28" s="118">
        <f>F28/E28</f>
        <v>0.45755543222830186</v>
      </c>
      <c r="H28" s="15"/>
    </row>
    <row r="29" spans="1:8" ht="15.75" x14ac:dyDescent="0.25">
      <c r="A29" s="138" t="s">
        <v>110</v>
      </c>
      <c r="B29" s="136"/>
      <c r="C29" s="14"/>
      <c r="D29" s="71">
        <v>1</v>
      </c>
      <c r="E29" s="101">
        <v>117751</v>
      </c>
      <c r="F29" s="101">
        <v>29061</v>
      </c>
      <c r="G29" s="118">
        <f>F29/E29</f>
        <v>0.24680045180083396</v>
      </c>
      <c r="H29" s="15"/>
    </row>
    <row r="30" spans="1:8" ht="15.75" x14ac:dyDescent="0.25">
      <c r="A30" s="138" t="s">
        <v>115</v>
      </c>
      <c r="B30" s="136"/>
      <c r="C30" s="14"/>
      <c r="D30" s="71"/>
      <c r="E30" s="121"/>
      <c r="F30" s="101"/>
      <c r="G30" s="118"/>
      <c r="H30" s="15"/>
    </row>
    <row r="31" spans="1:8" ht="15.75" x14ac:dyDescent="0.25">
      <c r="A31" s="138" t="s">
        <v>135</v>
      </c>
      <c r="B31" s="136"/>
      <c r="C31" s="14"/>
      <c r="D31" s="71"/>
      <c r="E31" s="121"/>
      <c r="F31" s="101"/>
      <c r="G31" s="118"/>
      <c r="H31" s="15"/>
    </row>
    <row r="32" spans="1:8" ht="15.75" x14ac:dyDescent="0.25">
      <c r="A32" s="138" t="s">
        <v>57</v>
      </c>
      <c r="B32" s="136"/>
      <c r="C32" s="14"/>
      <c r="D32" s="71">
        <v>8</v>
      </c>
      <c r="E32" s="121">
        <v>1187483</v>
      </c>
      <c r="F32" s="121">
        <v>275580.5</v>
      </c>
      <c r="G32" s="118">
        <f>F32/E32</f>
        <v>0.23207111175486303</v>
      </c>
      <c r="H32" s="15"/>
    </row>
    <row r="33" spans="1:8" ht="15.75" x14ac:dyDescent="0.25">
      <c r="A33" s="135" t="s">
        <v>132</v>
      </c>
      <c r="B33" s="136"/>
      <c r="C33" s="14"/>
      <c r="D33" s="71"/>
      <c r="E33" s="101"/>
      <c r="F33" s="101"/>
      <c r="G33" s="118"/>
      <c r="H33" s="15"/>
    </row>
    <row r="34" spans="1:8" ht="15.75" x14ac:dyDescent="0.25">
      <c r="A34" s="135" t="s">
        <v>91</v>
      </c>
      <c r="B34" s="136"/>
      <c r="C34" s="14"/>
      <c r="D34" s="71">
        <v>1</v>
      </c>
      <c r="E34" s="101">
        <v>402178</v>
      </c>
      <c r="F34" s="101">
        <v>99690</v>
      </c>
      <c r="G34" s="118">
        <f>F34/E34</f>
        <v>0.2478753188886513</v>
      </c>
      <c r="H34" s="15"/>
    </row>
    <row r="35" spans="1:8" x14ac:dyDescent="0.2">
      <c r="A35" s="16" t="s">
        <v>28</v>
      </c>
      <c r="B35" s="13"/>
      <c r="C35" s="14"/>
      <c r="D35" s="72"/>
      <c r="E35" s="120">
        <v>1675260</v>
      </c>
      <c r="F35" s="101">
        <v>260088</v>
      </c>
      <c r="G35" s="119"/>
      <c r="H35" s="15"/>
    </row>
    <row r="36" spans="1:8" x14ac:dyDescent="0.2">
      <c r="A36" s="16" t="s">
        <v>29</v>
      </c>
      <c r="B36" s="13"/>
      <c r="C36" s="14"/>
      <c r="D36" s="72"/>
      <c r="E36" s="120"/>
      <c r="F36" s="101">
        <v>300</v>
      </c>
      <c r="G36" s="119"/>
      <c r="H36" s="15"/>
    </row>
    <row r="37" spans="1:8" x14ac:dyDescent="0.2">
      <c r="A37" s="16" t="s">
        <v>30</v>
      </c>
      <c r="B37" s="13"/>
      <c r="C37" s="14"/>
      <c r="D37" s="72"/>
      <c r="E37" s="120"/>
      <c r="F37" s="121"/>
      <c r="G37" s="119"/>
      <c r="H37" s="15"/>
    </row>
    <row r="38" spans="1:8" x14ac:dyDescent="0.2">
      <c r="A38" s="17"/>
      <c r="B38" s="18"/>
      <c r="C38" s="21"/>
      <c r="D38" s="72"/>
      <c r="E38" s="111"/>
      <c r="F38" s="111"/>
      <c r="G38" s="119"/>
      <c r="H38" s="15"/>
    </row>
    <row r="39" spans="1:8" ht="15.75" x14ac:dyDescent="0.25">
      <c r="A39" s="19" t="s">
        <v>31</v>
      </c>
      <c r="B39" s="20"/>
      <c r="C39" s="22"/>
      <c r="D39" s="73">
        <f>SUM(D9:D38)</f>
        <v>59</v>
      </c>
      <c r="E39" s="112">
        <f>SUM(E9:E38)</f>
        <v>18602092</v>
      </c>
      <c r="F39" s="112">
        <f>SUM(F9:F38)</f>
        <v>4102241.55</v>
      </c>
      <c r="G39" s="122">
        <f>F39/E39</f>
        <v>0.2205258177413594</v>
      </c>
      <c r="H39" s="2"/>
    </row>
    <row r="40" spans="1:8" ht="15.75" x14ac:dyDescent="0.25">
      <c r="A40" s="22"/>
      <c r="B40" s="22"/>
      <c r="C40" s="24"/>
      <c r="D40" s="87"/>
      <c r="E40" s="124"/>
      <c r="F40" s="124"/>
      <c r="G40" s="125"/>
      <c r="H40" s="2"/>
    </row>
    <row r="41" spans="1:8" ht="18" x14ac:dyDescent="0.25">
      <c r="A41" s="23" t="s">
        <v>32</v>
      </c>
      <c r="B41" s="24"/>
      <c r="C41" s="26"/>
      <c r="D41" s="11"/>
      <c r="E41" s="109"/>
      <c r="F41" s="75"/>
      <c r="G41" s="75"/>
      <c r="H41" s="2"/>
    </row>
    <row r="42" spans="1:8" ht="15.75" x14ac:dyDescent="0.2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2"/>
    </row>
    <row r="43" spans="1:8" ht="15.75" x14ac:dyDescent="0.25">
      <c r="A43" s="26"/>
      <c r="B43" s="26"/>
      <c r="C43" s="14"/>
      <c r="D43" s="110" t="s">
        <v>6</v>
      </c>
      <c r="E43" s="76" t="s">
        <v>123</v>
      </c>
      <c r="F43" s="75" t="s">
        <v>8</v>
      </c>
      <c r="G43" s="75" t="s">
        <v>124</v>
      </c>
      <c r="H43" s="15"/>
    </row>
    <row r="44" spans="1:8" ht="15.75" x14ac:dyDescent="0.25">
      <c r="A44" s="27" t="s">
        <v>33</v>
      </c>
      <c r="B44" s="28"/>
      <c r="C44" s="14"/>
      <c r="D44" s="71">
        <v>193</v>
      </c>
      <c r="E44" s="101">
        <v>38030951.310000002</v>
      </c>
      <c r="F44" s="101">
        <v>2059329.8</v>
      </c>
      <c r="G44" s="118">
        <f t="shared" ref="G44:G50" si="1">1-(+F44/E44)</f>
        <v>0.9458512151533135</v>
      </c>
      <c r="H44" s="15"/>
    </row>
    <row r="45" spans="1:8" ht="15.75" x14ac:dyDescent="0.25">
      <c r="A45" s="27" t="s">
        <v>34</v>
      </c>
      <c r="B45" s="28"/>
      <c r="C45" s="14"/>
      <c r="D45" s="71">
        <v>18</v>
      </c>
      <c r="E45" s="101">
        <v>5887436.1600000001</v>
      </c>
      <c r="F45" s="101">
        <v>646509.16</v>
      </c>
      <c r="G45" s="118">
        <f t="shared" si="1"/>
        <v>0.89018833624176397</v>
      </c>
      <c r="H45" s="15"/>
    </row>
    <row r="46" spans="1:8" ht="15.75" x14ac:dyDescent="0.25">
      <c r="A46" s="27" t="s">
        <v>35</v>
      </c>
      <c r="B46" s="28"/>
      <c r="C46" s="14"/>
      <c r="D46" s="71">
        <v>186</v>
      </c>
      <c r="E46" s="101">
        <v>17114508.100000001</v>
      </c>
      <c r="F46" s="101">
        <v>912620.06</v>
      </c>
      <c r="G46" s="118">
        <f t="shared" si="1"/>
        <v>0.94667564766293222</v>
      </c>
      <c r="H46" s="15"/>
    </row>
    <row r="47" spans="1:8" ht="15.75" x14ac:dyDescent="0.25">
      <c r="A47" s="27" t="s">
        <v>36</v>
      </c>
      <c r="B47" s="28"/>
      <c r="C47" s="14"/>
      <c r="D47" s="71">
        <v>1</v>
      </c>
      <c r="E47" s="101">
        <v>191897</v>
      </c>
      <c r="F47" s="101">
        <v>19879.14</v>
      </c>
      <c r="G47" s="118">
        <f t="shared" si="1"/>
        <v>0.89640723930024957</v>
      </c>
      <c r="H47" s="15"/>
    </row>
    <row r="48" spans="1:8" ht="15.75" x14ac:dyDescent="0.25">
      <c r="A48" s="27" t="s">
        <v>37</v>
      </c>
      <c r="B48" s="28"/>
      <c r="C48" s="14"/>
      <c r="D48" s="71">
        <v>122</v>
      </c>
      <c r="E48" s="101">
        <v>18360668</v>
      </c>
      <c r="F48" s="101">
        <v>860087.92</v>
      </c>
      <c r="G48" s="118">
        <f t="shared" si="1"/>
        <v>0.953155957070843</v>
      </c>
      <c r="H48" s="15"/>
    </row>
    <row r="49" spans="1:8" ht="15.75" x14ac:dyDescent="0.25">
      <c r="A49" s="27" t="s">
        <v>38</v>
      </c>
      <c r="B49" s="28"/>
      <c r="C49" s="14"/>
      <c r="D49" s="71">
        <v>2</v>
      </c>
      <c r="E49" s="101">
        <v>116785</v>
      </c>
      <c r="F49" s="101">
        <v>13835</v>
      </c>
      <c r="G49" s="118">
        <f t="shared" si="1"/>
        <v>0.88153444363574085</v>
      </c>
      <c r="H49" s="15"/>
    </row>
    <row r="50" spans="1:8" ht="15.75" x14ac:dyDescent="0.25">
      <c r="A50" s="27" t="s">
        <v>39</v>
      </c>
      <c r="B50" s="28"/>
      <c r="C50" s="14"/>
      <c r="D50" s="71">
        <v>17</v>
      </c>
      <c r="E50" s="101">
        <v>1590780</v>
      </c>
      <c r="F50" s="101">
        <v>87895</v>
      </c>
      <c r="G50" s="118">
        <f t="shared" si="1"/>
        <v>0.94474723091816593</v>
      </c>
      <c r="H50" s="15"/>
    </row>
    <row r="51" spans="1:8" ht="15.75" x14ac:dyDescent="0.25">
      <c r="A51" s="27" t="s">
        <v>40</v>
      </c>
      <c r="B51" s="28"/>
      <c r="C51" s="14"/>
      <c r="D51" s="71"/>
      <c r="E51" s="101"/>
      <c r="F51" s="101"/>
      <c r="G51" s="118"/>
      <c r="H51" s="15"/>
    </row>
    <row r="52" spans="1:8" ht="15.75" x14ac:dyDescent="0.25">
      <c r="A52" s="27" t="s">
        <v>41</v>
      </c>
      <c r="B52" s="28"/>
      <c r="C52" s="14"/>
      <c r="D52" s="71">
        <v>4</v>
      </c>
      <c r="E52" s="101">
        <v>203000</v>
      </c>
      <c r="F52" s="101">
        <v>42650</v>
      </c>
      <c r="G52" s="118">
        <f>1-(+F52/E52)</f>
        <v>0.7899014778325123</v>
      </c>
      <c r="H52" s="15"/>
    </row>
    <row r="53" spans="1:8" ht="15.75" x14ac:dyDescent="0.25">
      <c r="A53" s="29" t="s">
        <v>59</v>
      </c>
      <c r="B53" s="30"/>
      <c r="C53" s="14"/>
      <c r="D53" s="71">
        <v>2</v>
      </c>
      <c r="E53" s="101">
        <v>146900</v>
      </c>
      <c r="F53" s="101">
        <v>16000</v>
      </c>
      <c r="G53" s="118">
        <f>1-(+F53/E53)</f>
        <v>0.89108236895847515</v>
      </c>
      <c r="H53" s="15"/>
    </row>
    <row r="54" spans="1:8" ht="15.75" x14ac:dyDescent="0.25">
      <c r="A54" s="27" t="s">
        <v>60</v>
      </c>
      <c r="B54" s="30"/>
      <c r="C54" s="14"/>
      <c r="D54" s="71">
        <v>1071</v>
      </c>
      <c r="E54" s="101">
        <v>131695174.81999999</v>
      </c>
      <c r="F54" s="101">
        <v>14931358.26</v>
      </c>
      <c r="G54" s="118">
        <f>1-(+F54/E54)</f>
        <v>0.88662182741009254</v>
      </c>
      <c r="H54" s="15"/>
    </row>
    <row r="55" spans="1:8" ht="15.75" x14ac:dyDescent="0.25">
      <c r="A55" s="27" t="s">
        <v>61</v>
      </c>
      <c r="B55" s="30"/>
      <c r="C55" s="14"/>
      <c r="D55" s="71">
        <v>2</v>
      </c>
      <c r="E55" s="101">
        <v>328837.73</v>
      </c>
      <c r="F55" s="101">
        <v>35545.629999999997</v>
      </c>
      <c r="G55" s="118">
        <f>1-(+F55/E55)</f>
        <v>0.89190525673559418</v>
      </c>
      <c r="H55" s="15"/>
    </row>
    <row r="56" spans="1:8" ht="15.75" x14ac:dyDescent="0.25">
      <c r="A56" s="27" t="s">
        <v>154</v>
      </c>
      <c r="B56" s="30"/>
      <c r="C56" s="14"/>
      <c r="D56" s="71"/>
      <c r="E56" s="101"/>
      <c r="F56" s="101"/>
      <c r="G56" s="118"/>
      <c r="H56" s="15"/>
    </row>
    <row r="57" spans="1:8" x14ac:dyDescent="0.2">
      <c r="A57" s="31" t="s">
        <v>42</v>
      </c>
      <c r="B57" s="30"/>
      <c r="C57" s="14"/>
      <c r="D57" s="72"/>
      <c r="E57" s="104"/>
      <c r="F57" s="101"/>
      <c r="G57" s="119"/>
      <c r="H57" s="15"/>
    </row>
    <row r="58" spans="1:8" x14ac:dyDescent="0.2">
      <c r="A58" s="16" t="s">
        <v>43</v>
      </c>
      <c r="B58" s="28"/>
      <c r="C58" s="14"/>
      <c r="D58" s="72"/>
      <c r="E58" s="104"/>
      <c r="F58" s="101"/>
      <c r="G58" s="119"/>
      <c r="H58" s="15"/>
    </row>
    <row r="59" spans="1:8" x14ac:dyDescent="0.2">
      <c r="A59" s="16" t="s">
        <v>44</v>
      </c>
      <c r="B59" s="28"/>
      <c r="C59" s="14"/>
      <c r="D59" s="72"/>
      <c r="E59" s="120"/>
      <c r="F59" s="101"/>
      <c r="G59" s="119"/>
      <c r="H59" s="15"/>
    </row>
    <row r="60" spans="1:8" x14ac:dyDescent="0.2">
      <c r="A60" s="16" t="s">
        <v>30</v>
      </c>
      <c r="B60" s="28"/>
      <c r="C60" s="14"/>
      <c r="D60" s="72"/>
      <c r="E60" s="120"/>
      <c r="F60" s="121"/>
      <c r="G60" s="119"/>
      <c r="H60" s="15"/>
    </row>
    <row r="61" spans="1:8" ht="15.75" x14ac:dyDescent="0.25">
      <c r="A61" s="32"/>
      <c r="B61" s="18"/>
      <c r="C61" s="21"/>
      <c r="D61" s="72"/>
      <c r="E61" s="111"/>
      <c r="F61" s="111"/>
      <c r="G61" s="119"/>
      <c r="H61" s="15"/>
    </row>
    <row r="62" spans="1:8" ht="15.75" x14ac:dyDescent="0.25">
      <c r="A62" s="20" t="s">
        <v>45</v>
      </c>
      <c r="B62" s="20"/>
      <c r="C62" s="33"/>
      <c r="D62" s="73">
        <f>SUM(D44:D58)</f>
        <v>1618</v>
      </c>
      <c r="E62" s="112">
        <f>SUM(E44:E61)</f>
        <v>213666938.11999997</v>
      </c>
      <c r="F62" s="112">
        <f>SUM(F44:F61)</f>
        <v>19625709.969999999</v>
      </c>
      <c r="G62" s="122">
        <f>1-(+F62/E62)</f>
        <v>0.90814811995397349</v>
      </c>
      <c r="H62" s="2"/>
    </row>
    <row r="63" spans="1:8" ht="18" x14ac:dyDescent="0.25">
      <c r="A63" s="33"/>
      <c r="B63" s="33"/>
      <c r="C63" s="35"/>
      <c r="D63" s="113"/>
      <c r="E63" s="114"/>
      <c r="F63" s="115"/>
      <c r="G63" s="115"/>
      <c r="H63" s="2"/>
    </row>
    <row r="64" spans="1:8" ht="18" x14ac:dyDescent="0.25">
      <c r="A64" s="34" t="s">
        <v>46</v>
      </c>
      <c r="B64" s="35"/>
      <c r="C64" s="38"/>
      <c r="D64" s="116"/>
      <c r="E64" s="116"/>
      <c r="F64" s="36">
        <f>F62+F39</f>
        <v>23727951.52</v>
      </c>
      <c r="G64" s="116"/>
      <c r="H64" s="2"/>
    </row>
    <row r="65" spans="1:8" ht="20.25" customHeight="1" x14ac:dyDescent="0.25">
      <c r="A65" s="34"/>
      <c r="B65" s="35"/>
      <c r="C65" s="38"/>
      <c r="D65" s="35"/>
      <c r="E65" s="35"/>
      <c r="F65" s="36"/>
      <c r="G65" s="35"/>
      <c r="H65" s="2"/>
    </row>
    <row r="66" spans="1:8" ht="15.75" x14ac:dyDescent="0.25">
      <c r="A66" s="4" t="s">
        <v>47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48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 t="s">
        <v>49</v>
      </c>
      <c r="B68" s="39"/>
      <c r="C68" s="39"/>
      <c r="D68" s="39"/>
      <c r="E68" s="39"/>
      <c r="F68" s="40"/>
      <c r="G68" s="39"/>
      <c r="H68" s="2"/>
    </row>
    <row r="69" spans="1:8" ht="15.75" x14ac:dyDescent="0.25">
      <c r="A69" s="4"/>
      <c r="B69" s="39"/>
      <c r="C69" s="39"/>
      <c r="D69" s="39"/>
      <c r="E69" s="39"/>
      <c r="F69" s="40"/>
      <c r="G69" s="39"/>
      <c r="H69" s="2"/>
    </row>
    <row r="70" spans="1:8" ht="18" x14ac:dyDescent="0.25">
      <c r="A70" s="41" t="s">
        <v>50</v>
      </c>
      <c r="B70" s="38"/>
      <c r="C70" s="38"/>
      <c r="D70" s="38"/>
      <c r="E70" s="38"/>
      <c r="F70" s="36"/>
      <c r="G70" s="38"/>
      <c r="H70" s="2"/>
    </row>
    <row r="71" spans="1:8" ht="18" x14ac:dyDescent="0.25">
      <c r="A71" s="42"/>
      <c r="B71" s="38"/>
      <c r="C71" s="38"/>
      <c r="D71" s="38"/>
      <c r="E71" s="36"/>
      <c r="F71" s="2"/>
      <c r="G71" s="2"/>
      <c r="H71" s="2"/>
    </row>
    <row r="72" spans="1:8" ht="18" x14ac:dyDescent="0.25">
      <c r="A72" s="81"/>
      <c r="B72" s="82"/>
      <c r="C72" s="82"/>
      <c r="D72" s="82"/>
      <c r="E72" s="43"/>
      <c r="F72" s="2"/>
      <c r="G72" s="2"/>
      <c r="H72" s="2"/>
    </row>
    <row r="73" spans="1:8" ht="18" x14ac:dyDescent="0.25">
      <c r="A73" s="42"/>
      <c r="B73" s="38"/>
      <c r="C73" s="38"/>
      <c r="D73" s="38"/>
      <c r="E73" s="44"/>
      <c r="F73" s="2"/>
      <c r="G73" s="2"/>
      <c r="H73" s="2"/>
    </row>
    <row r="74" spans="1:8" ht="18" x14ac:dyDescent="0.25">
      <c r="A74" s="42"/>
      <c r="B74" s="38"/>
      <c r="C74" s="38"/>
      <c r="D74" s="38"/>
      <c r="E74" s="45"/>
      <c r="F74" s="2"/>
      <c r="G74" s="2"/>
      <c r="H74" s="2"/>
    </row>
    <row r="75" spans="1:8" ht="18" x14ac:dyDescent="0.25">
      <c r="A75" s="42"/>
      <c r="B75" s="38"/>
      <c r="C75" s="38"/>
      <c r="D75" s="38"/>
      <c r="E75" s="36"/>
      <c r="F75" s="2"/>
      <c r="G75" s="2"/>
      <c r="H75" s="2"/>
    </row>
    <row r="76" spans="1:8" ht="18" x14ac:dyDescent="0.25">
      <c r="A76" s="42"/>
      <c r="B76" s="38"/>
      <c r="C76" s="38"/>
      <c r="D76" s="38"/>
      <c r="E76" s="36"/>
      <c r="F76" s="2"/>
      <c r="G76" s="2"/>
      <c r="H76" s="2"/>
    </row>
    <row r="77" spans="1:8" ht="18" x14ac:dyDescent="0.25">
      <c r="A77" s="42"/>
      <c r="B77" s="38"/>
      <c r="C77" s="38"/>
      <c r="D77" s="38"/>
      <c r="E77" s="43"/>
      <c r="F77" s="2"/>
      <c r="G77" s="2"/>
      <c r="H77" s="2"/>
    </row>
    <row r="78" spans="1:8" ht="18" x14ac:dyDescent="0.25">
      <c r="A78" s="42"/>
      <c r="B78" s="38"/>
      <c r="C78" s="38"/>
      <c r="D78" s="38"/>
      <c r="E78" s="44"/>
      <c r="F78" s="2"/>
      <c r="G78" s="2"/>
      <c r="H78" s="2"/>
    </row>
    <row r="79" spans="1:8" ht="18" x14ac:dyDescent="0.25">
      <c r="A79" s="42"/>
      <c r="B79" s="38"/>
      <c r="C79" s="38"/>
      <c r="D79" s="38"/>
      <c r="E79" s="44"/>
      <c r="F79" s="2"/>
      <c r="G79" s="2"/>
      <c r="H79" s="2"/>
    </row>
    <row r="80" spans="1:8" ht="18" x14ac:dyDescent="0.25">
      <c r="A80" s="42"/>
      <c r="B80" s="38"/>
      <c r="C80" s="38"/>
      <c r="D80" s="38"/>
      <c r="E80" s="44"/>
      <c r="F80" s="2"/>
      <c r="G80" s="2"/>
      <c r="H80" s="2"/>
    </row>
    <row r="81" spans="1:8" ht="18" x14ac:dyDescent="0.25">
      <c r="A81" s="42"/>
      <c r="B81" s="38"/>
      <c r="C81" s="38"/>
      <c r="D81" s="38"/>
      <c r="E81" s="46"/>
      <c r="F81" s="2"/>
      <c r="G81" s="2"/>
      <c r="H81" s="2"/>
    </row>
    <row r="82" spans="1:8" ht="18" x14ac:dyDescent="0.25">
      <c r="A82" s="42"/>
      <c r="B82" s="38"/>
      <c r="C82" s="38"/>
      <c r="D82" s="38"/>
      <c r="E82" s="38"/>
      <c r="F82" s="2"/>
      <c r="G82" s="2"/>
      <c r="H82" s="2"/>
    </row>
    <row r="83" spans="1:8" ht="15.75" x14ac:dyDescent="0.25">
      <c r="A83" s="47"/>
      <c r="B83" s="2"/>
      <c r="C83" s="2"/>
      <c r="D83" s="2"/>
      <c r="E83" s="2"/>
      <c r="F83" s="2"/>
      <c r="G83" s="2"/>
      <c r="H83" s="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4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AUGUST 2025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126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35" t="s">
        <v>94</v>
      </c>
      <c r="B9" s="136"/>
      <c r="C9" s="14"/>
      <c r="D9" s="71"/>
      <c r="E9" s="100"/>
      <c r="F9" s="101"/>
      <c r="G9" s="118"/>
      <c r="H9" s="15"/>
    </row>
    <row r="10" spans="1:8" ht="15.75" x14ac:dyDescent="0.25">
      <c r="A10" s="135" t="s">
        <v>11</v>
      </c>
      <c r="B10" s="136"/>
      <c r="C10" s="14"/>
      <c r="D10" s="71">
        <v>8</v>
      </c>
      <c r="E10" s="100">
        <v>2313997</v>
      </c>
      <c r="F10" s="101">
        <v>626453</v>
      </c>
      <c r="G10" s="126">
        <f t="shared" ref="G10:G15" si="0">F10/E10</f>
        <v>0.27072334147364929</v>
      </c>
      <c r="H10" s="15"/>
    </row>
    <row r="11" spans="1:8" ht="15.75" x14ac:dyDescent="0.25">
      <c r="A11" s="135" t="s">
        <v>96</v>
      </c>
      <c r="B11" s="136"/>
      <c r="C11" s="14"/>
      <c r="D11" s="71">
        <v>10</v>
      </c>
      <c r="E11" s="100">
        <v>1302270</v>
      </c>
      <c r="F11" s="101">
        <v>307648</v>
      </c>
      <c r="G11" s="126">
        <f t="shared" si="0"/>
        <v>0.23623979666275044</v>
      </c>
      <c r="H11" s="15"/>
    </row>
    <row r="12" spans="1:8" ht="15.75" x14ac:dyDescent="0.25">
      <c r="A12" s="135" t="s">
        <v>66</v>
      </c>
      <c r="B12" s="136"/>
      <c r="C12" s="14"/>
      <c r="D12" s="71"/>
      <c r="E12" s="100"/>
      <c r="F12" s="101"/>
      <c r="G12" s="126"/>
      <c r="H12" s="15"/>
    </row>
    <row r="13" spans="1:8" ht="15.75" x14ac:dyDescent="0.25">
      <c r="A13" s="135" t="s">
        <v>100</v>
      </c>
      <c r="B13" s="136"/>
      <c r="C13" s="14"/>
      <c r="D13" s="71"/>
      <c r="E13" s="100"/>
      <c r="F13" s="101"/>
      <c r="G13" s="126"/>
      <c r="H13" s="15"/>
    </row>
    <row r="14" spans="1:8" ht="15.75" x14ac:dyDescent="0.25">
      <c r="A14" s="135" t="s">
        <v>25</v>
      </c>
      <c r="B14" s="136"/>
      <c r="C14" s="14"/>
      <c r="D14" s="71">
        <v>1</v>
      </c>
      <c r="E14" s="100">
        <v>428572</v>
      </c>
      <c r="F14" s="101">
        <v>198520</v>
      </c>
      <c r="G14" s="126">
        <f t="shared" si="0"/>
        <v>0.46321271571637906</v>
      </c>
      <c r="H14" s="15"/>
    </row>
    <row r="15" spans="1:8" ht="15.75" x14ac:dyDescent="0.25">
      <c r="A15" s="135" t="s">
        <v>102</v>
      </c>
      <c r="B15" s="136"/>
      <c r="C15" s="14"/>
      <c r="D15" s="71">
        <v>1</v>
      </c>
      <c r="E15" s="100">
        <v>153573</v>
      </c>
      <c r="F15" s="101">
        <v>41661</v>
      </c>
      <c r="G15" s="126">
        <f t="shared" si="0"/>
        <v>0.27127815436307162</v>
      </c>
      <c r="H15" s="15"/>
    </row>
    <row r="16" spans="1:8" ht="15.75" x14ac:dyDescent="0.25">
      <c r="A16" s="135" t="s">
        <v>10</v>
      </c>
      <c r="B16" s="136"/>
      <c r="C16" s="14"/>
      <c r="D16" s="71"/>
      <c r="E16" s="100"/>
      <c r="F16" s="101"/>
      <c r="G16" s="126"/>
      <c r="H16" s="15"/>
    </row>
    <row r="17" spans="1:8" ht="15.75" x14ac:dyDescent="0.25">
      <c r="A17" s="135" t="s">
        <v>14</v>
      </c>
      <c r="B17" s="136"/>
      <c r="C17" s="14"/>
      <c r="D17" s="71">
        <v>1</v>
      </c>
      <c r="E17" s="100">
        <v>537971</v>
      </c>
      <c r="F17" s="101">
        <v>162734</v>
      </c>
      <c r="G17" s="118">
        <f t="shared" ref="G17:G22" si="1">F17/E17</f>
        <v>0.30249585944223761</v>
      </c>
      <c r="H17" s="15"/>
    </row>
    <row r="18" spans="1:8" ht="15.75" x14ac:dyDescent="0.25">
      <c r="A18" s="135" t="s">
        <v>15</v>
      </c>
      <c r="B18" s="136"/>
      <c r="C18" s="14"/>
      <c r="D18" s="71">
        <v>3</v>
      </c>
      <c r="E18" s="100">
        <v>1266173</v>
      </c>
      <c r="F18" s="101">
        <v>428567.5</v>
      </c>
      <c r="G18" s="126">
        <f t="shared" si="1"/>
        <v>0.33847467921050284</v>
      </c>
      <c r="H18" s="15"/>
    </row>
    <row r="19" spans="1:8" ht="15.75" x14ac:dyDescent="0.25">
      <c r="A19" s="135" t="s">
        <v>54</v>
      </c>
      <c r="B19" s="136"/>
      <c r="C19" s="14"/>
      <c r="D19" s="71">
        <v>2</v>
      </c>
      <c r="E19" s="100">
        <v>431325</v>
      </c>
      <c r="F19" s="101">
        <v>158266</v>
      </c>
      <c r="G19" s="118">
        <f t="shared" si="1"/>
        <v>0.36692980930852603</v>
      </c>
      <c r="H19" s="15"/>
    </row>
    <row r="20" spans="1:8" ht="15.75" x14ac:dyDescent="0.25">
      <c r="A20" s="135" t="s">
        <v>150</v>
      </c>
      <c r="B20" s="136"/>
      <c r="C20" s="14"/>
      <c r="D20" s="71"/>
      <c r="E20" s="100"/>
      <c r="F20" s="101"/>
      <c r="G20" s="118"/>
      <c r="H20" s="15"/>
    </row>
    <row r="21" spans="1:8" ht="15.75" x14ac:dyDescent="0.25">
      <c r="A21" s="135" t="s">
        <v>55</v>
      </c>
      <c r="B21" s="136"/>
      <c r="C21" s="14"/>
      <c r="D21" s="71">
        <v>7</v>
      </c>
      <c r="E21" s="100">
        <v>6430326</v>
      </c>
      <c r="F21" s="101">
        <v>1094223</v>
      </c>
      <c r="G21" s="118">
        <f t="shared" si="1"/>
        <v>0.17016602268687467</v>
      </c>
      <c r="H21" s="15"/>
    </row>
    <row r="22" spans="1:8" ht="15.75" x14ac:dyDescent="0.25">
      <c r="A22" s="135" t="s">
        <v>56</v>
      </c>
      <c r="B22" s="136"/>
      <c r="C22" s="14"/>
      <c r="D22" s="71">
        <v>3</v>
      </c>
      <c r="E22" s="100">
        <v>1719187</v>
      </c>
      <c r="F22" s="101">
        <v>220870</v>
      </c>
      <c r="G22" s="118">
        <f t="shared" si="1"/>
        <v>0.12847351684255406</v>
      </c>
      <c r="H22" s="15"/>
    </row>
    <row r="23" spans="1:8" ht="15.75" x14ac:dyDescent="0.25">
      <c r="A23" s="137" t="s">
        <v>20</v>
      </c>
      <c r="B23" s="136"/>
      <c r="C23" s="14"/>
      <c r="D23" s="71">
        <v>3</v>
      </c>
      <c r="E23" s="100">
        <v>676124</v>
      </c>
      <c r="F23" s="101">
        <v>121116</v>
      </c>
      <c r="G23" s="118">
        <f>F23/E23</f>
        <v>0.17913282179008586</v>
      </c>
      <c r="H23" s="15"/>
    </row>
    <row r="24" spans="1:8" ht="15.75" x14ac:dyDescent="0.25">
      <c r="A24" s="137" t="s">
        <v>21</v>
      </c>
      <c r="B24" s="136"/>
      <c r="C24" s="14"/>
      <c r="D24" s="71">
        <v>13</v>
      </c>
      <c r="E24" s="100">
        <v>273173</v>
      </c>
      <c r="F24" s="101">
        <v>273173</v>
      </c>
      <c r="G24" s="118">
        <f>F24/E24</f>
        <v>1</v>
      </c>
      <c r="H24" s="15"/>
    </row>
    <row r="25" spans="1:8" ht="15.75" x14ac:dyDescent="0.25">
      <c r="A25" s="138" t="s">
        <v>22</v>
      </c>
      <c r="B25" s="136"/>
      <c r="C25" s="14"/>
      <c r="D25" s="71"/>
      <c r="E25" s="100"/>
      <c r="F25" s="101"/>
      <c r="G25" s="118"/>
      <c r="H25" s="15"/>
    </row>
    <row r="26" spans="1:8" ht="15.75" x14ac:dyDescent="0.25">
      <c r="A26" s="138" t="s">
        <v>23</v>
      </c>
      <c r="B26" s="136"/>
      <c r="C26" s="14"/>
      <c r="D26" s="71"/>
      <c r="E26" s="100">
        <v>56681</v>
      </c>
      <c r="F26" s="101">
        <v>56681</v>
      </c>
      <c r="G26" s="118">
        <f>F26/E26</f>
        <v>1</v>
      </c>
      <c r="H26" s="15"/>
    </row>
    <row r="27" spans="1:8" ht="15.75" x14ac:dyDescent="0.25">
      <c r="A27" s="135" t="s">
        <v>114</v>
      </c>
      <c r="B27" s="136"/>
      <c r="C27" s="14"/>
      <c r="D27" s="71"/>
      <c r="E27" s="100"/>
      <c r="F27" s="101"/>
      <c r="G27" s="126"/>
      <c r="H27" s="15"/>
    </row>
    <row r="28" spans="1:8" ht="15.75" x14ac:dyDescent="0.25">
      <c r="A28" s="138" t="s">
        <v>24</v>
      </c>
      <c r="B28" s="136"/>
      <c r="C28" s="14"/>
      <c r="D28" s="71">
        <v>1</v>
      </c>
      <c r="E28" s="100">
        <v>133620</v>
      </c>
      <c r="F28" s="101">
        <v>63127</v>
      </c>
      <c r="G28" s="118">
        <f>F28/E28</f>
        <v>0.47243676096392756</v>
      </c>
      <c r="H28" s="15"/>
    </row>
    <row r="29" spans="1:8" ht="15.75" x14ac:dyDescent="0.25">
      <c r="A29" s="138" t="s">
        <v>110</v>
      </c>
      <c r="B29" s="136"/>
      <c r="C29" s="14"/>
      <c r="D29" s="71"/>
      <c r="E29" s="100"/>
      <c r="F29" s="100"/>
      <c r="G29" s="127"/>
      <c r="H29" s="15"/>
    </row>
    <row r="30" spans="1:8" ht="15.75" x14ac:dyDescent="0.25">
      <c r="A30" s="138" t="s">
        <v>115</v>
      </c>
      <c r="B30" s="136"/>
      <c r="C30" s="14"/>
      <c r="D30" s="71"/>
      <c r="E30" s="128"/>
      <c r="F30" s="101"/>
      <c r="G30" s="126"/>
      <c r="H30" s="15"/>
    </row>
    <row r="31" spans="1:8" ht="15.75" x14ac:dyDescent="0.25">
      <c r="A31" s="138" t="s">
        <v>135</v>
      </c>
      <c r="B31" s="136"/>
      <c r="C31" s="14"/>
      <c r="D31" s="71">
        <v>1</v>
      </c>
      <c r="E31" s="128">
        <v>200618</v>
      </c>
      <c r="F31" s="101">
        <v>53289</v>
      </c>
      <c r="G31" s="126">
        <f>F31/E31</f>
        <v>0.26562422115662604</v>
      </c>
      <c r="H31" s="15"/>
    </row>
    <row r="32" spans="1:8" ht="15.75" x14ac:dyDescent="0.25">
      <c r="A32" s="138" t="s">
        <v>57</v>
      </c>
      <c r="B32" s="136"/>
      <c r="C32" s="14"/>
      <c r="D32" s="71"/>
      <c r="E32" s="128"/>
      <c r="F32" s="121"/>
      <c r="G32" s="126"/>
      <c r="H32" s="15"/>
    </row>
    <row r="33" spans="1:8" ht="15.75" x14ac:dyDescent="0.25">
      <c r="A33" s="135" t="s">
        <v>132</v>
      </c>
      <c r="B33" s="136"/>
      <c r="C33" s="14"/>
      <c r="D33" s="71">
        <v>2</v>
      </c>
      <c r="E33" s="100">
        <v>341221</v>
      </c>
      <c r="F33" s="101">
        <v>131826.5</v>
      </c>
      <c r="G33" s="126">
        <f>F33/E33</f>
        <v>0.38633759352443137</v>
      </c>
      <c r="H33" s="15"/>
    </row>
    <row r="34" spans="1:8" ht="15.75" x14ac:dyDescent="0.25">
      <c r="A34" s="135" t="s">
        <v>91</v>
      </c>
      <c r="B34" s="136"/>
      <c r="C34" s="14"/>
      <c r="D34" s="71"/>
      <c r="E34" s="100"/>
      <c r="F34" s="101"/>
      <c r="G34" s="126"/>
      <c r="H34" s="15"/>
    </row>
    <row r="35" spans="1:8" x14ac:dyDescent="0.2">
      <c r="A35" s="16" t="s">
        <v>28</v>
      </c>
      <c r="B35" s="13"/>
      <c r="C35" s="14"/>
      <c r="D35" s="72"/>
      <c r="E35" s="128"/>
      <c r="F35" s="121"/>
      <c r="G35" s="119"/>
      <c r="H35" s="15"/>
    </row>
    <row r="36" spans="1:8" x14ac:dyDescent="0.2">
      <c r="A36" s="16" t="s">
        <v>29</v>
      </c>
      <c r="B36" s="13"/>
      <c r="C36" s="14"/>
      <c r="D36" s="72"/>
      <c r="E36" s="128"/>
      <c r="F36" s="121"/>
      <c r="G36" s="119"/>
      <c r="H36" s="15"/>
    </row>
    <row r="37" spans="1:8" x14ac:dyDescent="0.2">
      <c r="A37" s="16" t="s">
        <v>30</v>
      </c>
      <c r="B37" s="13"/>
      <c r="C37" s="14"/>
      <c r="D37" s="72"/>
      <c r="E37" s="100"/>
      <c r="F37" s="101"/>
      <c r="G37" s="119"/>
      <c r="H37" s="15"/>
    </row>
    <row r="38" spans="1:8" x14ac:dyDescent="0.2">
      <c r="A38" s="17"/>
      <c r="B38" s="18"/>
      <c r="C38" s="21"/>
      <c r="D38" s="72"/>
      <c r="E38" s="111"/>
      <c r="F38" s="111"/>
      <c r="G38" s="119"/>
      <c r="H38" s="15"/>
    </row>
    <row r="39" spans="1:8" ht="15.75" x14ac:dyDescent="0.25">
      <c r="A39" s="19" t="s">
        <v>31</v>
      </c>
      <c r="B39" s="20"/>
      <c r="C39" s="22"/>
      <c r="D39" s="73">
        <f>SUM(D9:D38)</f>
        <v>56</v>
      </c>
      <c r="E39" s="112">
        <f>SUM(E9:E38)</f>
        <v>16264831</v>
      </c>
      <c r="F39" s="112">
        <f>SUM(F9:F38)</f>
        <v>3938155</v>
      </c>
      <c r="G39" s="122">
        <f>F39/E39</f>
        <v>0.2421270162598062</v>
      </c>
      <c r="H39" s="2"/>
    </row>
    <row r="40" spans="1:8" ht="15.75" x14ac:dyDescent="0.25">
      <c r="A40" s="22"/>
      <c r="B40" s="22"/>
      <c r="C40" s="24"/>
      <c r="D40" s="87"/>
      <c r="E40" s="124"/>
      <c r="F40" s="124"/>
      <c r="G40" s="125"/>
      <c r="H40" s="2"/>
    </row>
    <row r="41" spans="1:8" ht="18" x14ac:dyDescent="0.25">
      <c r="A41" s="23" t="s">
        <v>32</v>
      </c>
      <c r="B41" s="24"/>
      <c r="C41" s="26"/>
      <c r="D41" s="11"/>
      <c r="E41" s="109"/>
      <c r="F41" s="75"/>
      <c r="G41" s="75"/>
      <c r="H41" s="2"/>
    </row>
    <row r="42" spans="1:8" ht="15.75" x14ac:dyDescent="0.2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2"/>
    </row>
    <row r="43" spans="1:8" ht="15.75" x14ac:dyDescent="0.25">
      <c r="A43" s="26"/>
      <c r="B43" s="26"/>
      <c r="C43" s="14"/>
      <c r="D43" s="110" t="s">
        <v>6</v>
      </c>
      <c r="E43" s="76" t="s">
        <v>123</v>
      </c>
      <c r="F43" s="75" t="s">
        <v>8</v>
      </c>
      <c r="G43" s="75" t="s">
        <v>124</v>
      </c>
      <c r="H43" s="15"/>
    </row>
    <row r="44" spans="1:8" ht="15.75" x14ac:dyDescent="0.25">
      <c r="A44" s="27" t="s">
        <v>33</v>
      </c>
      <c r="B44" s="28"/>
      <c r="C44" s="14"/>
      <c r="D44" s="71">
        <v>52</v>
      </c>
      <c r="E44" s="101">
        <v>4955782</v>
      </c>
      <c r="F44" s="101">
        <v>335326.46000000002</v>
      </c>
      <c r="G44" s="118">
        <f>1-(+F44/E44)</f>
        <v>0.93233631745706325</v>
      </c>
      <c r="H44" s="15"/>
    </row>
    <row r="45" spans="1:8" ht="15.75" x14ac:dyDescent="0.25">
      <c r="A45" s="27" t="s">
        <v>34</v>
      </c>
      <c r="B45" s="28"/>
      <c r="C45" s="14"/>
      <c r="D45" s="71">
        <v>24</v>
      </c>
      <c r="E45" s="101">
        <v>6933056.7999999998</v>
      </c>
      <c r="F45" s="101">
        <v>792218.93</v>
      </c>
      <c r="G45" s="118">
        <f t="shared" ref="G45:G56" si="2">1-(+F45/E45)</f>
        <v>0.8857330968354391</v>
      </c>
      <c r="H45" s="15"/>
    </row>
    <row r="46" spans="1:8" ht="15.75" x14ac:dyDescent="0.25">
      <c r="A46" s="27" t="s">
        <v>35</v>
      </c>
      <c r="B46" s="28"/>
      <c r="C46" s="14"/>
      <c r="D46" s="71">
        <v>102</v>
      </c>
      <c r="E46" s="101">
        <v>9191252</v>
      </c>
      <c r="F46" s="101">
        <v>487143.34</v>
      </c>
      <c r="G46" s="118">
        <f t="shared" si="2"/>
        <v>0.94699924014704417</v>
      </c>
      <c r="H46" s="15"/>
    </row>
    <row r="47" spans="1:8" ht="15.75" x14ac:dyDescent="0.25">
      <c r="A47" s="27" t="s">
        <v>36</v>
      </c>
      <c r="B47" s="28"/>
      <c r="C47" s="14"/>
      <c r="D47" s="71"/>
      <c r="E47" s="101"/>
      <c r="F47" s="101"/>
      <c r="G47" s="118"/>
      <c r="H47" s="15"/>
    </row>
    <row r="48" spans="1:8" ht="15.75" x14ac:dyDescent="0.25">
      <c r="A48" s="27" t="s">
        <v>37</v>
      </c>
      <c r="B48" s="28"/>
      <c r="C48" s="14"/>
      <c r="D48" s="71">
        <v>95</v>
      </c>
      <c r="E48" s="101">
        <v>10930977.5</v>
      </c>
      <c r="F48" s="101">
        <v>788563.94</v>
      </c>
      <c r="G48" s="118">
        <f t="shared" si="2"/>
        <v>0.92785970513616012</v>
      </c>
      <c r="H48" s="15"/>
    </row>
    <row r="49" spans="1:8" ht="15.75" x14ac:dyDescent="0.25">
      <c r="A49" s="27" t="s">
        <v>38</v>
      </c>
      <c r="B49" s="28"/>
      <c r="C49" s="14"/>
      <c r="D49" s="71">
        <v>2</v>
      </c>
      <c r="E49" s="101">
        <v>1450996</v>
      </c>
      <c r="F49" s="101">
        <v>42092</v>
      </c>
      <c r="G49" s="118">
        <f t="shared" si="2"/>
        <v>0.97099096069182822</v>
      </c>
      <c r="H49" s="15"/>
    </row>
    <row r="50" spans="1:8" ht="15.75" x14ac:dyDescent="0.25">
      <c r="A50" s="27" t="s">
        <v>39</v>
      </c>
      <c r="B50" s="28"/>
      <c r="C50" s="14"/>
      <c r="D50" s="71">
        <v>7</v>
      </c>
      <c r="E50" s="101">
        <v>1128080</v>
      </c>
      <c r="F50" s="101">
        <v>112665.1</v>
      </c>
      <c r="G50" s="118">
        <f t="shared" si="2"/>
        <v>0.90012667541309122</v>
      </c>
      <c r="H50" s="15"/>
    </row>
    <row r="51" spans="1:8" ht="15.75" x14ac:dyDescent="0.25">
      <c r="A51" s="27" t="s">
        <v>40</v>
      </c>
      <c r="B51" s="28"/>
      <c r="C51" s="14"/>
      <c r="D51" s="71"/>
      <c r="E51" s="101"/>
      <c r="F51" s="101"/>
      <c r="G51" s="118"/>
      <c r="H51" s="15"/>
    </row>
    <row r="52" spans="1:8" ht="15.75" x14ac:dyDescent="0.25">
      <c r="A52" s="27" t="s">
        <v>41</v>
      </c>
      <c r="B52" s="28"/>
      <c r="C52" s="14"/>
      <c r="D52" s="71">
        <v>1</v>
      </c>
      <c r="E52" s="101">
        <v>124400</v>
      </c>
      <c r="F52" s="101">
        <v>19150</v>
      </c>
      <c r="G52" s="118">
        <f t="shared" si="2"/>
        <v>0.84606109324758849</v>
      </c>
      <c r="H52" s="15"/>
    </row>
    <row r="53" spans="1:8" ht="15.75" x14ac:dyDescent="0.25">
      <c r="A53" s="29" t="s">
        <v>59</v>
      </c>
      <c r="B53" s="30"/>
      <c r="C53" s="14"/>
      <c r="D53" s="71">
        <v>1</v>
      </c>
      <c r="E53" s="101">
        <v>105700</v>
      </c>
      <c r="F53" s="101">
        <v>24800</v>
      </c>
      <c r="G53" s="118">
        <f t="shared" si="2"/>
        <v>0.76537369914853359</v>
      </c>
      <c r="H53" s="15"/>
    </row>
    <row r="54" spans="1:8" ht="15.75" x14ac:dyDescent="0.25">
      <c r="A54" s="27" t="s">
        <v>60</v>
      </c>
      <c r="B54" s="30"/>
      <c r="C54" s="14"/>
      <c r="D54" s="71">
        <v>547</v>
      </c>
      <c r="E54" s="101">
        <v>45364026.289999999</v>
      </c>
      <c r="F54" s="101">
        <v>4807861.03</v>
      </c>
      <c r="G54" s="118">
        <f t="shared" si="2"/>
        <v>0.8940159985080548</v>
      </c>
      <c r="H54" s="15"/>
    </row>
    <row r="55" spans="1:8" ht="15.75" x14ac:dyDescent="0.25">
      <c r="A55" s="27" t="s">
        <v>61</v>
      </c>
      <c r="B55" s="30"/>
      <c r="C55" s="14"/>
      <c r="D55" s="71"/>
      <c r="E55" s="101"/>
      <c r="F55" s="101"/>
      <c r="G55" s="118"/>
      <c r="H55" s="15"/>
    </row>
    <row r="56" spans="1:8" ht="15.75" x14ac:dyDescent="0.25">
      <c r="A56" s="27" t="s">
        <v>154</v>
      </c>
      <c r="B56" s="30"/>
      <c r="C56" s="14"/>
      <c r="D56" s="71">
        <v>265</v>
      </c>
      <c r="E56" s="101">
        <v>44800149.030000001</v>
      </c>
      <c r="F56" s="101">
        <v>4797716.3499999996</v>
      </c>
      <c r="G56" s="118">
        <f t="shared" si="2"/>
        <v>0.89290847343415636</v>
      </c>
      <c r="H56" s="15"/>
    </row>
    <row r="57" spans="1:8" x14ac:dyDescent="0.2">
      <c r="A57" s="31" t="s">
        <v>42</v>
      </c>
      <c r="B57" s="30"/>
      <c r="C57" s="14"/>
      <c r="D57" s="72"/>
      <c r="E57" s="104"/>
      <c r="F57" s="101"/>
      <c r="G57" s="119"/>
      <c r="H57" s="15"/>
    </row>
    <row r="58" spans="1:8" x14ac:dyDescent="0.2">
      <c r="A58" s="16" t="s">
        <v>43</v>
      </c>
      <c r="B58" s="28"/>
      <c r="C58" s="14"/>
      <c r="D58" s="72"/>
      <c r="E58" s="104"/>
      <c r="F58" s="101"/>
      <c r="G58" s="119"/>
      <c r="H58" s="15"/>
    </row>
    <row r="59" spans="1:8" x14ac:dyDescent="0.2">
      <c r="A59" s="16" t="s">
        <v>44</v>
      </c>
      <c r="B59" s="28"/>
      <c r="C59" s="14"/>
      <c r="D59" s="72"/>
      <c r="E59" s="120"/>
      <c r="F59" s="101"/>
      <c r="G59" s="119"/>
      <c r="H59" s="15"/>
    </row>
    <row r="60" spans="1:8" x14ac:dyDescent="0.2">
      <c r="A60" s="16" t="s">
        <v>30</v>
      </c>
      <c r="B60" s="28"/>
      <c r="C60" s="14"/>
      <c r="D60" s="72"/>
      <c r="E60" s="100"/>
      <c r="F60" s="101"/>
      <c r="G60" s="119"/>
      <c r="H60" s="15"/>
    </row>
    <row r="61" spans="1:8" ht="15.75" x14ac:dyDescent="0.25">
      <c r="A61" s="32"/>
      <c r="B61" s="18"/>
      <c r="C61" s="21"/>
      <c r="D61" s="72"/>
      <c r="E61" s="77"/>
      <c r="F61" s="111"/>
      <c r="G61" s="119"/>
      <c r="H61" s="2"/>
    </row>
    <row r="62" spans="1:8" ht="18" x14ac:dyDescent="0.25">
      <c r="A62" s="20" t="s">
        <v>45</v>
      </c>
      <c r="B62" s="20"/>
      <c r="C62" s="38"/>
      <c r="D62" s="73">
        <f>SUM(D44:D58)</f>
        <v>1096</v>
      </c>
      <c r="E62" s="112">
        <f>SUM(E44:E61)</f>
        <v>124984419.62</v>
      </c>
      <c r="F62" s="112">
        <f>SUM(F44:F61)</f>
        <v>12207537.15</v>
      </c>
      <c r="G62" s="122">
        <f>1-(F62/E62)</f>
        <v>0.90232752860624121</v>
      </c>
      <c r="H62" s="2"/>
    </row>
    <row r="63" spans="1:8" ht="18" x14ac:dyDescent="0.25">
      <c r="A63" s="33"/>
      <c r="B63" s="33"/>
      <c r="C63" s="38"/>
      <c r="D63" s="123"/>
      <c r="E63" s="114"/>
      <c r="F63" s="115"/>
      <c r="G63" s="115"/>
      <c r="H63" s="2"/>
    </row>
    <row r="64" spans="1:8" ht="18" x14ac:dyDescent="0.25">
      <c r="A64" s="34" t="s">
        <v>46</v>
      </c>
      <c r="B64" s="35"/>
      <c r="C64" s="38"/>
      <c r="D64" s="51"/>
      <c r="E64" s="116"/>
      <c r="F64" s="36">
        <f>F62+F39</f>
        <v>16145692.15</v>
      </c>
      <c r="G64" s="116"/>
      <c r="H64" s="2"/>
    </row>
    <row r="65" spans="1:8" ht="18" x14ac:dyDescent="0.25">
      <c r="A65" s="34"/>
      <c r="B65" s="35"/>
      <c r="C65" s="38"/>
      <c r="D65" s="50"/>
      <c r="E65" s="35"/>
      <c r="F65" s="36"/>
      <c r="G65" s="35"/>
      <c r="H65" s="2"/>
    </row>
    <row r="66" spans="1:8" ht="15.75" x14ac:dyDescent="0.25">
      <c r="A66" s="4" t="s">
        <v>47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48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 t="s">
        <v>49</v>
      </c>
      <c r="B68" s="39"/>
      <c r="C68" s="39"/>
      <c r="D68" s="39"/>
      <c r="E68" s="39"/>
      <c r="F68" s="40"/>
      <c r="G68" s="39"/>
      <c r="H68" s="2"/>
    </row>
    <row r="69" spans="1:8" ht="15.75" x14ac:dyDescent="0.25">
      <c r="A69" s="4"/>
      <c r="B69" s="39"/>
      <c r="C69" s="39"/>
      <c r="D69" s="39"/>
      <c r="E69" s="39"/>
      <c r="F69" s="40"/>
      <c r="G69" s="39"/>
      <c r="H69" s="2"/>
    </row>
    <row r="70" spans="1:8" ht="18" x14ac:dyDescent="0.25">
      <c r="A70" s="41" t="s">
        <v>50</v>
      </c>
      <c r="B70" s="38"/>
      <c r="C70" s="38"/>
      <c r="D70" s="38"/>
      <c r="E70" s="38"/>
      <c r="F70" s="36"/>
      <c r="G70" s="38"/>
      <c r="H70" s="2"/>
    </row>
    <row r="71" spans="1:8" ht="18" x14ac:dyDescent="0.25">
      <c r="A71" s="42"/>
      <c r="B71" s="38"/>
      <c r="C71" s="38"/>
      <c r="D71" s="38"/>
      <c r="E71" s="36"/>
      <c r="F71" s="2"/>
      <c r="G71" s="2"/>
      <c r="H71" s="2"/>
    </row>
    <row r="72" spans="1:8" ht="18" x14ac:dyDescent="0.25">
      <c r="A72" s="81"/>
      <c r="B72" s="82"/>
      <c r="C72" s="82"/>
      <c r="D72" s="82"/>
      <c r="E72" s="36"/>
      <c r="F72" s="2"/>
      <c r="G72" s="2"/>
      <c r="H72" s="2"/>
    </row>
    <row r="73" spans="1:8" ht="18" x14ac:dyDescent="0.25">
      <c r="A73" s="42"/>
      <c r="B73" s="38"/>
      <c r="C73" s="38"/>
      <c r="D73" s="38"/>
      <c r="E73" s="43"/>
      <c r="F73" s="2"/>
      <c r="G73" s="2"/>
      <c r="H73" s="2"/>
    </row>
    <row r="74" spans="1:8" ht="18" x14ac:dyDescent="0.25">
      <c r="A74" s="42"/>
      <c r="B74" s="38"/>
      <c r="C74" s="38"/>
      <c r="D74" s="38"/>
      <c r="E74" s="44"/>
      <c r="F74" s="2"/>
      <c r="G74" s="2"/>
      <c r="H74" s="2"/>
    </row>
    <row r="75" spans="1:8" ht="18" x14ac:dyDescent="0.25">
      <c r="A75" s="42"/>
      <c r="B75" s="38"/>
      <c r="C75" s="38"/>
      <c r="D75" s="38"/>
      <c r="E75" s="45"/>
      <c r="F75" s="2"/>
      <c r="G75" s="2"/>
      <c r="H75" s="2"/>
    </row>
    <row r="76" spans="1:8" ht="18" x14ac:dyDescent="0.25">
      <c r="A76" s="42"/>
      <c r="B76" s="38"/>
      <c r="C76" s="38"/>
      <c r="D76" s="38"/>
      <c r="E76" s="36"/>
      <c r="F76" s="2"/>
      <c r="G76" s="2"/>
      <c r="H76" s="2"/>
    </row>
    <row r="77" spans="1:8" ht="18" x14ac:dyDescent="0.25">
      <c r="A77" s="42"/>
      <c r="B77" s="38"/>
      <c r="C77" s="38"/>
      <c r="D77" s="38"/>
      <c r="E77" s="36"/>
      <c r="F77" s="2"/>
      <c r="G77" s="2"/>
      <c r="H77" s="2"/>
    </row>
    <row r="78" spans="1:8" ht="18" x14ac:dyDescent="0.25">
      <c r="A78" s="42"/>
      <c r="B78" s="38"/>
      <c r="C78" s="38"/>
      <c r="D78" s="38"/>
      <c r="E78" s="43"/>
      <c r="F78" s="2"/>
      <c r="G78" s="2"/>
      <c r="H78" s="2"/>
    </row>
    <row r="79" spans="1:8" ht="18" x14ac:dyDescent="0.25">
      <c r="A79" s="42"/>
      <c r="B79" s="38"/>
      <c r="C79" s="38"/>
      <c r="D79" s="38"/>
      <c r="E79" s="44"/>
      <c r="F79" s="2"/>
      <c r="G79" s="2"/>
      <c r="H79" s="2"/>
    </row>
    <row r="80" spans="1:8" ht="18" x14ac:dyDescent="0.25">
      <c r="A80" s="42"/>
      <c r="B80" s="38"/>
      <c r="C80" s="38"/>
      <c r="D80" s="38"/>
      <c r="E80" s="44"/>
      <c r="F80" s="2"/>
      <c r="G80" s="2"/>
      <c r="H80" s="2"/>
    </row>
    <row r="81" spans="1:8" ht="18" x14ac:dyDescent="0.25">
      <c r="A81" s="42"/>
      <c r="B81" s="38"/>
      <c r="C81" s="38"/>
      <c r="D81" s="38"/>
      <c r="E81" s="44"/>
      <c r="F81" s="2"/>
      <c r="G81" s="2"/>
      <c r="H81" s="2"/>
    </row>
    <row r="82" spans="1:8" ht="18" x14ac:dyDescent="0.25">
      <c r="A82" s="42"/>
      <c r="B82" s="38"/>
      <c r="C82" s="38"/>
      <c r="D82" s="38"/>
      <c r="E82" s="46"/>
      <c r="F82" s="2"/>
      <c r="G82" s="2"/>
      <c r="H82" s="2"/>
    </row>
    <row r="83" spans="1:8" ht="18" x14ac:dyDescent="0.25">
      <c r="A83" s="42"/>
      <c r="B83" s="38"/>
      <c r="C83" s="38"/>
      <c r="D83" s="38"/>
      <c r="E83" s="38"/>
      <c r="F83" s="2"/>
      <c r="G83" s="2"/>
      <c r="H83" s="2"/>
    </row>
    <row r="84" spans="1:8" ht="15.75" x14ac:dyDescent="0.25">
      <c r="A84" s="47"/>
      <c r="B84" s="2"/>
      <c r="C84" s="2"/>
      <c r="D84" s="2"/>
      <c r="E84" s="2"/>
      <c r="F84" s="2"/>
      <c r="G84" s="2"/>
      <c r="H84" s="2"/>
    </row>
  </sheetData>
  <phoneticPr fontId="17" type="noConversion"/>
  <printOptions horizontalCentered="1"/>
  <pageMargins left="0.20624999999999999" right="0.5" top="0.31944444444444442" bottom="0.25" header="0.5" footer="0.5"/>
  <pageSetup scale="5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4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554687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AUGUST 2025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134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35" t="s">
        <v>113</v>
      </c>
      <c r="B9" s="136"/>
      <c r="C9" s="14"/>
      <c r="D9" s="71">
        <v>2</v>
      </c>
      <c r="E9" s="101">
        <v>22580</v>
      </c>
      <c r="F9" s="101">
        <v>1522.5</v>
      </c>
      <c r="G9" s="118">
        <f>+F9/E9</f>
        <v>6.7426926483613814E-2</v>
      </c>
      <c r="H9" s="15"/>
    </row>
    <row r="10" spans="1:8" ht="15.75" x14ac:dyDescent="0.25">
      <c r="A10" s="135" t="s">
        <v>11</v>
      </c>
      <c r="B10" s="136"/>
      <c r="C10" s="14"/>
      <c r="D10" s="71">
        <v>5</v>
      </c>
      <c r="E10" s="101">
        <v>537971</v>
      </c>
      <c r="F10" s="101">
        <v>68081.5</v>
      </c>
      <c r="G10" s="118">
        <f>F10/E10</f>
        <v>0.12655236062910455</v>
      </c>
      <c r="H10" s="15"/>
    </row>
    <row r="11" spans="1:8" ht="15.75" x14ac:dyDescent="0.25">
      <c r="A11" s="135" t="s">
        <v>94</v>
      </c>
      <c r="B11" s="136"/>
      <c r="C11" s="14"/>
      <c r="D11" s="71"/>
      <c r="E11" s="101"/>
      <c r="F11" s="101"/>
      <c r="G11" s="118"/>
      <c r="H11" s="15"/>
    </row>
    <row r="12" spans="1:8" ht="15.75" x14ac:dyDescent="0.25">
      <c r="A12" s="135" t="s">
        <v>62</v>
      </c>
      <c r="B12" s="136"/>
      <c r="C12" s="14"/>
      <c r="D12" s="71">
        <v>1</v>
      </c>
      <c r="E12" s="101">
        <v>155739</v>
      </c>
      <c r="F12" s="101">
        <v>14303.5</v>
      </c>
      <c r="G12" s="118">
        <f>F12/E12</f>
        <v>9.184276257071125E-2</v>
      </c>
      <c r="H12" s="15"/>
    </row>
    <row r="13" spans="1:8" ht="15.75" x14ac:dyDescent="0.25">
      <c r="A13" s="135" t="s">
        <v>63</v>
      </c>
      <c r="B13" s="136"/>
      <c r="C13" s="14"/>
      <c r="D13" s="71"/>
      <c r="E13" s="101"/>
      <c r="F13" s="101"/>
      <c r="G13" s="118"/>
      <c r="H13" s="15"/>
    </row>
    <row r="14" spans="1:8" ht="15.75" x14ac:dyDescent="0.25">
      <c r="A14" s="135" t="s">
        <v>119</v>
      </c>
      <c r="B14" s="136"/>
      <c r="C14" s="14"/>
      <c r="D14" s="71">
        <v>4</v>
      </c>
      <c r="E14" s="101">
        <v>1309201</v>
      </c>
      <c r="F14" s="101">
        <v>143741</v>
      </c>
      <c r="G14" s="118">
        <f>F14/E14</f>
        <v>0.10979291949822831</v>
      </c>
      <c r="H14" s="15"/>
    </row>
    <row r="15" spans="1:8" ht="15.75" x14ac:dyDescent="0.25">
      <c r="A15" s="135" t="s">
        <v>25</v>
      </c>
      <c r="B15" s="136"/>
      <c r="C15" s="14"/>
      <c r="D15" s="71"/>
      <c r="E15" s="101"/>
      <c r="F15" s="101"/>
      <c r="G15" s="118"/>
      <c r="H15" s="15"/>
    </row>
    <row r="16" spans="1:8" ht="15.75" x14ac:dyDescent="0.25">
      <c r="A16" s="135" t="s">
        <v>103</v>
      </c>
      <c r="B16" s="136"/>
      <c r="C16" s="14"/>
      <c r="D16" s="71"/>
      <c r="E16" s="101"/>
      <c r="F16" s="101"/>
      <c r="G16" s="118"/>
      <c r="H16" s="15"/>
    </row>
    <row r="17" spans="1:8" ht="15.75" x14ac:dyDescent="0.25">
      <c r="A17" s="135" t="s">
        <v>120</v>
      </c>
      <c r="B17" s="136"/>
      <c r="C17" s="14"/>
      <c r="D17" s="71">
        <v>1</v>
      </c>
      <c r="E17" s="101">
        <v>97345</v>
      </c>
      <c r="F17" s="101">
        <v>37000</v>
      </c>
      <c r="G17" s="118">
        <f>F17/E17</f>
        <v>0.38009142739740098</v>
      </c>
      <c r="H17" s="15"/>
    </row>
    <row r="18" spans="1:8" ht="15.75" x14ac:dyDescent="0.25">
      <c r="A18" s="135" t="s">
        <v>14</v>
      </c>
      <c r="B18" s="136"/>
      <c r="C18" s="14"/>
      <c r="D18" s="71">
        <v>1</v>
      </c>
      <c r="E18" s="101">
        <v>474652</v>
      </c>
      <c r="F18" s="101">
        <v>131256.5</v>
      </c>
      <c r="G18" s="118">
        <f>F18/E18</f>
        <v>0.27653206981114586</v>
      </c>
      <c r="H18" s="15"/>
    </row>
    <row r="19" spans="1:8" ht="15.75" x14ac:dyDescent="0.25">
      <c r="A19" s="135" t="s">
        <v>15</v>
      </c>
      <c r="B19" s="136"/>
      <c r="C19" s="14"/>
      <c r="D19" s="71"/>
      <c r="E19" s="101"/>
      <c r="F19" s="101"/>
      <c r="G19" s="118"/>
      <c r="H19" s="15"/>
    </row>
    <row r="20" spans="1:8" ht="15.75" x14ac:dyDescent="0.25">
      <c r="A20" s="135" t="s">
        <v>102</v>
      </c>
      <c r="B20" s="136"/>
      <c r="C20" s="14"/>
      <c r="D20" s="71"/>
      <c r="E20" s="101"/>
      <c r="F20" s="101"/>
      <c r="G20" s="118"/>
      <c r="H20" s="15"/>
    </row>
    <row r="21" spans="1:8" ht="15.75" x14ac:dyDescent="0.25">
      <c r="A21" s="135" t="s">
        <v>155</v>
      </c>
      <c r="B21" s="136"/>
      <c r="C21" s="14"/>
      <c r="D21" s="71"/>
      <c r="E21" s="101"/>
      <c r="F21" s="101"/>
      <c r="G21" s="118"/>
      <c r="H21" s="15"/>
    </row>
    <row r="22" spans="1:8" ht="15.75" x14ac:dyDescent="0.25">
      <c r="A22" s="135" t="s">
        <v>143</v>
      </c>
      <c r="B22" s="136"/>
      <c r="C22" s="14"/>
      <c r="D22" s="71"/>
      <c r="E22" s="101"/>
      <c r="F22" s="101"/>
      <c r="G22" s="118"/>
      <c r="H22" s="15"/>
    </row>
    <row r="23" spans="1:8" ht="15.75" x14ac:dyDescent="0.25">
      <c r="A23" s="135" t="s">
        <v>108</v>
      </c>
      <c r="B23" s="136"/>
      <c r="C23" s="14"/>
      <c r="D23" s="71">
        <v>8</v>
      </c>
      <c r="E23" s="101">
        <v>1180608</v>
      </c>
      <c r="F23" s="101">
        <v>271603</v>
      </c>
      <c r="G23" s="118">
        <f>F23/E23</f>
        <v>0.23005349785873042</v>
      </c>
      <c r="H23" s="15"/>
    </row>
    <row r="24" spans="1:8" ht="15.75" x14ac:dyDescent="0.25">
      <c r="A24" s="135" t="s">
        <v>138</v>
      </c>
      <c r="B24" s="136"/>
      <c r="C24" s="14"/>
      <c r="D24" s="71">
        <v>1</v>
      </c>
      <c r="E24" s="101">
        <v>34728</v>
      </c>
      <c r="F24" s="101">
        <v>12509</v>
      </c>
      <c r="G24" s="118">
        <f>F24/E24</f>
        <v>0.36019926284266296</v>
      </c>
      <c r="H24" s="15"/>
    </row>
    <row r="25" spans="1:8" ht="15.75" x14ac:dyDescent="0.25">
      <c r="A25" s="137" t="s">
        <v>20</v>
      </c>
      <c r="B25" s="136"/>
      <c r="C25" s="14"/>
      <c r="D25" s="71">
        <v>2</v>
      </c>
      <c r="E25" s="101">
        <v>249637</v>
      </c>
      <c r="F25" s="101">
        <v>42669</v>
      </c>
      <c r="G25" s="118">
        <f>F25/E25</f>
        <v>0.17092418191213643</v>
      </c>
      <c r="H25" s="15"/>
    </row>
    <row r="26" spans="1:8" ht="15.75" x14ac:dyDescent="0.25">
      <c r="A26" s="137" t="s">
        <v>21</v>
      </c>
      <c r="B26" s="136"/>
      <c r="C26" s="14"/>
      <c r="D26" s="71"/>
      <c r="E26" s="101"/>
      <c r="F26" s="101"/>
      <c r="G26" s="118"/>
      <c r="H26" s="15"/>
    </row>
    <row r="27" spans="1:8" ht="15.75" x14ac:dyDescent="0.25">
      <c r="A27" s="138" t="s">
        <v>23</v>
      </c>
      <c r="B27" s="136"/>
      <c r="C27" s="14"/>
      <c r="D27" s="71"/>
      <c r="E27" s="101"/>
      <c r="F27" s="101"/>
      <c r="G27" s="118"/>
      <c r="H27" s="15"/>
    </row>
    <row r="28" spans="1:8" ht="15.75" x14ac:dyDescent="0.25">
      <c r="A28" s="138" t="s">
        <v>145</v>
      </c>
      <c r="B28" s="136"/>
      <c r="C28" s="14"/>
      <c r="D28" s="71"/>
      <c r="E28" s="101"/>
      <c r="F28" s="101"/>
      <c r="G28" s="118"/>
      <c r="H28" s="15"/>
    </row>
    <row r="29" spans="1:8" ht="15.75" x14ac:dyDescent="0.25">
      <c r="A29" s="138" t="s">
        <v>133</v>
      </c>
      <c r="B29" s="136"/>
      <c r="C29" s="14"/>
      <c r="D29" s="71"/>
      <c r="E29" s="101"/>
      <c r="F29" s="101"/>
      <c r="G29" s="118"/>
      <c r="H29" s="15"/>
    </row>
    <row r="30" spans="1:8" ht="15.75" x14ac:dyDescent="0.25">
      <c r="A30" s="138" t="s">
        <v>66</v>
      </c>
      <c r="B30" s="136"/>
      <c r="C30" s="14"/>
      <c r="D30" s="71"/>
      <c r="E30" s="101"/>
      <c r="F30" s="101"/>
      <c r="G30" s="118"/>
      <c r="H30" s="15"/>
    </row>
    <row r="31" spans="1:8" ht="15.75" x14ac:dyDescent="0.25">
      <c r="A31" s="138" t="s">
        <v>144</v>
      </c>
      <c r="B31" s="136"/>
      <c r="C31" s="14"/>
      <c r="D31" s="71"/>
      <c r="E31" s="101"/>
      <c r="F31" s="101"/>
      <c r="G31" s="118"/>
      <c r="H31" s="15"/>
    </row>
    <row r="32" spans="1:8" ht="15.75" x14ac:dyDescent="0.25">
      <c r="A32" s="138" t="s">
        <v>53</v>
      </c>
      <c r="B32" s="136"/>
      <c r="C32" s="14"/>
      <c r="D32" s="71"/>
      <c r="E32" s="101"/>
      <c r="F32" s="101"/>
      <c r="G32" s="118"/>
      <c r="H32" s="15"/>
    </row>
    <row r="33" spans="1:8" ht="15.75" x14ac:dyDescent="0.25">
      <c r="A33" s="138" t="s">
        <v>151</v>
      </c>
      <c r="B33" s="136"/>
      <c r="C33" s="14"/>
      <c r="D33" s="71"/>
      <c r="E33" s="101"/>
      <c r="F33" s="101"/>
      <c r="G33" s="118"/>
      <c r="H33" s="15"/>
    </row>
    <row r="34" spans="1:8" ht="15.75" x14ac:dyDescent="0.25">
      <c r="A34" s="138" t="s">
        <v>95</v>
      </c>
      <c r="B34" s="136"/>
      <c r="C34" s="14"/>
      <c r="D34" s="71"/>
      <c r="E34" s="101"/>
      <c r="F34" s="101"/>
      <c r="G34" s="118"/>
      <c r="H34" s="15"/>
    </row>
    <row r="35" spans="1:8" x14ac:dyDescent="0.2">
      <c r="A35" s="16" t="s">
        <v>28</v>
      </c>
      <c r="B35" s="13"/>
      <c r="C35" s="14"/>
      <c r="D35" s="72"/>
      <c r="E35" s="100"/>
      <c r="F35" s="101"/>
      <c r="G35" s="119"/>
      <c r="H35" s="15"/>
    </row>
    <row r="36" spans="1:8" x14ac:dyDescent="0.2">
      <c r="A36" s="16" t="s">
        <v>44</v>
      </c>
      <c r="B36" s="13"/>
      <c r="C36" s="14"/>
      <c r="D36" s="72"/>
      <c r="E36" s="100"/>
      <c r="F36" s="101"/>
      <c r="G36" s="119"/>
      <c r="H36" s="15"/>
    </row>
    <row r="37" spans="1:8" x14ac:dyDescent="0.2">
      <c r="A37" s="16" t="s">
        <v>30</v>
      </c>
      <c r="B37" s="13"/>
      <c r="C37" s="14"/>
      <c r="D37" s="72"/>
      <c r="E37" s="120"/>
      <c r="F37" s="121"/>
      <c r="G37" s="119"/>
      <c r="H37" s="15"/>
    </row>
    <row r="38" spans="1:8" x14ac:dyDescent="0.2">
      <c r="A38" s="17"/>
      <c r="B38" s="18"/>
      <c r="C38" s="14"/>
      <c r="D38" s="72"/>
      <c r="E38" s="111"/>
      <c r="F38" s="111"/>
      <c r="G38" s="119"/>
      <c r="H38" s="15"/>
    </row>
    <row r="39" spans="1:8" ht="15.75" x14ac:dyDescent="0.25">
      <c r="A39" s="19" t="s">
        <v>31</v>
      </c>
      <c r="B39" s="20"/>
      <c r="C39" s="21"/>
      <c r="D39" s="73">
        <f>SUM(D9:D38)</f>
        <v>25</v>
      </c>
      <c r="E39" s="112">
        <f>SUM(E9:E38)</f>
        <v>4062461</v>
      </c>
      <c r="F39" s="112">
        <f>SUM(F9:F38)</f>
        <v>722686</v>
      </c>
      <c r="G39" s="122">
        <f>F39/E39</f>
        <v>0.17789364624054238</v>
      </c>
      <c r="H39" s="15"/>
    </row>
    <row r="40" spans="1:8" ht="15.75" x14ac:dyDescent="0.25">
      <c r="A40" s="22"/>
      <c r="B40" s="22"/>
      <c r="C40" s="22"/>
      <c r="D40" s="107"/>
      <c r="E40" s="108"/>
      <c r="F40" s="74"/>
      <c r="G40" s="74"/>
      <c r="H40" s="2"/>
    </row>
    <row r="41" spans="1:8" ht="18" x14ac:dyDescent="0.25">
      <c r="A41" s="23" t="s">
        <v>32</v>
      </c>
      <c r="B41" s="24"/>
      <c r="C41" s="24"/>
      <c r="D41" s="11"/>
      <c r="E41" s="109"/>
      <c r="F41" s="75"/>
      <c r="G41" s="75"/>
      <c r="H41" s="2"/>
    </row>
    <row r="42" spans="1:8" ht="15.75" x14ac:dyDescent="0.2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2"/>
    </row>
    <row r="43" spans="1:8" ht="15.75" x14ac:dyDescent="0.25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5" t="s">
        <v>124</v>
      </c>
      <c r="H43" s="2"/>
    </row>
    <row r="44" spans="1:8" ht="15.75" x14ac:dyDescent="0.25">
      <c r="A44" s="27" t="s">
        <v>33</v>
      </c>
      <c r="B44" s="28"/>
      <c r="C44" s="14"/>
      <c r="D44" s="71">
        <v>21</v>
      </c>
      <c r="E44" s="101">
        <v>2229138.36</v>
      </c>
      <c r="F44" s="101">
        <v>167858.77</v>
      </c>
      <c r="G44" s="118">
        <f>1-(+F44/E44)</f>
        <v>0.92469791332288587</v>
      </c>
      <c r="H44" s="15"/>
    </row>
    <row r="45" spans="1:8" ht="15.75" x14ac:dyDescent="0.25">
      <c r="A45" s="27" t="s">
        <v>34</v>
      </c>
      <c r="B45" s="28"/>
      <c r="C45" s="14"/>
      <c r="D45" s="71"/>
      <c r="E45" s="101"/>
      <c r="F45" s="101"/>
      <c r="G45" s="118"/>
      <c r="H45" s="15"/>
    </row>
    <row r="46" spans="1:8" ht="15.75" x14ac:dyDescent="0.25">
      <c r="A46" s="27" t="s">
        <v>35</v>
      </c>
      <c r="B46" s="28"/>
      <c r="C46" s="14"/>
      <c r="D46" s="71">
        <v>30</v>
      </c>
      <c r="E46" s="101">
        <v>1208511.3500000001</v>
      </c>
      <c r="F46" s="101">
        <v>110075.36</v>
      </c>
      <c r="G46" s="118">
        <f>1-(+F46/E46)</f>
        <v>0.90891656913275987</v>
      </c>
      <c r="H46" s="15"/>
    </row>
    <row r="47" spans="1:8" ht="15.75" x14ac:dyDescent="0.25">
      <c r="A47" s="27" t="s">
        <v>36</v>
      </c>
      <c r="B47" s="28"/>
      <c r="C47" s="14"/>
      <c r="D47" s="71">
        <v>7</v>
      </c>
      <c r="E47" s="101">
        <v>2010800.5</v>
      </c>
      <c r="F47" s="101">
        <v>88329.31</v>
      </c>
      <c r="G47" s="118"/>
      <c r="H47" s="15"/>
    </row>
    <row r="48" spans="1:8" ht="15.75" x14ac:dyDescent="0.25">
      <c r="A48" s="27" t="s">
        <v>37</v>
      </c>
      <c r="B48" s="28"/>
      <c r="C48" s="14"/>
      <c r="D48" s="71">
        <v>26</v>
      </c>
      <c r="E48" s="101">
        <v>4191967</v>
      </c>
      <c r="F48" s="101">
        <v>250592.86</v>
      </c>
      <c r="G48" s="118">
        <f>1-(+F48/E48)</f>
        <v>0.94022069830225286</v>
      </c>
      <c r="H48" s="15"/>
    </row>
    <row r="49" spans="1:8" ht="15.75" x14ac:dyDescent="0.25">
      <c r="A49" s="27" t="s">
        <v>38</v>
      </c>
      <c r="B49" s="28"/>
      <c r="C49" s="14"/>
      <c r="D49" s="71"/>
      <c r="E49" s="101"/>
      <c r="F49" s="101"/>
      <c r="G49" s="118"/>
      <c r="H49" s="15"/>
    </row>
    <row r="50" spans="1:8" ht="15.75" x14ac:dyDescent="0.25">
      <c r="A50" s="27" t="s">
        <v>39</v>
      </c>
      <c r="B50" s="28"/>
      <c r="C50" s="14"/>
      <c r="D50" s="71">
        <v>7</v>
      </c>
      <c r="E50" s="101">
        <v>937110</v>
      </c>
      <c r="F50" s="101">
        <v>43225.99</v>
      </c>
      <c r="G50" s="118">
        <f>1-(+F50/E50)</f>
        <v>0.95387308853816521</v>
      </c>
      <c r="H50" s="15"/>
    </row>
    <row r="51" spans="1:8" ht="15.75" x14ac:dyDescent="0.25">
      <c r="A51" s="27" t="s">
        <v>40</v>
      </c>
      <c r="B51" s="28"/>
      <c r="C51" s="14"/>
      <c r="D51" s="71"/>
      <c r="E51" s="101"/>
      <c r="F51" s="101"/>
      <c r="G51" s="118"/>
      <c r="H51" s="15"/>
    </row>
    <row r="52" spans="1:8" ht="15.75" x14ac:dyDescent="0.25">
      <c r="A52" s="27" t="s">
        <v>41</v>
      </c>
      <c r="B52" s="28"/>
      <c r="C52" s="14"/>
      <c r="D52" s="71"/>
      <c r="E52" s="101"/>
      <c r="F52" s="101"/>
      <c r="G52" s="118"/>
      <c r="H52" s="15"/>
    </row>
    <row r="53" spans="1:8" ht="15.75" x14ac:dyDescent="0.25">
      <c r="A53" s="29" t="s">
        <v>59</v>
      </c>
      <c r="B53" s="30"/>
      <c r="C53" s="14"/>
      <c r="D53" s="71"/>
      <c r="E53" s="101"/>
      <c r="F53" s="101"/>
      <c r="G53" s="118"/>
      <c r="H53" s="15"/>
    </row>
    <row r="54" spans="1:8" ht="15.75" x14ac:dyDescent="0.25">
      <c r="A54" s="27" t="s">
        <v>60</v>
      </c>
      <c r="B54" s="30"/>
      <c r="C54" s="14"/>
      <c r="D54" s="71">
        <v>408</v>
      </c>
      <c r="E54" s="101">
        <v>26399923.27</v>
      </c>
      <c r="F54" s="101">
        <v>3123920.7</v>
      </c>
      <c r="G54" s="118">
        <f>1-(+F54/E54)</f>
        <v>0.88166932653361463</v>
      </c>
      <c r="H54" s="15"/>
    </row>
    <row r="55" spans="1:8" ht="15.75" x14ac:dyDescent="0.25">
      <c r="A55" s="27" t="s">
        <v>61</v>
      </c>
      <c r="B55" s="30"/>
      <c r="C55" s="14"/>
      <c r="D55" s="71"/>
      <c r="E55" s="101"/>
      <c r="F55" s="101"/>
      <c r="G55" s="118"/>
      <c r="H55" s="15"/>
    </row>
    <row r="56" spans="1:8" ht="15.75" x14ac:dyDescent="0.25">
      <c r="A56" s="70" t="s">
        <v>117</v>
      </c>
      <c r="B56" s="30"/>
      <c r="C56" s="14"/>
      <c r="D56" s="71">
        <v>371</v>
      </c>
      <c r="E56" s="101">
        <v>59442093.789999999</v>
      </c>
      <c r="F56" s="101">
        <v>6783771.7999999998</v>
      </c>
      <c r="G56" s="118">
        <f>1-(+F56/E56)</f>
        <v>0.88587596150354242</v>
      </c>
      <c r="H56" s="15"/>
    </row>
    <row r="57" spans="1:8" x14ac:dyDescent="0.2">
      <c r="A57" s="16" t="s">
        <v>42</v>
      </c>
      <c r="B57" s="30"/>
      <c r="C57" s="14"/>
      <c r="D57" s="72"/>
      <c r="E57" s="104"/>
      <c r="F57" s="101"/>
      <c r="G57" s="119"/>
      <c r="H57" s="15"/>
    </row>
    <row r="58" spans="1:8" x14ac:dyDescent="0.2">
      <c r="A58" s="16" t="s">
        <v>43</v>
      </c>
      <c r="B58" s="28"/>
      <c r="C58" s="14"/>
      <c r="D58" s="72"/>
      <c r="E58" s="104"/>
      <c r="F58" s="101"/>
      <c r="G58" s="119"/>
      <c r="H58" s="15"/>
    </row>
    <row r="59" spans="1:8" x14ac:dyDescent="0.2">
      <c r="A59" s="16" t="s">
        <v>44</v>
      </c>
      <c r="B59" s="28"/>
      <c r="C59" s="14"/>
      <c r="D59" s="72"/>
      <c r="E59" s="100"/>
      <c r="F59" s="101"/>
      <c r="G59" s="119"/>
      <c r="H59" s="15"/>
    </row>
    <row r="60" spans="1:8" x14ac:dyDescent="0.2">
      <c r="A60" s="16" t="s">
        <v>30</v>
      </c>
      <c r="B60" s="28"/>
      <c r="C60" s="14"/>
      <c r="D60" s="72"/>
      <c r="E60" s="100"/>
      <c r="F60" s="101"/>
      <c r="G60" s="119"/>
      <c r="H60" s="15"/>
    </row>
    <row r="61" spans="1:8" ht="15.75" x14ac:dyDescent="0.25">
      <c r="A61" s="32"/>
      <c r="B61" s="18"/>
      <c r="C61" s="14"/>
      <c r="D61" s="72"/>
      <c r="E61" s="111"/>
      <c r="F61" s="111"/>
      <c r="G61" s="119"/>
      <c r="H61" s="15"/>
    </row>
    <row r="62" spans="1:8" ht="15.75" x14ac:dyDescent="0.25">
      <c r="A62" s="20" t="s">
        <v>45</v>
      </c>
      <c r="B62" s="20"/>
      <c r="C62" s="21"/>
      <c r="D62" s="73">
        <f>SUM(D44:D58)</f>
        <v>870</v>
      </c>
      <c r="E62" s="112">
        <f>SUM(E44:E61)</f>
        <v>96419544.270000011</v>
      </c>
      <c r="F62" s="112">
        <f>SUM(F44:F61)</f>
        <v>10567774.789999999</v>
      </c>
      <c r="G62" s="122">
        <f>1-(+F62/E62)</f>
        <v>0.89039800104834077</v>
      </c>
      <c r="H62" s="2"/>
    </row>
    <row r="63" spans="1:8" x14ac:dyDescent="0.2">
      <c r="A63" s="33"/>
      <c r="B63" s="33"/>
      <c r="C63" s="33"/>
      <c r="D63" s="113"/>
      <c r="E63" s="114"/>
      <c r="F63" s="115"/>
      <c r="G63" s="115"/>
      <c r="H63" s="2"/>
    </row>
    <row r="64" spans="1:8" ht="18" x14ac:dyDescent="0.25">
      <c r="A64" s="34" t="s">
        <v>46</v>
      </c>
      <c r="B64" s="35"/>
      <c r="C64" s="35"/>
      <c r="D64" s="116"/>
      <c r="E64" s="116"/>
      <c r="F64" s="36">
        <f>F62+F39</f>
        <v>11290460.789999999</v>
      </c>
      <c r="G64" s="116"/>
      <c r="H64" s="2"/>
    </row>
    <row r="65" spans="1:8" ht="18" x14ac:dyDescent="0.25">
      <c r="A65" s="37"/>
      <c r="B65" s="38"/>
      <c r="C65" s="38"/>
      <c r="D65" s="35"/>
      <c r="E65" s="35"/>
      <c r="F65" s="36"/>
      <c r="G65" s="35"/>
      <c r="H65" s="2"/>
    </row>
    <row r="66" spans="1:8" ht="15.75" x14ac:dyDescent="0.25">
      <c r="A66" s="4" t="s">
        <v>47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48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 t="s">
        <v>49</v>
      </c>
      <c r="B68" s="39"/>
      <c r="C68" s="39"/>
      <c r="D68" s="39"/>
      <c r="E68" s="39"/>
      <c r="F68" s="40"/>
      <c r="G68" s="39"/>
      <c r="H68" s="2"/>
    </row>
    <row r="69" spans="1:8" ht="15.75" x14ac:dyDescent="0.25">
      <c r="A69" s="4"/>
      <c r="B69" s="39"/>
      <c r="C69" s="39"/>
      <c r="D69" s="39"/>
      <c r="E69" s="39"/>
      <c r="F69" s="40"/>
      <c r="G69" s="39"/>
      <c r="H69" s="2"/>
    </row>
    <row r="70" spans="1:8" ht="18" x14ac:dyDescent="0.25">
      <c r="A70" s="41" t="s">
        <v>50</v>
      </c>
      <c r="B70" s="38"/>
      <c r="C70" s="38"/>
      <c r="D70" s="38"/>
      <c r="E70" s="38"/>
      <c r="F70" s="36"/>
      <c r="G70" s="38"/>
      <c r="H70" s="2"/>
    </row>
    <row r="71" spans="1:8" ht="18" x14ac:dyDescent="0.25">
      <c r="A71" s="42"/>
      <c r="B71" s="38"/>
      <c r="C71" s="38"/>
      <c r="D71" s="38"/>
      <c r="E71" s="36"/>
      <c r="F71" s="2"/>
      <c r="G71" s="2"/>
      <c r="H71" s="2"/>
    </row>
    <row r="72" spans="1:8" ht="18" x14ac:dyDescent="0.25">
      <c r="A72" s="81"/>
      <c r="B72" s="82"/>
      <c r="C72" s="82"/>
      <c r="D72" s="82"/>
      <c r="E72" s="36"/>
      <c r="F72" s="2"/>
      <c r="G72" s="2"/>
      <c r="H72" s="2"/>
    </row>
    <row r="73" spans="1:8" ht="18" x14ac:dyDescent="0.25">
      <c r="A73" s="42"/>
      <c r="B73" s="38"/>
      <c r="C73" s="38"/>
      <c r="D73" s="38"/>
      <c r="E73" s="43"/>
      <c r="F73" s="2"/>
      <c r="G73" s="2"/>
      <c r="H73" s="2"/>
    </row>
    <row r="74" spans="1:8" ht="18" x14ac:dyDescent="0.25">
      <c r="A74" s="42"/>
      <c r="B74" s="38"/>
      <c r="C74" s="38"/>
      <c r="D74" s="38"/>
      <c r="E74" s="44"/>
      <c r="F74" s="2"/>
      <c r="G74" s="2"/>
      <c r="H74" s="2"/>
    </row>
    <row r="75" spans="1:8" ht="18" x14ac:dyDescent="0.25">
      <c r="A75" s="42"/>
      <c r="B75" s="38"/>
      <c r="C75" s="38"/>
      <c r="D75" s="38"/>
      <c r="E75" s="45"/>
      <c r="F75" s="2"/>
      <c r="G75" s="2"/>
      <c r="H75" s="2"/>
    </row>
    <row r="76" spans="1:8" ht="18" x14ac:dyDescent="0.25">
      <c r="A76" s="42"/>
      <c r="B76" s="38"/>
      <c r="C76" s="38"/>
      <c r="D76" s="38"/>
      <c r="E76" s="36"/>
      <c r="F76" s="2"/>
      <c r="G76" s="2"/>
      <c r="H76" s="2"/>
    </row>
    <row r="77" spans="1:8" ht="18" x14ac:dyDescent="0.25">
      <c r="A77" s="42"/>
      <c r="B77" s="38"/>
      <c r="C77" s="38"/>
      <c r="D77" s="38"/>
      <c r="E77" s="36"/>
      <c r="F77" s="2"/>
      <c r="G77" s="2"/>
      <c r="H77" s="2"/>
    </row>
    <row r="78" spans="1:8" ht="18" x14ac:dyDescent="0.25">
      <c r="A78" s="42"/>
      <c r="B78" s="38"/>
      <c r="C78" s="38"/>
      <c r="D78" s="38"/>
      <c r="E78" s="43"/>
      <c r="F78" s="2"/>
      <c r="G78" s="2"/>
      <c r="H78" s="2"/>
    </row>
    <row r="79" spans="1:8" ht="18" x14ac:dyDescent="0.25">
      <c r="A79" s="42"/>
      <c r="B79" s="38"/>
      <c r="C79" s="38"/>
      <c r="D79" s="38"/>
      <c r="E79" s="44"/>
      <c r="F79" s="2"/>
      <c r="G79" s="2"/>
      <c r="H79" s="2"/>
    </row>
    <row r="80" spans="1:8" ht="18" x14ac:dyDescent="0.25">
      <c r="A80" s="42"/>
      <c r="B80" s="38"/>
      <c r="C80" s="38"/>
      <c r="D80" s="38"/>
      <c r="E80" s="44"/>
      <c r="F80" s="2"/>
      <c r="G80" s="2"/>
      <c r="H80" s="2"/>
    </row>
    <row r="81" spans="1:8" ht="18" x14ac:dyDescent="0.25">
      <c r="A81" s="42"/>
      <c r="B81" s="38"/>
      <c r="C81" s="38"/>
      <c r="D81" s="38"/>
      <c r="E81" s="44"/>
      <c r="F81" s="2"/>
      <c r="G81" s="2"/>
      <c r="H81" s="2"/>
    </row>
    <row r="82" spans="1:8" ht="18" x14ac:dyDescent="0.25">
      <c r="A82" s="42"/>
      <c r="B82" s="38"/>
      <c r="C82" s="38"/>
      <c r="D82" s="38"/>
      <c r="E82" s="46"/>
      <c r="F82" s="2"/>
      <c r="G82" s="2"/>
      <c r="H82" s="2"/>
    </row>
    <row r="83" spans="1:8" ht="18" x14ac:dyDescent="0.25">
      <c r="A83" s="42"/>
      <c r="B83" s="38"/>
      <c r="C83" s="38"/>
      <c r="D83" s="38"/>
      <c r="E83" s="38"/>
      <c r="F83" s="2"/>
      <c r="G83" s="2"/>
      <c r="H83" s="2"/>
    </row>
    <row r="84" spans="1:8" ht="15.75" x14ac:dyDescent="0.25">
      <c r="A84" s="47"/>
      <c r="B84" s="2"/>
      <c r="C84" s="2"/>
      <c r="D84" s="2"/>
      <c r="E84" s="2"/>
      <c r="F84" s="2"/>
      <c r="G84" s="2"/>
      <c r="H84" s="2"/>
    </row>
  </sheetData>
  <phoneticPr fontId="17" type="noConversion"/>
  <printOptions horizontalCentered="1"/>
  <pageMargins left="0.20624999999999999" right="0.5" top="0.31944444444444442" bottom="0.25" header="0.5" footer="0.5"/>
  <pageSetup scale="5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3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8867187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AUGUST 2025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121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35" t="s">
        <v>113</v>
      </c>
      <c r="B9" s="136"/>
      <c r="C9" s="14"/>
      <c r="D9" s="71"/>
      <c r="E9" s="100"/>
      <c r="F9" s="101"/>
      <c r="G9" s="118"/>
      <c r="H9" s="15"/>
    </row>
    <row r="10" spans="1:8" ht="15.75" x14ac:dyDescent="0.25">
      <c r="A10" s="135" t="s">
        <v>11</v>
      </c>
      <c r="B10" s="136"/>
      <c r="C10" s="14"/>
      <c r="D10" s="71"/>
      <c r="E10" s="100"/>
      <c r="F10" s="101"/>
      <c r="G10" s="118"/>
      <c r="H10" s="15"/>
    </row>
    <row r="11" spans="1:8" ht="15.75" x14ac:dyDescent="0.25">
      <c r="A11" s="135" t="s">
        <v>94</v>
      </c>
      <c r="B11" s="136"/>
      <c r="C11" s="14"/>
      <c r="D11" s="71">
        <v>4</v>
      </c>
      <c r="E11" s="100">
        <v>773391</v>
      </c>
      <c r="F11" s="101">
        <v>31051</v>
      </c>
      <c r="G11" s="118">
        <f>F11/E11</f>
        <v>4.0149161290989936E-2</v>
      </c>
      <c r="H11" s="15"/>
    </row>
    <row r="12" spans="1:8" ht="15.75" x14ac:dyDescent="0.25">
      <c r="A12" s="135" t="s">
        <v>62</v>
      </c>
      <c r="B12" s="136"/>
      <c r="C12" s="14"/>
      <c r="D12" s="71"/>
      <c r="E12" s="100"/>
      <c r="F12" s="101"/>
      <c r="G12" s="118"/>
      <c r="H12" s="15"/>
    </row>
    <row r="13" spans="1:8" ht="15.75" x14ac:dyDescent="0.25">
      <c r="A13" s="135" t="s">
        <v>63</v>
      </c>
      <c r="B13" s="136"/>
      <c r="C13" s="14"/>
      <c r="D13" s="71">
        <v>1</v>
      </c>
      <c r="E13" s="100">
        <v>27420</v>
      </c>
      <c r="F13" s="101">
        <v>-1309</v>
      </c>
      <c r="G13" s="118">
        <f>F13/E13</f>
        <v>-4.7738876732312183E-2</v>
      </c>
      <c r="H13" s="15"/>
    </row>
    <row r="14" spans="1:8" ht="15.75" x14ac:dyDescent="0.25">
      <c r="A14" s="135" t="s">
        <v>119</v>
      </c>
      <c r="B14" s="136"/>
      <c r="C14" s="14"/>
      <c r="D14" s="71"/>
      <c r="E14" s="100"/>
      <c r="F14" s="101"/>
      <c r="G14" s="118"/>
      <c r="H14" s="15"/>
    </row>
    <row r="15" spans="1:8" ht="15.75" x14ac:dyDescent="0.25">
      <c r="A15" s="135" t="s">
        <v>25</v>
      </c>
      <c r="B15" s="136"/>
      <c r="C15" s="14"/>
      <c r="D15" s="71">
        <v>1</v>
      </c>
      <c r="E15" s="100">
        <v>48490</v>
      </c>
      <c r="F15" s="101">
        <v>16989</v>
      </c>
      <c r="G15" s="118">
        <f t="shared" ref="G15:G22" si="0">F15/E15</f>
        <v>0.35036089915446483</v>
      </c>
      <c r="H15" s="15"/>
    </row>
    <row r="16" spans="1:8" ht="15.75" x14ac:dyDescent="0.25">
      <c r="A16" s="135" t="s">
        <v>103</v>
      </c>
      <c r="B16" s="136"/>
      <c r="C16" s="14"/>
      <c r="D16" s="71">
        <v>1</v>
      </c>
      <c r="E16" s="100">
        <v>240551</v>
      </c>
      <c r="F16" s="101">
        <v>89278.5</v>
      </c>
      <c r="G16" s="118">
        <f t="shared" si="0"/>
        <v>0.37114167058129044</v>
      </c>
      <c r="H16" s="15"/>
    </row>
    <row r="17" spans="1:8" ht="15.75" x14ac:dyDescent="0.25">
      <c r="A17" s="135" t="s">
        <v>120</v>
      </c>
      <c r="B17" s="136"/>
      <c r="C17" s="14"/>
      <c r="D17" s="71"/>
      <c r="E17" s="100"/>
      <c r="F17" s="101"/>
      <c r="G17" s="118"/>
      <c r="H17" s="15"/>
    </row>
    <row r="18" spans="1:8" ht="15.75" x14ac:dyDescent="0.25">
      <c r="A18" s="135" t="s">
        <v>14</v>
      </c>
      <c r="B18" s="136"/>
      <c r="C18" s="14"/>
      <c r="D18" s="71">
        <v>2</v>
      </c>
      <c r="E18" s="100">
        <v>182735</v>
      </c>
      <c r="F18" s="101">
        <v>-18452.5</v>
      </c>
      <c r="G18" s="118">
        <f t="shared" si="0"/>
        <v>-0.10097956056584671</v>
      </c>
      <c r="H18" s="15"/>
    </row>
    <row r="19" spans="1:8" ht="15.75" x14ac:dyDescent="0.25">
      <c r="A19" s="135" t="s">
        <v>15</v>
      </c>
      <c r="B19" s="136"/>
      <c r="C19" s="14"/>
      <c r="D19" s="71">
        <v>2</v>
      </c>
      <c r="E19" s="100">
        <v>1128486</v>
      </c>
      <c r="F19" s="101">
        <v>265198</v>
      </c>
      <c r="G19" s="118">
        <f t="shared" si="0"/>
        <v>0.23500335848207243</v>
      </c>
      <c r="H19" s="15"/>
    </row>
    <row r="20" spans="1:8" ht="15.75" x14ac:dyDescent="0.25">
      <c r="A20" s="135" t="s">
        <v>102</v>
      </c>
      <c r="B20" s="136"/>
      <c r="C20" s="14"/>
      <c r="D20" s="71">
        <v>1</v>
      </c>
      <c r="E20" s="100">
        <v>120538</v>
      </c>
      <c r="F20" s="101">
        <v>33426</v>
      </c>
      <c r="G20" s="118">
        <f t="shared" si="0"/>
        <v>0.27730674144253264</v>
      </c>
      <c r="H20" s="15"/>
    </row>
    <row r="21" spans="1:8" ht="15.75" x14ac:dyDescent="0.25">
      <c r="A21" s="135" t="s">
        <v>155</v>
      </c>
      <c r="B21" s="136"/>
      <c r="C21" s="14"/>
      <c r="D21" s="71"/>
      <c r="E21" s="100"/>
      <c r="F21" s="101"/>
      <c r="G21" s="118"/>
      <c r="H21" s="15"/>
    </row>
    <row r="22" spans="1:8" ht="15.75" x14ac:dyDescent="0.25">
      <c r="A22" s="135" t="s">
        <v>143</v>
      </c>
      <c r="B22" s="136"/>
      <c r="C22" s="14"/>
      <c r="D22" s="71">
        <v>13</v>
      </c>
      <c r="E22" s="100">
        <v>2162305</v>
      </c>
      <c r="F22" s="101">
        <v>524798.5</v>
      </c>
      <c r="G22" s="118">
        <f t="shared" si="0"/>
        <v>0.24270327266504957</v>
      </c>
      <c r="H22" s="15"/>
    </row>
    <row r="23" spans="1:8" ht="15.75" x14ac:dyDescent="0.25">
      <c r="A23" s="135" t="s">
        <v>108</v>
      </c>
      <c r="B23" s="136"/>
      <c r="C23" s="14"/>
      <c r="D23" s="71">
        <v>2</v>
      </c>
      <c r="E23" s="100">
        <v>0</v>
      </c>
      <c r="F23" s="101">
        <v>-14350</v>
      </c>
      <c r="G23" s="118">
        <v>-1</v>
      </c>
      <c r="H23" s="15"/>
    </row>
    <row r="24" spans="1:8" ht="15.75" x14ac:dyDescent="0.25">
      <c r="A24" s="135" t="s">
        <v>138</v>
      </c>
      <c r="B24" s="136"/>
      <c r="C24" s="14"/>
      <c r="D24" s="71"/>
      <c r="E24" s="100"/>
      <c r="F24" s="101"/>
      <c r="G24" s="118"/>
      <c r="H24" s="15"/>
    </row>
    <row r="25" spans="1:8" ht="15.75" x14ac:dyDescent="0.25">
      <c r="A25" s="137" t="s">
        <v>20</v>
      </c>
      <c r="B25" s="136"/>
      <c r="C25" s="14"/>
      <c r="D25" s="71">
        <v>4</v>
      </c>
      <c r="E25" s="100">
        <v>831941</v>
      </c>
      <c r="F25" s="101">
        <v>211878</v>
      </c>
      <c r="G25" s="118">
        <f>F25/E25</f>
        <v>0.25467911787013742</v>
      </c>
      <c r="H25" s="15"/>
    </row>
    <row r="26" spans="1:8" ht="15.75" x14ac:dyDescent="0.25">
      <c r="A26" s="137" t="s">
        <v>21</v>
      </c>
      <c r="B26" s="136"/>
      <c r="C26" s="14"/>
      <c r="D26" s="71"/>
      <c r="E26" s="100"/>
      <c r="F26" s="101"/>
      <c r="G26" s="118"/>
      <c r="H26" s="15"/>
    </row>
    <row r="27" spans="1:8" ht="15.75" x14ac:dyDescent="0.25">
      <c r="A27" s="138" t="s">
        <v>23</v>
      </c>
      <c r="B27" s="136"/>
      <c r="C27" s="14"/>
      <c r="D27" s="71"/>
      <c r="E27" s="100"/>
      <c r="F27" s="101"/>
      <c r="G27" s="118"/>
      <c r="H27" s="15"/>
    </row>
    <row r="28" spans="1:8" ht="15.75" x14ac:dyDescent="0.25">
      <c r="A28" s="138" t="s">
        <v>145</v>
      </c>
      <c r="B28" s="136"/>
      <c r="C28" s="14"/>
      <c r="D28" s="71">
        <v>2</v>
      </c>
      <c r="E28" s="100">
        <v>2559299</v>
      </c>
      <c r="F28" s="101">
        <v>409758</v>
      </c>
      <c r="G28" s="118">
        <f t="shared" ref="G28:G34" si="1">F28/E28</f>
        <v>0.16010556015533942</v>
      </c>
      <c r="H28" s="15"/>
    </row>
    <row r="29" spans="1:8" ht="15.75" x14ac:dyDescent="0.25">
      <c r="A29" s="138" t="s">
        <v>133</v>
      </c>
      <c r="B29" s="136"/>
      <c r="C29" s="14"/>
      <c r="D29" s="71">
        <v>1</v>
      </c>
      <c r="E29" s="100">
        <v>62049</v>
      </c>
      <c r="F29" s="101">
        <v>16303</v>
      </c>
      <c r="G29" s="118">
        <f t="shared" si="1"/>
        <v>0.262743960418379</v>
      </c>
      <c r="H29" s="15"/>
    </row>
    <row r="30" spans="1:8" ht="15.75" x14ac:dyDescent="0.25">
      <c r="A30" s="138" t="s">
        <v>66</v>
      </c>
      <c r="B30" s="136"/>
      <c r="C30" s="14"/>
      <c r="D30" s="71">
        <v>1</v>
      </c>
      <c r="E30" s="100">
        <v>70154</v>
      </c>
      <c r="F30" s="101">
        <v>26609</v>
      </c>
      <c r="G30" s="118">
        <f t="shared" si="1"/>
        <v>0.37929412435499044</v>
      </c>
      <c r="H30" s="15"/>
    </row>
    <row r="31" spans="1:8" ht="15.75" x14ac:dyDescent="0.25">
      <c r="A31" s="138" t="s">
        <v>144</v>
      </c>
      <c r="B31" s="136"/>
      <c r="C31" s="14"/>
      <c r="D31" s="71">
        <v>2</v>
      </c>
      <c r="E31" s="100">
        <v>352953</v>
      </c>
      <c r="F31" s="101">
        <v>78631.5</v>
      </c>
      <c r="G31" s="118">
        <f t="shared" si="1"/>
        <v>0.22278178681014185</v>
      </c>
      <c r="H31" s="15"/>
    </row>
    <row r="32" spans="1:8" ht="15.75" x14ac:dyDescent="0.25">
      <c r="A32" s="138" t="s">
        <v>53</v>
      </c>
      <c r="B32" s="136"/>
      <c r="C32" s="14"/>
      <c r="D32" s="71">
        <v>1</v>
      </c>
      <c r="E32" s="100">
        <v>150149</v>
      </c>
      <c r="F32" s="101">
        <v>46783</v>
      </c>
      <c r="G32" s="118">
        <f t="shared" si="1"/>
        <v>0.31157716668109675</v>
      </c>
      <c r="H32" s="15"/>
    </row>
    <row r="33" spans="1:8" ht="15.75" x14ac:dyDescent="0.25">
      <c r="A33" s="138" t="s">
        <v>151</v>
      </c>
      <c r="B33" s="136"/>
      <c r="C33" s="14"/>
      <c r="D33" s="71">
        <v>3</v>
      </c>
      <c r="E33" s="100">
        <v>303756</v>
      </c>
      <c r="F33" s="101">
        <v>37863</v>
      </c>
      <c r="G33" s="118">
        <f t="shared" si="1"/>
        <v>0.12464938964168609</v>
      </c>
      <c r="H33" s="15"/>
    </row>
    <row r="34" spans="1:8" ht="15.75" x14ac:dyDescent="0.25">
      <c r="A34" s="138" t="s">
        <v>95</v>
      </c>
      <c r="B34" s="136"/>
      <c r="C34" s="14"/>
      <c r="D34" s="71">
        <v>3</v>
      </c>
      <c r="E34" s="100">
        <v>975925</v>
      </c>
      <c r="F34" s="101">
        <v>181263.5</v>
      </c>
      <c r="G34" s="118">
        <f t="shared" si="1"/>
        <v>0.1857350718549069</v>
      </c>
      <c r="H34" s="15"/>
    </row>
    <row r="35" spans="1:8" x14ac:dyDescent="0.2">
      <c r="A35" s="16" t="s">
        <v>28</v>
      </c>
      <c r="B35" s="13"/>
      <c r="C35" s="14"/>
      <c r="D35" s="72"/>
      <c r="E35" s="100"/>
      <c r="F35" s="101"/>
      <c r="G35" s="119"/>
      <c r="H35" s="15"/>
    </row>
    <row r="36" spans="1:8" x14ac:dyDescent="0.2">
      <c r="A36" s="16" t="s">
        <v>44</v>
      </c>
      <c r="B36" s="13"/>
      <c r="C36" s="14"/>
      <c r="D36" s="72"/>
      <c r="E36" s="100"/>
      <c r="F36" s="101"/>
      <c r="G36" s="119"/>
      <c r="H36" s="15"/>
    </row>
    <row r="37" spans="1:8" x14ac:dyDescent="0.2">
      <c r="A37" s="16" t="s">
        <v>30</v>
      </c>
      <c r="B37" s="13"/>
      <c r="C37" s="14"/>
      <c r="D37" s="72"/>
      <c r="E37" s="100"/>
      <c r="F37" s="101"/>
      <c r="G37" s="119"/>
      <c r="H37" s="15"/>
    </row>
    <row r="38" spans="1:8" x14ac:dyDescent="0.2">
      <c r="A38" s="17"/>
      <c r="B38" s="18"/>
      <c r="C38" s="14"/>
      <c r="D38" s="72"/>
      <c r="E38" s="111"/>
      <c r="F38" s="111"/>
      <c r="G38" s="119"/>
      <c r="H38" s="15"/>
    </row>
    <row r="39" spans="1:8" ht="15.75" x14ac:dyDescent="0.25">
      <c r="A39" s="19" t="s">
        <v>31</v>
      </c>
      <c r="B39" s="20"/>
      <c r="C39" s="21"/>
      <c r="D39" s="73">
        <f>SUM(D9:D38)</f>
        <v>44</v>
      </c>
      <c r="E39" s="112">
        <f>SUM(E9:E38)</f>
        <v>9990142</v>
      </c>
      <c r="F39" s="112">
        <f>SUM(F9:F38)</f>
        <v>1935718.5</v>
      </c>
      <c r="G39" s="122">
        <f>F39/E39</f>
        <v>0.19376286142879651</v>
      </c>
      <c r="H39" s="15"/>
    </row>
    <row r="40" spans="1:8" ht="15.75" x14ac:dyDescent="0.25">
      <c r="A40" s="22"/>
      <c r="B40" s="22"/>
      <c r="C40" s="22"/>
      <c r="D40" s="107"/>
      <c r="E40" s="108"/>
      <c r="F40" s="74"/>
      <c r="G40" s="74"/>
      <c r="H40" s="2"/>
    </row>
    <row r="41" spans="1:8" ht="18" x14ac:dyDescent="0.25">
      <c r="A41" s="23" t="s">
        <v>32</v>
      </c>
      <c r="B41" s="24"/>
      <c r="C41" s="24"/>
      <c r="D41" s="11"/>
      <c r="E41" s="109"/>
      <c r="F41" s="75"/>
      <c r="G41" s="75"/>
      <c r="H41" s="2"/>
    </row>
    <row r="42" spans="1:8" ht="15.75" x14ac:dyDescent="0.2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2"/>
    </row>
    <row r="43" spans="1:8" ht="15.75" x14ac:dyDescent="0.25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5" t="s">
        <v>124</v>
      </c>
      <c r="H43" s="2"/>
    </row>
    <row r="44" spans="1:8" ht="15.75" x14ac:dyDescent="0.25">
      <c r="A44" s="27" t="s">
        <v>33</v>
      </c>
      <c r="B44" s="28"/>
      <c r="C44" s="14"/>
      <c r="D44" s="71">
        <v>109</v>
      </c>
      <c r="E44" s="101">
        <v>14972411.6</v>
      </c>
      <c r="F44" s="101">
        <v>980168.15</v>
      </c>
      <c r="G44" s="118">
        <f>1-(+F44/E44)</f>
        <v>0.93453505178818352</v>
      </c>
      <c r="H44" s="15"/>
    </row>
    <row r="45" spans="1:8" ht="15.75" x14ac:dyDescent="0.25">
      <c r="A45" s="27" t="s">
        <v>34</v>
      </c>
      <c r="B45" s="28"/>
      <c r="C45" s="14"/>
      <c r="D45" s="71">
        <v>18</v>
      </c>
      <c r="E45" s="101">
        <v>6222775.2699999996</v>
      </c>
      <c r="F45" s="101">
        <v>595366.87</v>
      </c>
      <c r="G45" s="118">
        <f t="shared" ref="G45:G53" si="2">1-(+F45/E45)</f>
        <v>0.90432454264092366</v>
      </c>
      <c r="H45" s="15"/>
    </row>
    <row r="46" spans="1:8" ht="15.75" x14ac:dyDescent="0.25">
      <c r="A46" s="27" t="s">
        <v>35</v>
      </c>
      <c r="B46" s="28"/>
      <c r="C46" s="14"/>
      <c r="D46" s="71">
        <v>93</v>
      </c>
      <c r="E46" s="101">
        <v>5037184</v>
      </c>
      <c r="F46" s="101">
        <v>429450.26</v>
      </c>
      <c r="G46" s="118">
        <f t="shared" si="2"/>
        <v>0.91474397996976087</v>
      </c>
      <c r="H46" s="15"/>
    </row>
    <row r="47" spans="1:8" ht="15.75" x14ac:dyDescent="0.25">
      <c r="A47" s="27" t="s">
        <v>36</v>
      </c>
      <c r="B47" s="28"/>
      <c r="C47" s="14"/>
      <c r="D47" s="71">
        <v>3</v>
      </c>
      <c r="E47" s="101">
        <v>652403</v>
      </c>
      <c r="F47" s="101">
        <v>26739.45</v>
      </c>
      <c r="G47" s="118"/>
      <c r="H47" s="15"/>
    </row>
    <row r="48" spans="1:8" ht="15.75" x14ac:dyDescent="0.25">
      <c r="A48" s="27" t="s">
        <v>37</v>
      </c>
      <c r="B48" s="28"/>
      <c r="C48" s="14"/>
      <c r="D48" s="71">
        <v>106</v>
      </c>
      <c r="E48" s="101">
        <v>18750446.219999999</v>
      </c>
      <c r="F48" s="101">
        <v>1123707.3400000001</v>
      </c>
      <c r="G48" s="118">
        <f t="shared" si="2"/>
        <v>0.94007036809601852</v>
      </c>
      <c r="H48" s="15"/>
    </row>
    <row r="49" spans="1:8" ht="15.75" x14ac:dyDescent="0.25">
      <c r="A49" s="27" t="s">
        <v>38</v>
      </c>
      <c r="B49" s="28"/>
      <c r="C49" s="14"/>
      <c r="D49" s="71"/>
      <c r="E49" s="101"/>
      <c r="F49" s="101"/>
      <c r="G49" s="118"/>
      <c r="H49" s="15"/>
    </row>
    <row r="50" spans="1:8" ht="15.75" x14ac:dyDescent="0.25">
      <c r="A50" s="27" t="s">
        <v>39</v>
      </c>
      <c r="B50" s="28"/>
      <c r="C50" s="14"/>
      <c r="D50" s="71">
        <v>13</v>
      </c>
      <c r="E50" s="101">
        <v>1302270</v>
      </c>
      <c r="F50" s="101">
        <v>84700.2</v>
      </c>
      <c r="G50" s="118">
        <f t="shared" si="2"/>
        <v>0.93495957059595936</v>
      </c>
      <c r="H50" s="15"/>
    </row>
    <row r="51" spans="1:8" ht="15.75" x14ac:dyDescent="0.25">
      <c r="A51" s="27" t="s">
        <v>40</v>
      </c>
      <c r="B51" s="28"/>
      <c r="C51" s="14"/>
      <c r="D51" s="71">
        <v>3</v>
      </c>
      <c r="E51" s="101">
        <v>164500</v>
      </c>
      <c r="F51" s="101">
        <v>-3320</v>
      </c>
      <c r="G51" s="118">
        <f t="shared" si="2"/>
        <v>1.0201823708206688</v>
      </c>
      <c r="H51" s="15"/>
    </row>
    <row r="52" spans="1:8" ht="15.75" x14ac:dyDescent="0.25">
      <c r="A52" s="27" t="s">
        <v>41</v>
      </c>
      <c r="B52" s="28"/>
      <c r="C52" s="14"/>
      <c r="D52" s="71">
        <v>5</v>
      </c>
      <c r="E52" s="101">
        <v>190100</v>
      </c>
      <c r="F52" s="101">
        <v>47550</v>
      </c>
      <c r="G52" s="118">
        <f t="shared" si="2"/>
        <v>0.74986849026827984</v>
      </c>
      <c r="H52" s="15"/>
    </row>
    <row r="53" spans="1:8" ht="15.75" x14ac:dyDescent="0.25">
      <c r="A53" s="29" t="s">
        <v>59</v>
      </c>
      <c r="B53" s="30"/>
      <c r="C53" s="14"/>
      <c r="D53" s="71">
        <v>2</v>
      </c>
      <c r="E53" s="101">
        <v>48900</v>
      </c>
      <c r="F53" s="101">
        <v>2900</v>
      </c>
      <c r="G53" s="118">
        <f t="shared" si="2"/>
        <v>0.94069529652351735</v>
      </c>
      <c r="H53" s="15"/>
    </row>
    <row r="54" spans="1:8" ht="15.75" x14ac:dyDescent="0.25">
      <c r="A54" s="27" t="s">
        <v>60</v>
      </c>
      <c r="B54" s="30"/>
      <c r="C54" s="14"/>
      <c r="D54" s="71">
        <v>1267</v>
      </c>
      <c r="E54" s="101">
        <v>115107830.73999999</v>
      </c>
      <c r="F54" s="101">
        <v>12525207.58</v>
      </c>
      <c r="G54" s="118">
        <f>1-(+F54/E54)</f>
        <v>0.89118718075496239</v>
      </c>
      <c r="H54" s="15"/>
    </row>
    <row r="55" spans="1:8" ht="15.75" x14ac:dyDescent="0.25">
      <c r="A55" s="27" t="s">
        <v>61</v>
      </c>
      <c r="B55" s="30"/>
      <c r="C55" s="14"/>
      <c r="D55" s="71">
        <v>21</v>
      </c>
      <c r="E55" s="101">
        <v>399016.47</v>
      </c>
      <c r="F55" s="101">
        <v>41398.19</v>
      </c>
      <c r="G55" s="118">
        <f>1-(+F55/E55)</f>
        <v>0.89624942048131495</v>
      </c>
      <c r="H55" s="15"/>
    </row>
    <row r="56" spans="1:8" ht="15.75" x14ac:dyDescent="0.25">
      <c r="A56" s="70" t="s">
        <v>117</v>
      </c>
      <c r="B56" s="30"/>
      <c r="C56" s="14"/>
      <c r="D56" s="71"/>
      <c r="E56" s="101"/>
      <c r="F56" s="101"/>
      <c r="G56" s="118"/>
      <c r="H56" s="15"/>
    </row>
    <row r="57" spans="1:8" x14ac:dyDescent="0.2">
      <c r="A57" s="16" t="s">
        <v>42</v>
      </c>
      <c r="B57" s="30"/>
      <c r="C57" s="14"/>
      <c r="D57" s="72"/>
      <c r="E57" s="104"/>
      <c r="F57" s="101"/>
      <c r="G57" s="119"/>
      <c r="H57" s="15"/>
    </row>
    <row r="58" spans="1:8" x14ac:dyDescent="0.2">
      <c r="A58" s="16" t="s">
        <v>43</v>
      </c>
      <c r="B58" s="28"/>
      <c r="C58" s="14"/>
      <c r="D58" s="72"/>
      <c r="E58" s="104"/>
      <c r="F58" s="101"/>
      <c r="G58" s="119"/>
      <c r="H58" s="15"/>
    </row>
    <row r="59" spans="1:8" x14ac:dyDescent="0.2">
      <c r="A59" s="16" t="s">
        <v>44</v>
      </c>
      <c r="B59" s="28"/>
      <c r="C59" s="14"/>
      <c r="D59" s="72"/>
      <c r="E59" s="100"/>
      <c r="F59" s="101"/>
      <c r="G59" s="119"/>
      <c r="H59" s="15"/>
    </row>
    <row r="60" spans="1:8" x14ac:dyDescent="0.2">
      <c r="A60" s="16" t="s">
        <v>30</v>
      </c>
      <c r="B60" s="28"/>
      <c r="C60" s="14"/>
      <c r="D60" s="72"/>
      <c r="E60" s="100"/>
      <c r="F60" s="101"/>
      <c r="G60" s="119"/>
      <c r="H60" s="15"/>
    </row>
    <row r="61" spans="1:8" ht="15.75" x14ac:dyDescent="0.25">
      <c r="A61" s="32"/>
      <c r="B61" s="18"/>
      <c r="C61" s="14"/>
      <c r="D61" s="72"/>
      <c r="E61" s="77"/>
      <c r="F61" s="111"/>
      <c r="G61" s="119"/>
      <c r="H61" s="15"/>
    </row>
    <row r="62" spans="1:8" ht="15.75" x14ac:dyDescent="0.25">
      <c r="A62" s="20" t="s">
        <v>45</v>
      </c>
      <c r="B62" s="20"/>
      <c r="C62" s="21"/>
      <c r="D62" s="73">
        <f>SUM(D44:D58)</f>
        <v>1640</v>
      </c>
      <c r="E62" s="112">
        <f>SUM(E44:E61)</f>
        <v>162847837.29999998</v>
      </c>
      <c r="F62" s="112">
        <f>SUM(F44:F61)</f>
        <v>15853868.040000001</v>
      </c>
      <c r="G62" s="122">
        <f>1-(F62/E62)</f>
        <v>0.90264612473303019</v>
      </c>
      <c r="H62" s="15"/>
    </row>
    <row r="63" spans="1:8" x14ac:dyDescent="0.2">
      <c r="A63" s="33"/>
      <c r="B63" s="33"/>
      <c r="C63" s="49"/>
      <c r="D63" s="123"/>
      <c r="E63" s="114"/>
      <c r="F63" s="115"/>
      <c r="G63" s="115"/>
      <c r="H63" s="2"/>
    </row>
    <row r="64" spans="1:8" ht="18" x14ac:dyDescent="0.25">
      <c r="A64" s="34" t="s">
        <v>46</v>
      </c>
      <c r="B64" s="35"/>
      <c r="C64" s="38"/>
      <c r="D64" s="51"/>
      <c r="E64" s="116"/>
      <c r="F64" s="36">
        <f>F62+F39</f>
        <v>17789586.539999999</v>
      </c>
      <c r="G64" s="116"/>
      <c r="H64" s="2"/>
    </row>
    <row r="65" spans="1:8" ht="18" x14ac:dyDescent="0.25">
      <c r="A65" s="37"/>
      <c r="B65" s="38"/>
      <c r="C65" s="38"/>
      <c r="D65" s="79"/>
      <c r="E65" s="35"/>
      <c r="F65" s="36"/>
      <c r="G65" s="35"/>
      <c r="H65" s="2"/>
    </row>
    <row r="66" spans="1:8" ht="15.75" x14ac:dyDescent="0.25">
      <c r="A66" s="4" t="s">
        <v>47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48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 t="s">
        <v>49</v>
      </c>
      <c r="B68" s="39"/>
      <c r="C68" s="39"/>
      <c r="D68" s="39"/>
      <c r="E68" s="39"/>
      <c r="F68" s="40"/>
      <c r="G68" s="39"/>
      <c r="H68" s="2"/>
    </row>
    <row r="69" spans="1:8" ht="15.75" x14ac:dyDescent="0.25">
      <c r="A69" s="4"/>
      <c r="B69" s="39"/>
      <c r="C69" s="39"/>
      <c r="D69" s="39"/>
      <c r="E69" s="39"/>
      <c r="F69" s="40"/>
      <c r="G69" s="39"/>
      <c r="H69" s="2"/>
    </row>
    <row r="70" spans="1:8" ht="18" x14ac:dyDescent="0.25">
      <c r="A70" s="41" t="s">
        <v>50</v>
      </c>
      <c r="B70" s="38"/>
      <c r="C70" s="38"/>
      <c r="D70" s="38"/>
      <c r="E70" s="38"/>
      <c r="F70" s="36"/>
      <c r="G70" s="38"/>
      <c r="H70" s="2"/>
    </row>
    <row r="71" spans="1:8" ht="18" x14ac:dyDescent="0.25">
      <c r="A71" s="42"/>
      <c r="B71" s="38"/>
      <c r="C71" s="38"/>
      <c r="D71" s="38"/>
      <c r="E71" s="36"/>
      <c r="F71" s="2"/>
      <c r="G71" s="2"/>
      <c r="H71" s="2"/>
    </row>
    <row r="72" spans="1:8" ht="18" x14ac:dyDescent="0.25">
      <c r="A72" s="81"/>
      <c r="B72" s="82"/>
      <c r="C72" s="82"/>
      <c r="D72" s="82"/>
      <c r="E72" s="43"/>
      <c r="F72" s="2"/>
      <c r="G72" s="2"/>
      <c r="H72" s="2"/>
    </row>
    <row r="73" spans="1:8" ht="18" x14ac:dyDescent="0.25">
      <c r="A73" s="42"/>
      <c r="B73" s="38"/>
      <c r="C73" s="38"/>
      <c r="D73" s="38"/>
      <c r="E73" s="44"/>
      <c r="F73" s="2"/>
      <c r="G73" s="2"/>
      <c r="H73" s="2"/>
    </row>
    <row r="74" spans="1:8" ht="18" x14ac:dyDescent="0.25">
      <c r="A74" s="42"/>
      <c r="B74" s="38"/>
      <c r="C74" s="38"/>
      <c r="D74" s="38"/>
      <c r="E74" s="45"/>
      <c r="F74" s="2"/>
      <c r="G74" s="2"/>
      <c r="H74" s="2"/>
    </row>
    <row r="75" spans="1:8" ht="18" x14ac:dyDescent="0.25">
      <c r="A75" s="42"/>
      <c r="B75" s="38"/>
      <c r="C75" s="38"/>
      <c r="D75" s="38"/>
      <c r="E75" s="36"/>
      <c r="F75" s="2"/>
      <c r="G75" s="2"/>
      <c r="H75" s="2"/>
    </row>
    <row r="76" spans="1:8" ht="18" x14ac:dyDescent="0.25">
      <c r="A76" s="42"/>
      <c r="B76" s="38"/>
      <c r="C76" s="38"/>
      <c r="D76" s="38"/>
      <c r="E76" s="36"/>
      <c r="F76" s="2"/>
      <c r="G76" s="2"/>
      <c r="H76" s="2"/>
    </row>
    <row r="77" spans="1:8" ht="18" x14ac:dyDescent="0.25">
      <c r="A77" s="42"/>
      <c r="B77" s="38"/>
      <c r="C77" s="38"/>
      <c r="D77" s="38"/>
      <c r="E77" s="43"/>
      <c r="F77" s="2"/>
      <c r="G77" s="2"/>
      <c r="H77" s="2"/>
    </row>
    <row r="78" spans="1:8" ht="18" x14ac:dyDescent="0.25">
      <c r="A78" s="42"/>
      <c r="B78" s="38"/>
      <c r="C78" s="38"/>
      <c r="D78" s="38"/>
      <c r="E78" s="44"/>
      <c r="F78" s="2"/>
      <c r="G78" s="2"/>
      <c r="H78" s="2"/>
    </row>
    <row r="79" spans="1:8" ht="18" x14ac:dyDescent="0.25">
      <c r="A79" s="42"/>
      <c r="B79" s="38"/>
      <c r="C79" s="38"/>
      <c r="D79" s="38"/>
      <c r="E79" s="44"/>
      <c r="F79" s="2"/>
      <c r="G79" s="2"/>
      <c r="H79" s="2"/>
    </row>
    <row r="80" spans="1:8" ht="18" x14ac:dyDescent="0.25">
      <c r="A80" s="42"/>
      <c r="B80" s="38"/>
      <c r="C80" s="38"/>
      <c r="D80" s="38"/>
      <c r="E80" s="44"/>
      <c r="F80" s="2"/>
      <c r="G80" s="2"/>
      <c r="H80" s="2"/>
    </row>
    <row r="81" spans="1:8" ht="18" x14ac:dyDescent="0.25">
      <c r="A81" s="42"/>
      <c r="B81" s="38"/>
      <c r="C81" s="38"/>
      <c r="D81" s="38"/>
      <c r="E81" s="46"/>
      <c r="F81" s="2"/>
      <c r="G81" s="2"/>
      <c r="H81" s="2"/>
    </row>
    <row r="82" spans="1:8" ht="18" x14ac:dyDescent="0.25">
      <c r="A82" s="42"/>
      <c r="B82" s="38"/>
      <c r="C82" s="38"/>
      <c r="D82" s="38"/>
      <c r="E82" s="38"/>
      <c r="F82" s="2"/>
      <c r="G82" s="2"/>
      <c r="H82" s="2"/>
    </row>
    <row r="83" spans="1:8" ht="15.75" x14ac:dyDescent="0.25">
      <c r="A83" s="47"/>
      <c r="B83" s="2"/>
      <c r="C83" s="2"/>
      <c r="D83" s="2"/>
      <c r="E83" s="2"/>
      <c r="F83" s="2"/>
      <c r="G83" s="2"/>
      <c r="H83" s="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zoomScale="87" workbookViewId="0">
      <selection activeCell="D9" sqref="D9"/>
    </sheetView>
  </sheetViews>
  <sheetFormatPr defaultRowHeight="23.25" x14ac:dyDescent="0.35"/>
  <cols>
    <col min="1" max="1" width="9.6640625" style="52" customWidth="1"/>
    <col min="2" max="2" width="15.6640625" style="52" customWidth="1"/>
    <col min="3" max="3" width="3.6640625" style="52" customWidth="1"/>
    <col min="4" max="4" width="7.6640625" style="52" customWidth="1"/>
    <col min="5" max="6" width="14.6640625" style="52" customWidth="1"/>
    <col min="7" max="7" width="11.6640625" style="52" customWidth="1"/>
    <col min="8" max="16384" width="8.88671875" style="52"/>
  </cols>
  <sheetData>
    <row r="1" spans="1:8" ht="23.25" customHeight="1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customHeight="1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customHeight="1" x14ac:dyDescent="0.35">
      <c r="A3" s="1" t="str">
        <f>ARG!$A$3</f>
        <v>MONTH ENDED:  AUGUST 2025</v>
      </c>
      <c r="B3" s="2"/>
      <c r="C3" s="2"/>
      <c r="D3" s="2"/>
      <c r="E3" s="2"/>
      <c r="F3" s="2"/>
      <c r="G3" s="2"/>
      <c r="H3" s="2"/>
    </row>
    <row r="4" spans="1:8" ht="15.75" customHeight="1" x14ac:dyDescent="0.35">
      <c r="A4" s="4"/>
      <c r="B4" s="4"/>
      <c r="C4" s="4"/>
      <c r="D4" s="4"/>
      <c r="E4" s="4"/>
      <c r="F4" s="5"/>
      <c r="G4" s="5"/>
      <c r="H4" s="2"/>
    </row>
    <row r="5" spans="1:8" ht="23.25" customHeight="1" x14ac:dyDescent="0.35">
      <c r="A5" s="2"/>
      <c r="B5" s="4"/>
      <c r="C5" s="4"/>
      <c r="D5" s="6" t="s">
        <v>67</v>
      </c>
      <c r="E5" s="7"/>
      <c r="F5" s="8"/>
      <c r="G5" s="5"/>
      <c r="H5" s="2"/>
    </row>
    <row r="6" spans="1:8" ht="15.75" customHeight="1" x14ac:dyDescent="0.35">
      <c r="A6" s="9" t="s">
        <v>3</v>
      </c>
      <c r="B6" s="4"/>
      <c r="C6" s="4"/>
      <c r="D6" s="4"/>
      <c r="E6" s="4"/>
      <c r="F6" s="5"/>
      <c r="G6" s="5"/>
      <c r="H6" s="2"/>
    </row>
    <row r="7" spans="1:8" ht="15.75" customHeight="1" x14ac:dyDescent="0.3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customHeight="1" x14ac:dyDescent="0.3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customHeight="1" x14ac:dyDescent="0.35">
      <c r="A9" s="135" t="s">
        <v>10</v>
      </c>
      <c r="B9" s="136"/>
      <c r="C9" s="14"/>
      <c r="D9" s="71"/>
      <c r="E9" s="101"/>
      <c r="F9" s="101"/>
      <c r="G9" s="118"/>
      <c r="H9" s="15"/>
    </row>
    <row r="10" spans="1:8" ht="15.75" customHeight="1" x14ac:dyDescent="0.35">
      <c r="A10" s="135" t="s">
        <v>11</v>
      </c>
      <c r="B10" s="136"/>
      <c r="C10" s="14"/>
      <c r="D10" s="71"/>
      <c r="E10" s="101"/>
      <c r="F10" s="101"/>
      <c r="G10" s="118"/>
      <c r="H10" s="15"/>
    </row>
    <row r="11" spans="1:8" ht="15.75" customHeight="1" x14ac:dyDescent="0.35">
      <c r="A11" s="135" t="s">
        <v>111</v>
      </c>
      <c r="B11" s="136"/>
      <c r="C11" s="14"/>
      <c r="D11" s="71"/>
      <c r="E11" s="101"/>
      <c r="F11" s="101"/>
      <c r="G11" s="118"/>
      <c r="H11" s="15"/>
    </row>
    <row r="12" spans="1:8" ht="15.75" customHeight="1" x14ac:dyDescent="0.35">
      <c r="A12" s="135" t="s">
        <v>25</v>
      </c>
      <c r="B12" s="136"/>
      <c r="C12" s="14"/>
      <c r="D12" s="71"/>
      <c r="E12" s="101"/>
      <c r="F12" s="101"/>
      <c r="G12" s="118"/>
      <c r="H12" s="15"/>
    </row>
    <row r="13" spans="1:8" ht="15.75" customHeight="1" x14ac:dyDescent="0.35">
      <c r="A13" s="135" t="s">
        <v>70</v>
      </c>
      <c r="B13" s="136"/>
      <c r="C13" s="14"/>
      <c r="D13" s="71"/>
      <c r="E13" s="101"/>
      <c r="F13" s="101"/>
      <c r="G13" s="118"/>
      <c r="H13" s="15"/>
    </row>
    <row r="14" spans="1:8" ht="15.75" customHeight="1" x14ac:dyDescent="0.35">
      <c r="A14" s="135" t="s">
        <v>99</v>
      </c>
      <c r="B14" s="136"/>
      <c r="C14" s="14"/>
      <c r="D14" s="71"/>
      <c r="E14" s="101"/>
      <c r="F14" s="101"/>
      <c r="G14" s="118"/>
      <c r="H14" s="15"/>
    </row>
    <row r="15" spans="1:8" ht="15.75" customHeight="1" x14ac:dyDescent="0.35">
      <c r="A15" s="135" t="s">
        <v>101</v>
      </c>
      <c r="B15" s="136"/>
      <c r="C15" s="14"/>
      <c r="D15" s="71"/>
      <c r="E15" s="101"/>
      <c r="F15" s="101"/>
      <c r="G15" s="118"/>
      <c r="H15" s="15"/>
    </row>
    <row r="16" spans="1:8" ht="15.75" customHeight="1" x14ac:dyDescent="0.35">
      <c r="A16" s="135" t="s">
        <v>96</v>
      </c>
      <c r="B16" s="136"/>
      <c r="C16" s="14"/>
      <c r="D16" s="71"/>
      <c r="E16" s="101"/>
      <c r="F16" s="101"/>
      <c r="G16" s="118"/>
      <c r="H16" s="15"/>
    </row>
    <row r="17" spans="1:8" ht="15.75" customHeight="1" x14ac:dyDescent="0.35">
      <c r="A17" s="135" t="s">
        <v>74</v>
      </c>
      <c r="B17" s="136"/>
      <c r="C17" s="14"/>
      <c r="D17" s="71"/>
      <c r="E17" s="101"/>
      <c r="F17" s="101"/>
      <c r="G17" s="118"/>
      <c r="H17" s="15"/>
    </row>
    <row r="18" spans="1:8" ht="15.75" customHeight="1" x14ac:dyDescent="0.35">
      <c r="A18" s="138" t="s">
        <v>105</v>
      </c>
      <c r="B18" s="136"/>
      <c r="C18" s="14"/>
      <c r="D18" s="71"/>
      <c r="E18" s="101"/>
      <c r="F18" s="101"/>
      <c r="G18" s="118"/>
      <c r="H18" s="15"/>
    </row>
    <row r="19" spans="1:8" ht="15.75" customHeight="1" x14ac:dyDescent="0.35">
      <c r="A19" s="138" t="s">
        <v>14</v>
      </c>
      <c r="B19" s="136"/>
      <c r="C19" s="14"/>
      <c r="D19" s="71"/>
      <c r="E19" s="101"/>
      <c r="F19" s="101"/>
      <c r="G19" s="118"/>
      <c r="H19" s="15"/>
    </row>
    <row r="20" spans="1:8" ht="15.75" customHeight="1" x14ac:dyDescent="0.35">
      <c r="A20" s="135" t="s">
        <v>15</v>
      </c>
      <c r="B20" s="136"/>
      <c r="C20" s="14"/>
      <c r="D20" s="71"/>
      <c r="E20" s="101"/>
      <c r="F20" s="101"/>
      <c r="G20" s="118"/>
      <c r="H20" s="15"/>
    </row>
    <row r="21" spans="1:8" ht="15.75" customHeight="1" x14ac:dyDescent="0.35">
      <c r="A21" s="135" t="s">
        <v>58</v>
      </c>
      <c r="B21" s="136"/>
      <c r="C21" s="14"/>
      <c r="D21" s="71"/>
      <c r="E21" s="101"/>
      <c r="F21" s="101"/>
      <c r="G21" s="118"/>
      <c r="H21" s="15"/>
    </row>
    <row r="22" spans="1:8" ht="15.75" customHeight="1" x14ac:dyDescent="0.35">
      <c r="A22" s="135" t="s">
        <v>91</v>
      </c>
      <c r="B22" s="136"/>
      <c r="C22" s="14"/>
      <c r="D22" s="71"/>
      <c r="E22" s="101"/>
      <c r="F22" s="101"/>
      <c r="G22" s="118"/>
      <c r="H22" s="15"/>
    </row>
    <row r="23" spans="1:8" ht="15.75" customHeight="1" x14ac:dyDescent="0.35">
      <c r="A23" s="135" t="s">
        <v>106</v>
      </c>
      <c r="B23" s="136"/>
      <c r="C23" s="14"/>
      <c r="D23" s="71"/>
      <c r="E23" s="101"/>
      <c r="F23" s="101"/>
      <c r="G23" s="118"/>
      <c r="H23" s="15"/>
    </row>
    <row r="24" spans="1:8" ht="15.75" customHeight="1" x14ac:dyDescent="0.35">
      <c r="A24" s="135" t="s">
        <v>18</v>
      </c>
      <c r="B24" s="136"/>
      <c r="C24" s="14"/>
      <c r="D24" s="71"/>
      <c r="E24" s="101"/>
      <c r="F24" s="101"/>
      <c r="G24" s="118"/>
      <c r="H24" s="15"/>
    </row>
    <row r="25" spans="1:8" ht="15.75" customHeight="1" x14ac:dyDescent="0.35">
      <c r="A25" s="137" t="s">
        <v>20</v>
      </c>
      <c r="B25" s="136"/>
      <c r="C25" s="14"/>
      <c r="D25" s="71"/>
      <c r="E25" s="101"/>
      <c r="F25" s="101"/>
      <c r="G25" s="118"/>
      <c r="H25" s="15"/>
    </row>
    <row r="26" spans="1:8" ht="15.75" customHeight="1" x14ac:dyDescent="0.35">
      <c r="A26" s="137" t="s">
        <v>21</v>
      </c>
      <c r="B26" s="136"/>
      <c r="C26" s="14"/>
      <c r="D26" s="71"/>
      <c r="E26" s="101"/>
      <c r="F26" s="101"/>
      <c r="G26" s="118"/>
      <c r="H26" s="15"/>
    </row>
    <row r="27" spans="1:8" ht="15.75" customHeight="1" x14ac:dyDescent="0.35">
      <c r="A27" s="138" t="s">
        <v>22</v>
      </c>
      <c r="B27" s="136"/>
      <c r="C27" s="14"/>
      <c r="D27" s="71"/>
      <c r="E27" s="101"/>
      <c r="F27" s="101"/>
      <c r="G27" s="118"/>
      <c r="H27" s="15"/>
    </row>
    <row r="28" spans="1:8" ht="15.75" customHeight="1" x14ac:dyDescent="0.35">
      <c r="A28" s="138" t="s">
        <v>23</v>
      </c>
      <c r="B28" s="136"/>
      <c r="C28" s="14"/>
      <c r="D28" s="71"/>
      <c r="E28" s="101"/>
      <c r="F28" s="101"/>
      <c r="G28" s="118"/>
      <c r="H28" s="15"/>
    </row>
    <row r="29" spans="1:8" ht="15.75" customHeight="1" x14ac:dyDescent="0.35">
      <c r="A29" s="138" t="s">
        <v>24</v>
      </c>
      <c r="B29" s="136"/>
      <c r="C29" s="14"/>
      <c r="D29" s="71"/>
      <c r="E29" s="101"/>
      <c r="F29" s="101"/>
      <c r="G29" s="118"/>
      <c r="H29" s="15"/>
    </row>
    <row r="30" spans="1:8" ht="15.75" customHeight="1" x14ac:dyDescent="0.35">
      <c r="A30" s="138" t="s">
        <v>66</v>
      </c>
      <c r="B30" s="136"/>
      <c r="C30" s="14"/>
      <c r="D30" s="71"/>
      <c r="E30" s="101"/>
      <c r="F30" s="101"/>
      <c r="G30" s="118"/>
      <c r="H30" s="15"/>
    </row>
    <row r="31" spans="1:8" ht="15.75" customHeight="1" x14ac:dyDescent="0.35">
      <c r="A31" s="138" t="s">
        <v>145</v>
      </c>
      <c r="B31" s="136"/>
      <c r="C31" s="14"/>
      <c r="D31" s="71"/>
      <c r="E31" s="101"/>
      <c r="F31" s="101"/>
      <c r="G31" s="118"/>
      <c r="H31" s="15"/>
    </row>
    <row r="32" spans="1:8" ht="15.75" customHeight="1" x14ac:dyDescent="0.35">
      <c r="A32" s="138" t="s">
        <v>102</v>
      </c>
      <c r="B32" s="136"/>
      <c r="C32" s="14"/>
      <c r="D32" s="71"/>
      <c r="E32" s="101"/>
      <c r="F32" s="101"/>
      <c r="G32" s="118"/>
      <c r="H32" s="15"/>
    </row>
    <row r="33" spans="1:8" ht="15.75" customHeight="1" x14ac:dyDescent="0.35">
      <c r="A33" s="138" t="s">
        <v>27</v>
      </c>
      <c r="B33" s="136"/>
      <c r="C33" s="14"/>
      <c r="D33" s="71"/>
      <c r="E33" s="101"/>
      <c r="F33" s="101"/>
      <c r="G33" s="118"/>
      <c r="H33" s="15"/>
    </row>
    <row r="34" spans="1:8" ht="15.75" customHeight="1" x14ac:dyDescent="0.35">
      <c r="A34" s="138" t="s">
        <v>72</v>
      </c>
      <c r="B34" s="136"/>
      <c r="C34" s="14"/>
      <c r="D34" s="71"/>
      <c r="E34" s="101"/>
      <c r="F34" s="101"/>
      <c r="G34" s="118"/>
      <c r="H34" s="15"/>
    </row>
    <row r="35" spans="1:8" ht="15.75" customHeight="1" x14ac:dyDescent="0.35">
      <c r="A35" s="16" t="s">
        <v>28</v>
      </c>
      <c r="B35" s="13"/>
      <c r="C35" s="14"/>
      <c r="D35" s="72"/>
      <c r="E35" s="100"/>
      <c r="F35" s="101"/>
      <c r="G35" s="119"/>
      <c r="H35" s="15"/>
    </row>
    <row r="36" spans="1:8" ht="15.75" customHeight="1" x14ac:dyDescent="0.35">
      <c r="A36" s="16" t="s">
        <v>44</v>
      </c>
      <c r="B36" s="13"/>
      <c r="C36" s="14"/>
      <c r="D36" s="72"/>
      <c r="E36" s="100"/>
      <c r="F36" s="101"/>
      <c r="G36" s="119"/>
      <c r="H36" s="15"/>
    </row>
    <row r="37" spans="1:8" ht="15.75" customHeight="1" x14ac:dyDescent="0.35">
      <c r="A37" s="16" t="s">
        <v>30</v>
      </c>
      <c r="B37" s="13"/>
      <c r="C37" s="14"/>
      <c r="D37" s="72"/>
      <c r="E37" s="120"/>
      <c r="F37" s="121"/>
      <c r="G37" s="119"/>
      <c r="H37" s="15"/>
    </row>
    <row r="38" spans="1:8" ht="15.75" customHeight="1" x14ac:dyDescent="0.35">
      <c r="A38" s="17"/>
      <c r="B38" s="18"/>
      <c r="C38" s="14"/>
      <c r="D38" s="72"/>
      <c r="E38" s="111"/>
      <c r="F38" s="111"/>
      <c r="G38" s="119"/>
      <c r="H38" s="15"/>
    </row>
    <row r="39" spans="1:8" ht="15.75" customHeight="1" x14ac:dyDescent="0.35">
      <c r="A39" s="19" t="s">
        <v>31</v>
      </c>
      <c r="B39" s="20"/>
      <c r="C39" s="21"/>
      <c r="D39" s="73">
        <f>SUM(D9:D38)</f>
        <v>0</v>
      </c>
      <c r="E39" s="112">
        <f>SUM(E9:E38)</f>
        <v>0</v>
      </c>
      <c r="F39" s="112">
        <f>SUM(F9:F38)</f>
        <v>0</v>
      </c>
      <c r="G39" s="122">
        <v>0</v>
      </c>
      <c r="H39" s="15"/>
    </row>
    <row r="40" spans="1:8" ht="15.75" customHeight="1" x14ac:dyDescent="0.35">
      <c r="A40" s="22"/>
      <c r="B40" s="22"/>
      <c r="C40" s="22"/>
      <c r="D40" s="107"/>
      <c r="E40" s="108"/>
      <c r="F40" s="74"/>
      <c r="G40" s="74"/>
      <c r="H40" s="2"/>
    </row>
    <row r="41" spans="1:8" ht="15.75" customHeight="1" x14ac:dyDescent="0.35">
      <c r="A41" s="23" t="s">
        <v>32</v>
      </c>
      <c r="B41" s="24"/>
      <c r="C41" s="24"/>
      <c r="D41" s="11"/>
      <c r="E41" s="109"/>
      <c r="F41" s="75"/>
      <c r="G41" s="75"/>
      <c r="H41" s="2"/>
    </row>
    <row r="42" spans="1:8" ht="15.75" customHeight="1" x14ac:dyDescent="0.3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2"/>
    </row>
    <row r="43" spans="1:8" ht="15.75" customHeight="1" x14ac:dyDescent="0.35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5" t="s">
        <v>124</v>
      </c>
      <c r="H43" s="2"/>
    </row>
    <row r="44" spans="1:8" ht="15.75" customHeight="1" x14ac:dyDescent="0.35">
      <c r="A44" s="27" t="s">
        <v>33</v>
      </c>
      <c r="B44" s="28"/>
      <c r="C44" s="14"/>
      <c r="D44" s="71">
        <v>5</v>
      </c>
      <c r="E44" s="101">
        <v>394125.7</v>
      </c>
      <c r="F44" s="101">
        <v>13278.4</v>
      </c>
      <c r="G44" s="118">
        <f>1-(+F44/E44)</f>
        <v>0.96630922571149258</v>
      </c>
      <c r="H44" s="15"/>
    </row>
    <row r="45" spans="1:8" ht="15.75" customHeight="1" x14ac:dyDescent="0.35">
      <c r="A45" s="27" t="s">
        <v>34</v>
      </c>
      <c r="B45" s="28"/>
      <c r="C45" s="14"/>
      <c r="D45" s="71"/>
      <c r="E45" s="101"/>
      <c r="F45" s="101"/>
      <c r="G45" s="118"/>
      <c r="H45" s="15"/>
    </row>
    <row r="46" spans="1:8" ht="15.75" customHeight="1" x14ac:dyDescent="0.35">
      <c r="A46" s="27" t="s">
        <v>35</v>
      </c>
      <c r="B46" s="28"/>
      <c r="C46" s="14"/>
      <c r="D46" s="71">
        <v>4</v>
      </c>
      <c r="E46" s="101">
        <v>79631.75</v>
      </c>
      <c r="F46" s="101">
        <v>6552.5</v>
      </c>
      <c r="G46" s="118">
        <f>1-(+F46/E46)</f>
        <v>0.91771498177548527</v>
      </c>
      <c r="H46" s="15"/>
    </row>
    <row r="47" spans="1:8" ht="15.75" customHeight="1" x14ac:dyDescent="0.35">
      <c r="A47" s="27" t="s">
        <v>36</v>
      </c>
      <c r="B47" s="28"/>
      <c r="C47" s="14"/>
      <c r="D47" s="71">
        <v>12</v>
      </c>
      <c r="E47" s="101">
        <v>614498.5</v>
      </c>
      <c r="F47" s="101">
        <v>76303</v>
      </c>
      <c r="G47" s="118">
        <f>1-(+F47/E47)</f>
        <v>0.87582882627052794</v>
      </c>
      <c r="H47" s="15"/>
    </row>
    <row r="48" spans="1:8" ht="15.75" customHeight="1" x14ac:dyDescent="0.35">
      <c r="A48" s="27" t="s">
        <v>37</v>
      </c>
      <c r="B48" s="28"/>
      <c r="C48" s="14"/>
      <c r="D48" s="71">
        <v>8</v>
      </c>
      <c r="E48" s="101">
        <v>1062585.17</v>
      </c>
      <c r="F48" s="101">
        <v>53045.05</v>
      </c>
      <c r="G48" s="118">
        <f>1-(+F48/E48)</f>
        <v>0.95007924870624727</v>
      </c>
      <c r="H48" s="15"/>
    </row>
    <row r="49" spans="1:8" ht="15.75" customHeight="1" x14ac:dyDescent="0.35">
      <c r="A49" s="27" t="s">
        <v>38</v>
      </c>
      <c r="B49" s="28"/>
      <c r="C49" s="14"/>
      <c r="D49" s="71"/>
      <c r="E49" s="101"/>
      <c r="F49" s="101"/>
      <c r="G49" s="118"/>
      <c r="H49" s="15"/>
    </row>
    <row r="50" spans="1:8" ht="15.75" customHeight="1" x14ac:dyDescent="0.35">
      <c r="A50" s="27" t="s">
        <v>39</v>
      </c>
      <c r="B50" s="28"/>
      <c r="C50" s="14"/>
      <c r="D50" s="71">
        <v>5</v>
      </c>
      <c r="E50" s="101">
        <v>194025</v>
      </c>
      <c r="F50" s="101">
        <v>30000</v>
      </c>
      <c r="G50" s="118">
        <f>1-(+F50/E50)</f>
        <v>0.84538074990336298</v>
      </c>
      <c r="H50" s="15"/>
    </row>
    <row r="51" spans="1:8" ht="15.75" customHeight="1" x14ac:dyDescent="0.35">
      <c r="A51" s="27" t="s">
        <v>40</v>
      </c>
      <c r="B51" s="28"/>
      <c r="C51" s="14"/>
      <c r="D51" s="71"/>
      <c r="E51" s="101"/>
      <c r="F51" s="101"/>
      <c r="G51" s="118"/>
      <c r="H51" s="15"/>
    </row>
    <row r="52" spans="1:8" ht="15.75" customHeight="1" x14ac:dyDescent="0.35">
      <c r="A52" s="27" t="s">
        <v>41</v>
      </c>
      <c r="B52" s="28"/>
      <c r="C52" s="14"/>
      <c r="D52" s="71"/>
      <c r="E52" s="101"/>
      <c r="F52" s="101"/>
      <c r="G52" s="118"/>
      <c r="H52" s="15"/>
    </row>
    <row r="53" spans="1:8" ht="15.75" customHeight="1" x14ac:dyDescent="0.35">
      <c r="A53" s="27" t="s">
        <v>60</v>
      </c>
      <c r="B53" s="30"/>
      <c r="C53" s="14"/>
      <c r="D53" s="71"/>
      <c r="E53" s="101"/>
      <c r="F53" s="101"/>
      <c r="G53" s="118"/>
      <c r="H53" s="15"/>
    </row>
    <row r="54" spans="1:8" ht="15.75" customHeight="1" x14ac:dyDescent="0.35">
      <c r="A54" s="27" t="s">
        <v>61</v>
      </c>
      <c r="B54" s="30"/>
      <c r="C54" s="14"/>
      <c r="D54" s="71">
        <v>356</v>
      </c>
      <c r="E54" s="101">
        <v>25654519.399999999</v>
      </c>
      <c r="F54" s="101">
        <v>2841306.75</v>
      </c>
      <c r="G54" s="118">
        <f>1-(+F54/E54)</f>
        <v>0.88924732107825022</v>
      </c>
      <c r="H54" s="15"/>
    </row>
    <row r="55" spans="1:8" ht="15.75" customHeight="1" x14ac:dyDescent="0.35">
      <c r="A55" s="31" t="s">
        <v>42</v>
      </c>
      <c r="B55" s="30"/>
      <c r="C55" s="14"/>
      <c r="D55" s="72"/>
      <c r="E55" s="104"/>
      <c r="F55" s="101"/>
      <c r="G55" s="119"/>
      <c r="H55" s="15"/>
    </row>
    <row r="56" spans="1:8" ht="15.75" customHeight="1" x14ac:dyDescent="0.35">
      <c r="A56" s="16" t="s">
        <v>43</v>
      </c>
      <c r="B56" s="28"/>
      <c r="C56" s="14"/>
      <c r="D56" s="72"/>
      <c r="E56" s="104"/>
      <c r="F56" s="101"/>
      <c r="G56" s="119"/>
      <c r="H56" s="15"/>
    </row>
    <row r="57" spans="1:8" ht="15.75" customHeight="1" x14ac:dyDescent="0.35">
      <c r="A57" s="16" t="s">
        <v>29</v>
      </c>
      <c r="B57" s="28"/>
      <c r="C57" s="14"/>
      <c r="D57" s="72"/>
      <c r="E57" s="100"/>
      <c r="F57" s="101"/>
      <c r="G57" s="119"/>
      <c r="H57" s="15"/>
    </row>
    <row r="58" spans="1:8" ht="15.75" customHeight="1" x14ac:dyDescent="0.35">
      <c r="A58" s="16" t="s">
        <v>30</v>
      </c>
      <c r="B58" s="28"/>
      <c r="C58" s="14"/>
      <c r="D58" s="72"/>
      <c r="E58" s="100"/>
      <c r="F58" s="101"/>
      <c r="G58" s="119"/>
      <c r="H58" s="15"/>
    </row>
    <row r="59" spans="1:8" ht="15.75" customHeight="1" x14ac:dyDescent="0.35">
      <c r="A59" s="32"/>
      <c r="B59" s="18"/>
      <c r="C59" s="14"/>
      <c r="D59" s="72"/>
      <c r="E59" s="111"/>
      <c r="F59" s="111"/>
      <c r="G59" s="119"/>
      <c r="H59" s="15"/>
    </row>
    <row r="60" spans="1:8" ht="15.75" customHeight="1" x14ac:dyDescent="0.35">
      <c r="A60" s="20" t="s">
        <v>45</v>
      </c>
      <c r="B60" s="20"/>
      <c r="C60" s="21"/>
      <c r="D60" s="73">
        <f>SUM(D44:D56)</f>
        <v>390</v>
      </c>
      <c r="E60" s="112">
        <f>SUM(E44:E59)</f>
        <v>27999385.52</v>
      </c>
      <c r="F60" s="112">
        <f>SUM(F44:F59)</f>
        <v>3020485.7</v>
      </c>
      <c r="G60" s="122">
        <f>1-(F60/E60)</f>
        <v>0.89212314327961006</v>
      </c>
      <c r="H60" s="15"/>
    </row>
    <row r="61" spans="1:8" ht="15.75" customHeight="1" x14ac:dyDescent="0.35">
      <c r="A61" s="33"/>
      <c r="B61" s="33"/>
      <c r="C61" s="33"/>
      <c r="D61" s="123"/>
      <c r="E61" s="114"/>
      <c r="F61" s="115"/>
      <c r="G61" s="115"/>
      <c r="H61" s="2"/>
    </row>
    <row r="62" spans="1:8" ht="15.75" customHeight="1" x14ac:dyDescent="0.35">
      <c r="A62" s="34" t="s">
        <v>46</v>
      </c>
      <c r="B62" s="35"/>
      <c r="C62" s="35"/>
      <c r="D62" s="51"/>
      <c r="E62" s="116"/>
      <c r="F62" s="36">
        <f>F60+F39</f>
        <v>3020485.7</v>
      </c>
      <c r="G62" s="116"/>
      <c r="H62" s="2"/>
    </row>
    <row r="63" spans="1:8" ht="15.75" customHeight="1" x14ac:dyDescent="0.35">
      <c r="A63" s="37"/>
      <c r="B63" s="38"/>
      <c r="C63" s="38"/>
      <c r="D63" s="51"/>
      <c r="E63" s="38"/>
      <c r="F63" s="36"/>
      <c r="G63" s="38"/>
      <c r="H63" s="2"/>
    </row>
    <row r="64" spans="1:8" ht="15.75" customHeight="1" x14ac:dyDescent="0.35">
      <c r="A64" s="4" t="s">
        <v>47</v>
      </c>
      <c r="B64" s="39"/>
      <c r="C64" s="39"/>
      <c r="D64" s="39"/>
      <c r="E64" s="39"/>
      <c r="F64" s="40"/>
      <c r="G64" s="39"/>
      <c r="H64" s="2"/>
    </row>
    <row r="65" spans="1:8" ht="15.75" customHeight="1" x14ac:dyDescent="0.35">
      <c r="A65" s="4" t="s">
        <v>48</v>
      </c>
      <c r="B65" s="39"/>
      <c r="C65" s="39"/>
      <c r="D65" s="39"/>
      <c r="E65" s="39"/>
      <c r="F65" s="40"/>
      <c r="G65" s="39"/>
      <c r="H65" s="2"/>
    </row>
    <row r="66" spans="1:8" ht="15.75" customHeight="1" x14ac:dyDescent="0.35">
      <c r="A66" s="4" t="s">
        <v>49</v>
      </c>
      <c r="B66" s="39"/>
      <c r="C66" s="39"/>
      <c r="D66" s="39"/>
      <c r="E66" s="39"/>
      <c r="F66" s="40"/>
      <c r="G66" s="39"/>
      <c r="H66" s="2"/>
    </row>
    <row r="67" spans="1:8" ht="15.75" customHeight="1" x14ac:dyDescent="0.35">
      <c r="A67" s="4"/>
      <c r="B67" s="39"/>
      <c r="C67" s="39"/>
      <c r="D67" s="39"/>
      <c r="E67" s="39"/>
      <c r="F67" s="40"/>
      <c r="G67" s="39"/>
      <c r="H67" s="2"/>
    </row>
    <row r="68" spans="1:8" ht="15.75" customHeight="1" x14ac:dyDescent="0.35">
      <c r="A68" s="41" t="s">
        <v>50</v>
      </c>
      <c r="B68" s="38"/>
      <c r="C68" s="38"/>
      <c r="D68" s="38"/>
      <c r="E68" s="38"/>
      <c r="F68" s="36"/>
      <c r="G68" s="38"/>
      <c r="H68" s="2"/>
    </row>
  </sheetData>
  <phoneticPr fontId="17" type="noConversion"/>
  <printOptions horizontalCentered="1"/>
  <pageMargins left="0.25" right="0.25" top="0.25" bottom="0.25" header="0.5" footer="0.5"/>
  <pageSetup scale="5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2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8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AUGUST 2025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68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135" t="s">
        <v>136</v>
      </c>
      <c r="B9" s="136"/>
      <c r="C9" s="14"/>
      <c r="D9" s="71"/>
      <c r="E9" s="101"/>
      <c r="F9" s="101"/>
      <c r="G9" s="102"/>
      <c r="H9" s="15"/>
    </row>
    <row r="10" spans="1:8" ht="15.75" x14ac:dyDescent="0.25">
      <c r="A10" s="135" t="s">
        <v>11</v>
      </c>
      <c r="B10" s="136"/>
      <c r="C10" s="14"/>
      <c r="D10" s="71">
        <v>3</v>
      </c>
      <c r="E10" s="101">
        <v>955728</v>
      </c>
      <c r="F10" s="101">
        <v>18937</v>
      </c>
      <c r="G10" s="102">
        <f>F10/E10</f>
        <v>1.9814214923074346E-2</v>
      </c>
      <c r="H10" s="15"/>
    </row>
    <row r="11" spans="1:8" ht="15.75" x14ac:dyDescent="0.25">
      <c r="A11" s="135" t="s">
        <v>69</v>
      </c>
      <c r="B11" s="136"/>
      <c r="C11" s="14"/>
      <c r="D11" s="71">
        <v>1</v>
      </c>
      <c r="E11" s="101">
        <v>130517</v>
      </c>
      <c r="F11" s="101">
        <v>-98115</v>
      </c>
      <c r="G11" s="102">
        <f>F11/E11</f>
        <v>-0.7517411524935449</v>
      </c>
      <c r="H11" s="15"/>
    </row>
    <row r="12" spans="1:8" ht="15.75" x14ac:dyDescent="0.25">
      <c r="A12" s="135" t="s">
        <v>25</v>
      </c>
      <c r="B12" s="136"/>
      <c r="C12" s="14"/>
      <c r="D12" s="71">
        <v>1</v>
      </c>
      <c r="E12" s="101">
        <v>46165</v>
      </c>
      <c r="F12" s="101">
        <v>28625</v>
      </c>
      <c r="G12" s="102">
        <f>F12/E12</f>
        <v>0.62005848586591572</v>
      </c>
      <c r="H12" s="15"/>
    </row>
    <row r="13" spans="1:8" ht="15.75" x14ac:dyDescent="0.25">
      <c r="A13" s="135" t="s">
        <v>70</v>
      </c>
      <c r="B13" s="136"/>
      <c r="C13" s="14"/>
      <c r="D13" s="71">
        <v>18</v>
      </c>
      <c r="E13" s="101">
        <v>4021580</v>
      </c>
      <c r="F13" s="101">
        <v>1043790.5</v>
      </c>
      <c r="G13" s="102">
        <f>F13/E13</f>
        <v>0.2595473669552763</v>
      </c>
      <c r="H13" s="15"/>
    </row>
    <row r="14" spans="1:8" ht="15.75" x14ac:dyDescent="0.25">
      <c r="A14" s="135" t="s">
        <v>112</v>
      </c>
      <c r="B14" s="136"/>
      <c r="C14" s="14"/>
      <c r="D14" s="71"/>
      <c r="E14" s="101"/>
      <c r="F14" s="101"/>
      <c r="G14" s="102"/>
      <c r="H14" s="15"/>
    </row>
    <row r="15" spans="1:8" ht="15.75" x14ac:dyDescent="0.25">
      <c r="A15" s="135" t="s">
        <v>104</v>
      </c>
      <c r="B15" s="136"/>
      <c r="C15" s="14"/>
      <c r="D15" s="71"/>
      <c r="E15" s="101"/>
      <c r="F15" s="101"/>
      <c r="G15" s="102"/>
      <c r="H15" s="15"/>
    </row>
    <row r="16" spans="1:8" ht="15.75" x14ac:dyDescent="0.25">
      <c r="A16" s="135" t="s">
        <v>113</v>
      </c>
      <c r="B16" s="136"/>
      <c r="C16" s="14"/>
      <c r="D16" s="71"/>
      <c r="E16" s="101"/>
      <c r="F16" s="101"/>
      <c r="G16" s="102"/>
      <c r="H16" s="15"/>
    </row>
    <row r="17" spans="1:8" ht="15.75" x14ac:dyDescent="0.25">
      <c r="A17" s="135" t="s">
        <v>137</v>
      </c>
      <c r="B17" s="136"/>
      <c r="C17" s="14"/>
      <c r="D17" s="71"/>
      <c r="E17" s="101"/>
      <c r="F17" s="101"/>
      <c r="G17" s="102"/>
      <c r="H17" s="15"/>
    </row>
    <row r="18" spans="1:8" ht="15.75" x14ac:dyDescent="0.25">
      <c r="A18" s="135" t="s">
        <v>14</v>
      </c>
      <c r="B18" s="136"/>
      <c r="C18" s="14"/>
      <c r="D18" s="71">
        <v>1</v>
      </c>
      <c r="E18" s="101">
        <v>1344391</v>
      </c>
      <c r="F18" s="101">
        <v>154734</v>
      </c>
      <c r="G18" s="102">
        <f>F18/E18</f>
        <v>0.11509598026169469</v>
      </c>
      <c r="H18" s="15"/>
    </row>
    <row r="19" spans="1:8" ht="15.75" x14ac:dyDescent="0.25">
      <c r="A19" s="135" t="s">
        <v>15</v>
      </c>
      <c r="B19" s="136"/>
      <c r="C19" s="14"/>
      <c r="D19" s="71">
        <v>3</v>
      </c>
      <c r="E19" s="101">
        <v>3158686</v>
      </c>
      <c r="F19" s="101">
        <v>790156</v>
      </c>
      <c r="G19" s="102">
        <f>F19/E19</f>
        <v>0.25015338656643932</v>
      </c>
      <c r="H19" s="15"/>
    </row>
    <row r="20" spans="1:8" ht="15.75" x14ac:dyDescent="0.25">
      <c r="A20" s="138" t="s">
        <v>16</v>
      </c>
      <c r="B20" s="136"/>
      <c r="C20" s="14"/>
      <c r="D20" s="71"/>
      <c r="E20" s="101"/>
      <c r="F20" s="101"/>
      <c r="G20" s="102"/>
      <c r="H20" s="15"/>
    </row>
    <row r="21" spans="1:8" ht="15.75" x14ac:dyDescent="0.25">
      <c r="A21" s="135" t="s">
        <v>71</v>
      </c>
      <c r="B21" s="136"/>
      <c r="C21" s="14"/>
      <c r="D21" s="71">
        <v>3</v>
      </c>
      <c r="E21" s="101">
        <v>4534520</v>
      </c>
      <c r="F21" s="101">
        <v>1181434.5</v>
      </c>
      <c r="G21" s="102">
        <f>F21/E21</f>
        <v>0.26054235067879289</v>
      </c>
      <c r="H21" s="15"/>
    </row>
    <row r="22" spans="1:8" ht="15.75" x14ac:dyDescent="0.25">
      <c r="A22" s="135" t="s">
        <v>91</v>
      </c>
      <c r="B22" s="136"/>
      <c r="C22" s="14"/>
      <c r="D22" s="71"/>
      <c r="E22" s="101"/>
      <c r="F22" s="101"/>
      <c r="G22" s="102"/>
      <c r="H22" s="15"/>
    </row>
    <row r="23" spans="1:8" ht="15.75" x14ac:dyDescent="0.25">
      <c r="A23" s="135" t="s">
        <v>139</v>
      </c>
      <c r="B23" s="136"/>
      <c r="C23" s="14"/>
      <c r="D23" s="71">
        <v>1</v>
      </c>
      <c r="E23" s="101">
        <v>198570</v>
      </c>
      <c r="F23" s="101">
        <v>14829.5</v>
      </c>
      <c r="G23" s="102">
        <f>F23/E23</f>
        <v>7.4681472528579346E-2</v>
      </c>
      <c r="H23" s="15"/>
    </row>
    <row r="24" spans="1:8" ht="15.75" x14ac:dyDescent="0.25">
      <c r="A24" s="135" t="s">
        <v>133</v>
      </c>
      <c r="B24" s="136"/>
      <c r="C24" s="14"/>
      <c r="D24" s="71">
        <v>2</v>
      </c>
      <c r="E24" s="101">
        <v>373069</v>
      </c>
      <c r="F24" s="101">
        <v>114735.07</v>
      </c>
      <c r="G24" s="102">
        <f>F24/E24</f>
        <v>0.3075438323741721</v>
      </c>
      <c r="H24" s="15"/>
    </row>
    <row r="25" spans="1:8" ht="15.75" x14ac:dyDescent="0.25">
      <c r="A25" s="137" t="s">
        <v>20</v>
      </c>
      <c r="B25" s="136"/>
      <c r="C25" s="14"/>
      <c r="D25" s="71">
        <v>4</v>
      </c>
      <c r="E25" s="101">
        <v>2033893</v>
      </c>
      <c r="F25" s="101">
        <v>579098</v>
      </c>
      <c r="G25" s="102">
        <f>F25/E25</f>
        <v>0.28472392598824031</v>
      </c>
      <c r="H25" s="15"/>
    </row>
    <row r="26" spans="1:8" ht="15.75" x14ac:dyDescent="0.25">
      <c r="A26" s="137" t="s">
        <v>21</v>
      </c>
      <c r="B26" s="136"/>
      <c r="C26" s="14"/>
      <c r="D26" s="71">
        <v>17</v>
      </c>
      <c r="E26" s="101">
        <v>133897</v>
      </c>
      <c r="F26" s="101">
        <v>133897</v>
      </c>
      <c r="G26" s="102">
        <f>F26/E26</f>
        <v>1</v>
      </c>
      <c r="H26" s="15"/>
    </row>
    <row r="27" spans="1:8" ht="15.75" x14ac:dyDescent="0.25">
      <c r="A27" s="138" t="s">
        <v>22</v>
      </c>
      <c r="B27" s="136"/>
      <c r="C27" s="14"/>
      <c r="D27" s="71"/>
      <c r="E27" s="101"/>
      <c r="F27" s="101"/>
      <c r="G27" s="102"/>
      <c r="H27" s="15"/>
    </row>
    <row r="28" spans="1:8" ht="15.75" x14ac:dyDescent="0.25">
      <c r="A28" s="138" t="s">
        <v>23</v>
      </c>
      <c r="B28" s="136"/>
      <c r="C28" s="14"/>
      <c r="D28" s="71"/>
      <c r="E28" s="101">
        <v>66723</v>
      </c>
      <c r="F28" s="101">
        <v>5473</v>
      </c>
      <c r="G28" s="102">
        <f>F28/E28</f>
        <v>8.2025688293392088E-2</v>
      </c>
      <c r="H28" s="15"/>
    </row>
    <row r="29" spans="1:8" ht="15.75" x14ac:dyDescent="0.25">
      <c r="A29" s="138" t="s">
        <v>141</v>
      </c>
      <c r="B29" s="136"/>
      <c r="C29" s="14"/>
      <c r="D29" s="71">
        <v>1</v>
      </c>
      <c r="E29" s="101">
        <v>1391968</v>
      </c>
      <c r="F29" s="101">
        <v>208614</v>
      </c>
      <c r="G29" s="102">
        <f>F29/E29</f>
        <v>0.14986982459366882</v>
      </c>
      <c r="H29" s="15"/>
    </row>
    <row r="30" spans="1:8" ht="15.75" x14ac:dyDescent="0.25">
      <c r="A30" s="138" t="s">
        <v>107</v>
      </c>
      <c r="B30" s="136"/>
      <c r="C30" s="14"/>
      <c r="D30" s="71"/>
      <c r="E30" s="101"/>
      <c r="F30" s="101"/>
      <c r="G30" s="102"/>
      <c r="H30" s="15"/>
    </row>
    <row r="31" spans="1:8" ht="15.75" x14ac:dyDescent="0.25">
      <c r="A31" s="138" t="s">
        <v>19</v>
      </c>
      <c r="B31" s="136"/>
      <c r="C31" s="14"/>
      <c r="D31" s="71"/>
      <c r="E31" s="101"/>
      <c r="F31" s="101"/>
      <c r="G31" s="102"/>
      <c r="H31" s="15"/>
    </row>
    <row r="32" spans="1:8" ht="15.75" x14ac:dyDescent="0.25">
      <c r="A32" s="138" t="s">
        <v>132</v>
      </c>
      <c r="B32" s="136"/>
      <c r="C32" s="14"/>
      <c r="D32" s="71">
        <v>2</v>
      </c>
      <c r="E32" s="101">
        <v>469837</v>
      </c>
      <c r="F32" s="101">
        <v>120482</v>
      </c>
      <c r="G32" s="102">
        <f>F32/E32</f>
        <v>0.2564336142108859</v>
      </c>
      <c r="H32" s="15"/>
    </row>
    <row r="33" spans="1:8" ht="15.75" x14ac:dyDescent="0.25">
      <c r="A33" s="138" t="s">
        <v>142</v>
      </c>
      <c r="B33" s="136"/>
      <c r="C33" s="14"/>
      <c r="D33" s="71">
        <v>2</v>
      </c>
      <c r="E33" s="101">
        <v>844545</v>
      </c>
      <c r="F33" s="101">
        <v>357131</v>
      </c>
      <c r="G33" s="102">
        <f>F33/E33</f>
        <v>0.42286793480513174</v>
      </c>
      <c r="H33" s="15"/>
    </row>
    <row r="34" spans="1:8" ht="15.75" x14ac:dyDescent="0.25">
      <c r="A34" s="138" t="s">
        <v>72</v>
      </c>
      <c r="B34" s="136"/>
      <c r="C34" s="14"/>
      <c r="D34" s="71">
        <v>3</v>
      </c>
      <c r="E34" s="101">
        <v>2585447</v>
      </c>
      <c r="F34" s="101">
        <v>318252</v>
      </c>
      <c r="G34" s="102">
        <f>F34/E34</f>
        <v>0.12309360818458084</v>
      </c>
      <c r="H34" s="15"/>
    </row>
    <row r="35" spans="1:8" x14ac:dyDescent="0.2">
      <c r="A35" s="16" t="s">
        <v>28</v>
      </c>
      <c r="B35" s="13"/>
      <c r="C35" s="14"/>
      <c r="D35" s="72"/>
      <c r="E35" s="100"/>
      <c r="F35" s="101"/>
      <c r="G35" s="103"/>
      <c r="H35" s="15"/>
    </row>
    <row r="36" spans="1:8" x14ac:dyDescent="0.2">
      <c r="A36" s="16" t="s">
        <v>44</v>
      </c>
      <c r="B36" s="13"/>
      <c r="C36" s="14"/>
      <c r="D36" s="72"/>
      <c r="E36" s="100"/>
      <c r="F36" s="101"/>
      <c r="G36" s="103"/>
      <c r="H36" s="15"/>
    </row>
    <row r="37" spans="1:8" x14ac:dyDescent="0.2">
      <c r="A37" s="16" t="s">
        <v>30</v>
      </c>
      <c r="B37" s="13"/>
      <c r="C37" s="14"/>
      <c r="D37" s="72"/>
      <c r="E37" s="100"/>
      <c r="F37" s="101"/>
      <c r="G37" s="103"/>
      <c r="H37" s="15"/>
    </row>
    <row r="38" spans="1:8" x14ac:dyDescent="0.2">
      <c r="A38" s="17"/>
      <c r="B38" s="18"/>
      <c r="C38" s="14"/>
      <c r="D38" s="72"/>
      <c r="E38" s="104"/>
      <c r="F38" s="104"/>
      <c r="G38" s="103"/>
      <c r="H38" s="15"/>
    </row>
    <row r="39" spans="1:8" ht="15.75" x14ac:dyDescent="0.25">
      <c r="A39" s="19" t="s">
        <v>31</v>
      </c>
      <c r="B39" s="20"/>
      <c r="C39" s="21"/>
      <c r="D39" s="99">
        <f>SUM(D9:D38)</f>
        <v>62</v>
      </c>
      <c r="E39" s="105">
        <f>SUM(E9:E38)</f>
        <v>22289536</v>
      </c>
      <c r="F39" s="105">
        <f>SUM(F9:F38)</f>
        <v>4972073.57</v>
      </c>
      <c r="G39" s="106">
        <f>F39/E39</f>
        <v>0.22306761208488146</v>
      </c>
      <c r="H39" s="15"/>
    </row>
    <row r="40" spans="1:8" ht="15.75" x14ac:dyDescent="0.25">
      <c r="A40" s="22"/>
      <c r="B40" s="22"/>
      <c r="C40" s="22"/>
      <c r="D40" s="107"/>
      <c r="E40" s="108"/>
      <c r="F40" s="74"/>
      <c r="G40" s="74"/>
      <c r="H40" s="2"/>
    </row>
    <row r="41" spans="1:8" ht="18" x14ac:dyDescent="0.25">
      <c r="A41" s="23" t="s">
        <v>32</v>
      </c>
      <c r="B41" s="24"/>
      <c r="C41" s="24"/>
      <c r="D41" s="11"/>
      <c r="E41" s="109"/>
      <c r="F41" s="75"/>
      <c r="G41" s="75"/>
      <c r="H41" s="2"/>
    </row>
    <row r="42" spans="1:8" ht="15.75" x14ac:dyDescent="0.2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2"/>
    </row>
    <row r="43" spans="1:8" ht="15.75" x14ac:dyDescent="0.25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8" t="s">
        <v>124</v>
      </c>
      <c r="H43" s="2"/>
    </row>
    <row r="44" spans="1:8" ht="15.75" x14ac:dyDescent="0.25">
      <c r="A44" s="27" t="s">
        <v>33</v>
      </c>
      <c r="B44" s="28"/>
      <c r="C44" s="14"/>
      <c r="D44" s="71">
        <v>108</v>
      </c>
      <c r="E44" s="101">
        <v>24529795.620000001</v>
      </c>
      <c r="F44" s="101">
        <v>1534330.35</v>
      </c>
      <c r="G44" s="102">
        <f>1-(+F44/E44)</f>
        <v>0.93745034105587877</v>
      </c>
      <c r="H44" s="15"/>
    </row>
    <row r="45" spans="1:8" ht="15.75" x14ac:dyDescent="0.25">
      <c r="A45" s="27" t="s">
        <v>34</v>
      </c>
      <c r="B45" s="28"/>
      <c r="C45" s="14"/>
      <c r="D45" s="71">
        <v>16</v>
      </c>
      <c r="E45" s="101">
        <v>9060486.7699999996</v>
      </c>
      <c r="F45" s="101">
        <v>932459.39</v>
      </c>
      <c r="G45" s="102">
        <f>1-(+F45/E45)</f>
        <v>0.89708506687660006</v>
      </c>
      <c r="H45" s="15"/>
    </row>
    <row r="46" spans="1:8" ht="15.75" x14ac:dyDescent="0.25">
      <c r="A46" s="27" t="s">
        <v>35</v>
      </c>
      <c r="B46" s="28"/>
      <c r="C46" s="14"/>
      <c r="D46" s="71">
        <v>257</v>
      </c>
      <c r="E46" s="101">
        <v>19224310.25</v>
      </c>
      <c r="F46" s="101">
        <v>992392.87</v>
      </c>
      <c r="G46" s="102">
        <f>1-(+F46/E46)</f>
        <v>0.94837823271188626</v>
      </c>
      <c r="H46" s="15"/>
    </row>
    <row r="47" spans="1:8" ht="15.75" x14ac:dyDescent="0.25">
      <c r="A47" s="27" t="s">
        <v>36</v>
      </c>
      <c r="B47" s="28"/>
      <c r="C47" s="14"/>
      <c r="D47" s="71">
        <v>17</v>
      </c>
      <c r="E47" s="101">
        <v>1413346.5</v>
      </c>
      <c r="F47" s="101">
        <v>129964.5</v>
      </c>
      <c r="G47" s="102">
        <f>1-(+F47/E47)</f>
        <v>0.90804484250677386</v>
      </c>
      <c r="H47" s="15"/>
    </row>
    <row r="48" spans="1:8" ht="15.75" x14ac:dyDescent="0.25">
      <c r="A48" s="27" t="s">
        <v>37</v>
      </c>
      <c r="B48" s="28"/>
      <c r="C48" s="14"/>
      <c r="D48" s="71">
        <v>99</v>
      </c>
      <c r="E48" s="101">
        <v>19727936</v>
      </c>
      <c r="F48" s="101">
        <v>1655536.68</v>
      </c>
      <c r="G48" s="102">
        <f>1-(+F48/E48)</f>
        <v>0.91608160732070498</v>
      </c>
      <c r="H48" s="15"/>
    </row>
    <row r="49" spans="1:8" ht="15.75" x14ac:dyDescent="0.25">
      <c r="A49" s="27" t="s">
        <v>38</v>
      </c>
      <c r="B49" s="28"/>
      <c r="C49" s="14"/>
      <c r="D49" s="71"/>
      <c r="E49" s="101"/>
      <c r="F49" s="101"/>
      <c r="G49" s="102"/>
      <c r="H49" s="15"/>
    </row>
    <row r="50" spans="1:8" ht="15.75" x14ac:dyDescent="0.25">
      <c r="A50" s="27" t="s">
        <v>39</v>
      </c>
      <c r="B50" s="28"/>
      <c r="C50" s="14"/>
      <c r="D50" s="71">
        <v>43</v>
      </c>
      <c r="E50" s="101">
        <v>18923127.5</v>
      </c>
      <c r="F50" s="101">
        <v>820187.22</v>
      </c>
      <c r="G50" s="102">
        <f t="shared" ref="G50:G55" si="0">1-(+F50/E50)</f>
        <v>0.95665688877274646</v>
      </c>
      <c r="H50" s="15"/>
    </row>
    <row r="51" spans="1:8" ht="15.75" x14ac:dyDescent="0.25">
      <c r="A51" s="27" t="s">
        <v>40</v>
      </c>
      <c r="B51" s="28"/>
      <c r="C51" s="14"/>
      <c r="D51" s="71">
        <v>3</v>
      </c>
      <c r="E51" s="101">
        <v>669980</v>
      </c>
      <c r="F51" s="101">
        <v>58420</v>
      </c>
      <c r="G51" s="102">
        <f t="shared" si="0"/>
        <v>0.91280336726469447</v>
      </c>
      <c r="H51" s="15"/>
    </row>
    <row r="52" spans="1:8" ht="15.75" x14ac:dyDescent="0.25">
      <c r="A52" s="53" t="s">
        <v>41</v>
      </c>
      <c r="B52" s="28"/>
      <c r="C52" s="14"/>
      <c r="D52" s="71">
        <v>1</v>
      </c>
      <c r="E52" s="101">
        <v>251300</v>
      </c>
      <c r="F52" s="101">
        <v>40200</v>
      </c>
      <c r="G52" s="102">
        <f t="shared" si="0"/>
        <v>0.84003183446080376</v>
      </c>
      <c r="H52" s="15"/>
    </row>
    <row r="53" spans="1:8" ht="15.75" x14ac:dyDescent="0.25">
      <c r="A53" s="54" t="s">
        <v>59</v>
      </c>
      <c r="B53" s="28"/>
      <c r="C53" s="14"/>
      <c r="D53" s="71">
        <v>1</v>
      </c>
      <c r="E53" s="101">
        <v>173000</v>
      </c>
      <c r="F53" s="101">
        <v>-15500</v>
      </c>
      <c r="G53" s="102">
        <f t="shared" si="0"/>
        <v>1.0895953757225434</v>
      </c>
      <c r="H53" s="15"/>
    </row>
    <row r="54" spans="1:8" ht="15.75" x14ac:dyDescent="0.25">
      <c r="A54" s="27" t="s">
        <v>92</v>
      </c>
      <c r="B54" s="28"/>
      <c r="C54" s="14"/>
      <c r="D54" s="71">
        <v>1204</v>
      </c>
      <c r="E54" s="101">
        <v>152060179.68000001</v>
      </c>
      <c r="F54" s="101">
        <v>16209088.98</v>
      </c>
      <c r="G54" s="102">
        <f t="shared" si="0"/>
        <v>0.89340346030031736</v>
      </c>
      <c r="H54" s="15"/>
    </row>
    <row r="55" spans="1:8" ht="15.75" x14ac:dyDescent="0.25">
      <c r="A55" s="69" t="s">
        <v>93</v>
      </c>
      <c r="B55" s="30"/>
      <c r="C55" s="14"/>
      <c r="D55" s="71">
        <v>3</v>
      </c>
      <c r="E55" s="101">
        <v>443043</v>
      </c>
      <c r="F55" s="101">
        <v>-35681.97</v>
      </c>
      <c r="G55" s="102">
        <f t="shared" si="0"/>
        <v>1.0805383901788315</v>
      </c>
      <c r="H55" s="15"/>
    </row>
    <row r="56" spans="1:8" x14ac:dyDescent="0.2">
      <c r="A56" s="31" t="s">
        <v>42</v>
      </c>
      <c r="B56" s="30"/>
      <c r="C56" s="14"/>
      <c r="D56" s="72"/>
      <c r="E56" s="104"/>
      <c r="F56" s="101"/>
      <c r="G56" s="103"/>
      <c r="H56" s="15"/>
    </row>
    <row r="57" spans="1:8" x14ac:dyDescent="0.2">
      <c r="A57" s="16" t="s">
        <v>43</v>
      </c>
      <c r="B57" s="28"/>
      <c r="C57" s="14"/>
      <c r="D57" s="72"/>
      <c r="E57" s="104"/>
      <c r="F57" s="101"/>
      <c r="G57" s="103"/>
      <c r="H57" s="15"/>
    </row>
    <row r="58" spans="1:8" x14ac:dyDescent="0.2">
      <c r="A58" s="16" t="s">
        <v>29</v>
      </c>
      <c r="B58" s="28"/>
      <c r="C58" s="14"/>
      <c r="D58" s="72"/>
      <c r="E58" s="100"/>
      <c r="F58" s="101"/>
      <c r="G58" s="103"/>
      <c r="H58" s="15"/>
    </row>
    <row r="59" spans="1:8" x14ac:dyDescent="0.2">
      <c r="A59" s="16" t="s">
        <v>30</v>
      </c>
      <c r="B59" s="28"/>
      <c r="C59" s="14"/>
      <c r="D59" s="72"/>
      <c r="E59" s="100"/>
      <c r="F59" s="101"/>
      <c r="G59" s="103"/>
      <c r="H59" s="15"/>
    </row>
    <row r="60" spans="1:8" ht="15.75" x14ac:dyDescent="0.25">
      <c r="A60" s="32"/>
      <c r="B60" s="18"/>
      <c r="C60" s="14"/>
      <c r="D60" s="72"/>
      <c r="E60" s="111"/>
      <c r="F60" s="111"/>
      <c r="G60" s="103"/>
      <c r="H60" s="2"/>
    </row>
    <row r="61" spans="1:8" ht="15.75" x14ac:dyDescent="0.25">
      <c r="A61" s="20" t="s">
        <v>45</v>
      </c>
      <c r="B61" s="20"/>
      <c r="C61" s="21"/>
      <c r="D61" s="73">
        <f>SUM(D44:D57)</f>
        <v>1752</v>
      </c>
      <c r="E61" s="112">
        <f>SUM(E44:E60)</f>
        <v>246476505.31999999</v>
      </c>
      <c r="F61" s="112">
        <f>SUM(F44:F60)</f>
        <v>22321398.020000003</v>
      </c>
      <c r="G61" s="106">
        <f>1-(+F61/E61)</f>
        <v>0.90943802943400154</v>
      </c>
      <c r="H61" s="2"/>
    </row>
    <row r="62" spans="1:8" x14ac:dyDescent="0.2">
      <c r="A62" s="33"/>
      <c r="B62" s="33"/>
      <c r="C62" s="33"/>
      <c r="D62" s="113"/>
      <c r="E62" s="114"/>
      <c r="F62" s="115"/>
      <c r="G62" s="115"/>
      <c r="H62" s="2"/>
    </row>
    <row r="63" spans="1:8" ht="18" x14ac:dyDescent="0.25">
      <c r="A63" s="34" t="s">
        <v>46</v>
      </c>
      <c r="B63" s="35"/>
      <c r="C63" s="35"/>
      <c r="D63" s="116"/>
      <c r="E63" s="116"/>
      <c r="F63" s="36">
        <f>F61+F39</f>
        <v>27293471.590000004</v>
      </c>
      <c r="G63" s="116"/>
      <c r="H63" s="2"/>
    </row>
    <row r="64" spans="1:8" ht="18" x14ac:dyDescent="0.25">
      <c r="A64" s="34"/>
      <c r="B64" s="35"/>
      <c r="C64" s="35"/>
      <c r="D64" s="35"/>
      <c r="E64" s="35"/>
      <c r="F64" s="36"/>
      <c r="G64" s="35"/>
      <c r="H64" s="2"/>
    </row>
    <row r="65" spans="1:8" ht="15.75" x14ac:dyDescent="0.25">
      <c r="A65" s="4" t="s">
        <v>47</v>
      </c>
      <c r="B65" s="39"/>
      <c r="C65" s="39"/>
      <c r="D65" s="39"/>
      <c r="E65" s="39"/>
      <c r="F65" s="40"/>
      <c r="G65" s="39"/>
      <c r="H65" s="2"/>
    </row>
    <row r="66" spans="1:8" ht="15.75" x14ac:dyDescent="0.25">
      <c r="A66" s="4" t="s">
        <v>48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49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/>
      <c r="B68" s="39"/>
      <c r="C68" s="39"/>
      <c r="D68" s="39"/>
      <c r="E68" s="39"/>
      <c r="F68" s="40"/>
      <c r="G68" s="39"/>
      <c r="H68" s="2"/>
    </row>
    <row r="69" spans="1:8" ht="18" x14ac:dyDescent="0.25">
      <c r="A69" s="41" t="s">
        <v>50</v>
      </c>
      <c r="B69" s="38"/>
      <c r="C69" s="38"/>
      <c r="D69" s="38"/>
      <c r="E69" s="38"/>
      <c r="F69" s="36"/>
      <c r="G69" s="38"/>
      <c r="H69" s="2"/>
    </row>
    <row r="70" spans="1:8" ht="18" x14ac:dyDescent="0.25">
      <c r="A70" s="42"/>
      <c r="B70" s="38"/>
      <c r="C70" s="38"/>
      <c r="D70" s="38"/>
      <c r="E70" s="36"/>
      <c r="F70" s="2"/>
      <c r="G70" s="2"/>
      <c r="H70" s="2"/>
    </row>
    <row r="71" spans="1:8" ht="18" x14ac:dyDescent="0.25">
      <c r="A71" s="81"/>
      <c r="B71" s="82"/>
      <c r="C71" s="82"/>
      <c r="D71" s="82"/>
      <c r="E71" s="43"/>
      <c r="F71" s="2"/>
      <c r="G71" s="2"/>
      <c r="H71" s="2"/>
    </row>
    <row r="72" spans="1:8" ht="18" x14ac:dyDescent="0.25">
      <c r="A72" s="42"/>
      <c r="B72" s="38"/>
      <c r="C72" s="38"/>
      <c r="D72" s="38"/>
      <c r="E72" s="44"/>
      <c r="F72" s="2"/>
      <c r="G72" s="2"/>
      <c r="H72" s="2"/>
    </row>
    <row r="73" spans="1:8" ht="18" x14ac:dyDescent="0.25">
      <c r="A73" s="42"/>
      <c r="B73" s="38"/>
      <c r="C73" s="38"/>
      <c r="D73" s="38"/>
      <c r="E73" s="45"/>
      <c r="F73" s="2"/>
      <c r="G73" s="2"/>
      <c r="H73" s="2"/>
    </row>
    <row r="74" spans="1:8" ht="18" x14ac:dyDescent="0.25">
      <c r="A74" s="42"/>
      <c r="B74" s="38"/>
      <c r="C74" s="38"/>
      <c r="D74" s="38"/>
      <c r="E74" s="36"/>
      <c r="F74" s="2"/>
      <c r="G74" s="2"/>
      <c r="H74" s="2"/>
    </row>
    <row r="75" spans="1:8" ht="18" x14ac:dyDescent="0.25">
      <c r="A75" s="42"/>
      <c r="B75" s="38"/>
      <c r="C75" s="38"/>
      <c r="D75" s="38"/>
      <c r="E75" s="36"/>
      <c r="F75" s="2"/>
      <c r="G75" s="2"/>
      <c r="H75" s="2"/>
    </row>
    <row r="76" spans="1:8" ht="18" x14ac:dyDescent="0.25">
      <c r="A76" s="42"/>
      <c r="B76" s="38"/>
      <c r="C76" s="38"/>
      <c r="D76" s="38"/>
      <c r="E76" s="43"/>
      <c r="F76" s="2"/>
      <c r="G76" s="2"/>
      <c r="H76" s="2"/>
    </row>
    <row r="77" spans="1:8" ht="18" x14ac:dyDescent="0.25">
      <c r="A77" s="42"/>
      <c r="B77" s="38"/>
      <c r="C77" s="38"/>
      <c r="D77" s="38"/>
      <c r="E77" s="44"/>
      <c r="F77" s="2"/>
      <c r="G77" s="2"/>
      <c r="H77" s="2"/>
    </row>
    <row r="78" spans="1:8" ht="18" x14ac:dyDescent="0.25">
      <c r="A78" s="42"/>
      <c r="B78" s="38"/>
      <c r="C78" s="38"/>
      <c r="D78" s="38"/>
      <c r="E78" s="44"/>
      <c r="F78" s="2"/>
      <c r="G78" s="2"/>
      <c r="H78" s="2"/>
    </row>
    <row r="79" spans="1:8" ht="18" x14ac:dyDescent="0.25">
      <c r="A79" s="42"/>
      <c r="B79" s="38"/>
      <c r="C79" s="38"/>
      <c r="D79" s="38"/>
      <c r="E79" s="44"/>
      <c r="F79" s="2"/>
      <c r="G79" s="2"/>
      <c r="H79" s="2"/>
    </row>
    <row r="80" spans="1:8" ht="18" x14ac:dyDescent="0.25">
      <c r="A80" s="42"/>
      <c r="B80" s="38"/>
      <c r="C80" s="38"/>
      <c r="D80" s="38"/>
      <c r="E80" s="46"/>
      <c r="F80" s="2"/>
      <c r="G80" s="2"/>
      <c r="H80" s="2"/>
    </row>
    <row r="81" spans="1:8" ht="18" x14ac:dyDescent="0.25">
      <c r="A81" s="42"/>
      <c r="B81" s="38"/>
      <c r="C81" s="38"/>
      <c r="D81" s="38"/>
      <c r="E81" s="38"/>
      <c r="F81" s="2"/>
      <c r="G81" s="2"/>
      <c r="H81" s="2"/>
    </row>
    <row r="82" spans="1:8" ht="15.75" x14ac:dyDescent="0.25">
      <c r="A82" s="47"/>
      <c r="B82" s="2"/>
      <c r="C82" s="2"/>
      <c r="D82" s="2"/>
      <c r="E82" s="2"/>
      <c r="F82" s="2"/>
      <c r="G82" s="2"/>
      <c r="H82" s="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zoomScale="87" zoomScaleNormal="87" workbookViewId="0">
      <selection activeCell="D44" sqref="D44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8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AUGUST 2025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1"/>
      <c r="B5" s="83"/>
      <c r="C5" s="83"/>
      <c r="D5" s="60" t="s">
        <v>73</v>
      </c>
      <c r="E5" s="61"/>
      <c r="F5" s="8"/>
      <c r="G5" s="84"/>
      <c r="H5" s="2"/>
    </row>
    <row r="6" spans="1:8" ht="18" x14ac:dyDescent="0.25">
      <c r="A6" s="23" t="s">
        <v>3</v>
      </c>
      <c r="B6" s="83"/>
      <c r="C6" s="83"/>
      <c r="D6" s="83"/>
      <c r="E6" s="83"/>
      <c r="F6" s="84"/>
      <c r="G6" s="84"/>
      <c r="H6" s="2"/>
    </row>
    <row r="7" spans="1:8" ht="15.75" x14ac:dyDescent="0.25">
      <c r="A7" s="63"/>
      <c r="B7" s="63"/>
      <c r="C7" s="63"/>
      <c r="D7" s="63"/>
      <c r="E7" s="25" t="s">
        <v>4</v>
      </c>
      <c r="F7" s="25" t="s">
        <v>4</v>
      </c>
      <c r="G7" s="12" t="s">
        <v>5</v>
      </c>
      <c r="H7" s="2"/>
    </row>
    <row r="8" spans="1:8" ht="15.75" x14ac:dyDescent="0.25">
      <c r="A8" s="63"/>
      <c r="B8" s="63"/>
      <c r="C8" s="63"/>
      <c r="D8" s="25" t="s">
        <v>6</v>
      </c>
      <c r="E8" s="25" t="s">
        <v>7</v>
      </c>
      <c r="F8" s="12" t="s">
        <v>8</v>
      </c>
      <c r="G8" s="12" t="s">
        <v>9</v>
      </c>
      <c r="H8" s="2"/>
    </row>
    <row r="9" spans="1:8" ht="15.75" x14ac:dyDescent="0.25">
      <c r="A9" s="135" t="s">
        <v>10</v>
      </c>
      <c r="B9" s="136"/>
      <c r="C9" s="14"/>
      <c r="D9" s="71"/>
      <c r="E9" s="100"/>
      <c r="F9" s="101"/>
      <c r="G9" s="102"/>
      <c r="H9" s="15"/>
    </row>
    <row r="10" spans="1:8" ht="15.75" x14ac:dyDescent="0.25">
      <c r="A10" s="135" t="s">
        <v>11</v>
      </c>
      <c r="B10" s="136"/>
      <c r="C10" s="14"/>
      <c r="D10" s="71"/>
      <c r="E10" s="100"/>
      <c r="F10" s="101"/>
      <c r="G10" s="102"/>
      <c r="H10" s="15"/>
    </row>
    <row r="11" spans="1:8" ht="15.75" x14ac:dyDescent="0.25">
      <c r="A11" s="135" t="s">
        <v>111</v>
      </c>
      <c r="B11" s="136"/>
      <c r="C11" s="14"/>
      <c r="D11" s="71"/>
      <c r="E11" s="100"/>
      <c r="F11" s="101"/>
      <c r="G11" s="102"/>
      <c r="H11" s="15"/>
    </row>
    <row r="12" spans="1:8" ht="15.75" x14ac:dyDescent="0.25">
      <c r="A12" s="135" t="s">
        <v>25</v>
      </c>
      <c r="B12" s="136"/>
      <c r="C12" s="14"/>
      <c r="D12" s="71"/>
      <c r="E12" s="100"/>
      <c r="F12" s="101"/>
      <c r="G12" s="102"/>
      <c r="H12" s="15"/>
    </row>
    <row r="13" spans="1:8" ht="15.75" x14ac:dyDescent="0.25">
      <c r="A13" s="135" t="s">
        <v>70</v>
      </c>
      <c r="B13" s="136"/>
      <c r="C13" s="14"/>
      <c r="D13" s="71">
        <v>15</v>
      </c>
      <c r="E13" s="100">
        <v>1293324</v>
      </c>
      <c r="F13" s="101">
        <v>735403.5</v>
      </c>
      <c r="G13" s="102">
        <f>F13/E13</f>
        <v>0.56861505701587534</v>
      </c>
      <c r="H13" s="15"/>
    </row>
    <row r="14" spans="1:8" ht="15.75" x14ac:dyDescent="0.25">
      <c r="A14" s="135" t="s">
        <v>99</v>
      </c>
      <c r="B14" s="136"/>
      <c r="C14" s="14"/>
      <c r="D14" s="71">
        <v>3</v>
      </c>
      <c r="E14" s="100">
        <v>597878</v>
      </c>
      <c r="F14" s="101">
        <v>86151.5</v>
      </c>
      <c r="G14" s="102">
        <f>F14/E14</f>
        <v>0.14409545091138995</v>
      </c>
      <c r="H14" s="15"/>
    </row>
    <row r="15" spans="1:8" ht="15.75" x14ac:dyDescent="0.25">
      <c r="A15" s="135" t="s">
        <v>101</v>
      </c>
      <c r="B15" s="136"/>
      <c r="C15" s="14"/>
      <c r="D15" s="71"/>
      <c r="E15" s="100"/>
      <c r="F15" s="101"/>
      <c r="G15" s="102"/>
      <c r="H15" s="15"/>
    </row>
    <row r="16" spans="1:8" ht="15.75" x14ac:dyDescent="0.25">
      <c r="A16" s="135" t="s">
        <v>96</v>
      </c>
      <c r="B16" s="136"/>
      <c r="C16" s="14"/>
      <c r="D16" s="71">
        <v>1</v>
      </c>
      <c r="E16" s="100">
        <v>857867</v>
      </c>
      <c r="F16" s="101">
        <v>215882</v>
      </c>
      <c r="G16" s="102">
        <f>F16/E16</f>
        <v>0.2516497312520472</v>
      </c>
      <c r="H16" s="15"/>
    </row>
    <row r="17" spans="1:8" ht="15.75" x14ac:dyDescent="0.25">
      <c r="A17" s="135" t="s">
        <v>74</v>
      </c>
      <c r="B17" s="136"/>
      <c r="C17" s="14"/>
      <c r="D17" s="71">
        <v>2</v>
      </c>
      <c r="E17" s="100">
        <v>296815</v>
      </c>
      <c r="F17" s="101">
        <v>86320</v>
      </c>
      <c r="G17" s="102">
        <f>F17/E17</f>
        <v>0.29082088169398446</v>
      </c>
      <c r="H17" s="15"/>
    </row>
    <row r="18" spans="1:8" ht="15.75" x14ac:dyDescent="0.25">
      <c r="A18" s="138" t="s">
        <v>105</v>
      </c>
      <c r="B18" s="136"/>
      <c r="C18" s="14"/>
      <c r="D18" s="71">
        <v>2</v>
      </c>
      <c r="E18" s="100">
        <v>368937</v>
      </c>
      <c r="F18" s="101">
        <v>157747</v>
      </c>
      <c r="G18" s="102">
        <f>F18/E18</f>
        <v>0.42757164502340506</v>
      </c>
      <c r="H18" s="15"/>
    </row>
    <row r="19" spans="1:8" ht="15.75" x14ac:dyDescent="0.25">
      <c r="A19" s="138" t="s">
        <v>14</v>
      </c>
      <c r="B19" s="136"/>
      <c r="C19" s="14"/>
      <c r="D19" s="71"/>
      <c r="E19" s="100"/>
      <c r="F19" s="101"/>
      <c r="G19" s="102"/>
      <c r="H19" s="15"/>
    </row>
    <row r="20" spans="1:8" ht="15.75" x14ac:dyDescent="0.25">
      <c r="A20" s="135" t="s">
        <v>15</v>
      </c>
      <c r="B20" s="136"/>
      <c r="C20" s="14"/>
      <c r="D20" s="71">
        <v>2</v>
      </c>
      <c r="E20" s="100">
        <v>1278199</v>
      </c>
      <c r="F20" s="101">
        <v>343299</v>
      </c>
      <c r="G20" s="102">
        <f>F20/E20</f>
        <v>0.26858024454721058</v>
      </c>
      <c r="H20" s="15"/>
    </row>
    <row r="21" spans="1:8" ht="15.75" x14ac:dyDescent="0.25">
      <c r="A21" s="135" t="s">
        <v>135</v>
      </c>
      <c r="B21" s="136"/>
      <c r="C21" s="14"/>
      <c r="D21" s="71"/>
      <c r="E21" s="100"/>
      <c r="F21" s="101"/>
      <c r="G21" s="102"/>
      <c r="H21" s="15"/>
    </row>
    <row r="22" spans="1:8" ht="15.75" x14ac:dyDescent="0.25">
      <c r="A22" s="135" t="s">
        <v>91</v>
      </c>
      <c r="B22" s="136"/>
      <c r="C22" s="14"/>
      <c r="D22" s="71"/>
      <c r="E22" s="100"/>
      <c r="F22" s="101"/>
      <c r="G22" s="102"/>
      <c r="H22" s="15"/>
    </row>
    <row r="23" spans="1:8" ht="15.75" x14ac:dyDescent="0.25">
      <c r="A23" s="135" t="s">
        <v>106</v>
      </c>
      <c r="B23" s="136"/>
      <c r="C23" s="14"/>
      <c r="D23" s="71">
        <v>3</v>
      </c>
      <c r="E23" s="100">
        <v>1083098</v>
      </c>
      <c r="F23" s="101">
        <v>276595.88</v>
      </c>
      <c r="G23" s="102">
        <f t="shared" ref="G23:G29" si="0">F23/E23</f>
        <v>0.25537474909934282</v>
      </c>
      <c r="H23" s="15"/>
    </row>
    <row r="24" spans="1:8" ht="15.75" x14ac:dyDescent="0.25">
      <c r="A24" s="135" t="s">
        <v>18</v>
      </c>
      <c r="B24" s="136"/>
      <c r="C24" s="14"/>
      <c r="D24" s="71">
        <v>2</v>
      </c>
      <c r="E24" s="100">
        <v>2363323</v>
      </c>
      <c r="F24" s="101">
        <v>-16773</v>
      </c>
      <c r="G24" s="102">
        <f t="shared" si="0"/>
        <v>-7.0972101570542833E-3</v>
      </c>
      <c r="H24" s="15"/>
    </row>
    <row r="25" spans="1:8" ht="15.75" x14ac:dyDescent="0.25">
      <c r="A25" s="137" t="s">
        <v>20</v>
      </c>
      <c r="B25" s="136"/>
      <c r="C25" s="14"/>
      <c r="D25" s="71">
        <v>4</v>
      </c>
      <c r="E25" s="100">
        <v>848755</v>
      </c>
      <c r="F25" s="101">
        <v>201328</v>
      </c>
      <c r="G25" s="102">
        <f t="shared" si="0"/>
        <v>0.23720390454253584</v>
      </c>
      <c r="H25" s="15"/>
    </row>
    <row r="26" spans="1:8" ht="15.75" x14ac:dyDescent="0.25">
      <c r="A26" s="137" t="s">
        <v>21</v>
      </c>
      <c r="B26" s="136"/>
      <c r="C26" s="14"/>
      <c r="D26" s="71"/>
      <c r="E26" s="100"/>
      <c r="F26" s="101"/>
      <c r="G26" s="102"/>
      <c r="H26" s="15"/>
    </row>
    <row r="27" spans="1:8" ht="15.75" x14ac:dyDescent="0.25">
      <c r="A27" s="138" t="s">
        <v>22</v>
      </c>
      <c r="B27" s="136"/>
      <c r="C27" s="14"/>
      <c r="D27" s="71"/>
      <c r="E27" s="100"/>
      <c r="F27" s="101"/>
      <c r="G27" s="102"/>
      <c r="H27" s="15"/>
    </row>
    <row r="28" spans="1:8" ht="15.75" x14ac:dyDescent="0.25">
      <c r="A28" s="138" t="s">
        <v>23</v>
      </c>
      <c r="B28" s="136"/>
      <c r="C28" s="14"/>
      <c r="D28" s="71"/>
      <c r="E28" s="100"/>
      <c r="F28" s="101"/>
      <c r="G28" s="102"/>
      <c r="H28" s="15"/>
    </row>
    <row r="29" spans="1:8" ht="15.75" x14ac:dyDescent="0.25">
      <c r="A29" s="138" t="s">
        <v>24</v>
      </c>
      <c r="B29" s="136"/>
      <c r="C29" s="14"/>
      <c r="D29" s="71">
        <v>1</v>
      </c>
      <c r="E29" s="100">
        <v>64968</v>
      </c>
      <c r="F29" s="101">
        <v>31989</v>
      </c>
      <c r="G29" s="102">
        <f t="shared" si="0"/>
        <v>0.49238086442556334</v>
      </c>
      <c r="H29" s="15"/>
    </row>
    <row r="30" spans="1:8" ht="15.75" x14ac:dyDescent="0.25">
      <c r="A30" s="138" t="s">
        <v>152</v>
      </c>
      <c r="B30" s="136"/>
      <c r="C30" s="14"/>
      <c r="D30" s="71"/>
      <c r="E30" s="100"/>
      <c r="F30" s="101"/>
      <c r="G30" s="102"/>
      <c r="H30" s="15"/>
    </row>
    <row r="31" spans="1:8" ht="15.75" x14ac:dyDescent="0.25">
      <c r="A31" s="138" t="s">
        <v>145</v>
      </c>
      <c r="B31" s="136"/>
      <c r="C31" s="14"/>
      <c r="D31" s="71">
        <v>2</v>
      </c>
      <c r="E31" s="100">
        <v>2185311</v>
      </c>
      <c r="F31" s="101">
        <v>349976</v>
      </c>
      <c r="G31" s="102">
        <f>F31/E31</f>
        <v>0.16014928767575873</v>
      </c>
      <c r="H31" s="15"/>
    </row>
    <row r="32" spans="1:8" ht="15.75" x14ac:dyDescent="0.25">
      <c r="A32" s="138" t="s">
        <v>102</v>
      </c>
      <c r="B32" s="136"/>
      <c r="C32" s="14"/>
      <c r="D32" s="71">
        <v>1</v>
      </c>
      <c r="E32" s="100">
        <v>129144</v>
      </c>
      <c r="F32" s="101">
        <v>41538</v>
      </c>
      <c r="G32" s="102">
        <f>F32/E32</f>
        <v>0.32164095892956701</v>
      </c>
      <c r="H32" s="15"/>
    </row>
    <row r="33" spans="1:8" ht="15.75" x14ac:dyDescent="0.25">
      <c r="A33" s="138" t="s">
        <v>27</v>
      </c>
      <c r="B33" s="136"/>
      <c r="C33" s="14"/>
      <c r="D33" s="71"/>
      <c r="E33" s="100"/>
      <c r="F33" s="101"/>
      <c r="G33" s="102"/>
      <c r="H33" s="15"/>
    </row>
    <row r="34" spans="1:8" ht="15.75" x14ac:dyDescent="0.25">
      <c r="A34" s="138" t="s">
        <v>72</v>
      </c>
      <c r="B34" s="136"/>
      <c r="C34" s="14"/>
      <c r="D34" s="71">
        <v>4</v>
      </c>
      <c r="E34" s="100">
        <v>4349716</v>
      </c>
      <c r="F34" s="101">
        <v>615057.5</v>
      </c>
      <c r="G34" s="102">
        <f>F34/E34</f>
        <v>0.14140176048275335</v>
      </c>
      <c r="H34" s="15"/>
    </row>
    <row r="35" spans="1:8" x14ac:dyDescent="0.2">
      <c r="A35" s="16" t="s">
        <v>28</v>
      </c>
      <c r="B35" s="13"/>
      <c r="C35" s="14"/>
      <c r="D35" s="72"/>
      <c r="E35" s="100"/>
      <c r="F35" s="101"/>
      <c r="G35" s="103"/>
      <c r="H35" s="15"/>
    </row>
    <row r="36" spans="1:8" x14ac:dyDescent="0.2">
      <c r="A36" s="16" t="s">
        <v>44</v>
      </c>
      <c r="B36" s="13"/>
      <c r="C36" s="14"/>
      <c r="D36" s="72"/>
      <c r="E36" s="100"/>
      <c r="F36" s="101"/>
      <c r="G36" s="103"/>
      <c r="H36" s="15"/>
    </row>
    <row r="37" spans="1:8" x14ac:dyDescent="0.2">
      <c r="A37" s="16" t="s">
        <v>30</v>
      </c>
      <c r="B37" s="13"/>
      <c r="C37" s="14"/>
      <c r="D37" s="72"/>
      <c r="E37" s="100"/>
      <c r="F37" s="101"/>
      <c r="G37" s="103"/>
      <c r="H37" s="15"/>
    </row>
    <row r="38" spans="1:8" x14ac:dyDescent="0.2">
      <c r="A38" s="17"/>
      <c r="B38" s="18"/>
      <c r="C38" s="14"/>
      <c r="D38" s="72"/>
      <c r="E38" s="104"/>
      <c r="F38" s="104"/>
      <c r="G38" s="103"/>
      <c r="H38" s="15"/>
    </row>
    <row r="39" spans="1:8" ht="15.75" x14ac:dyDescent="0.25">
      <c r="A39" s="19" t="s">
        <v>31</v>
      </c>
      <c r="B39" s="20"/>
      <c r="C39" s="21"/>
      <c r="D39" s="73">
        <f>SUM(D9:D38)</f>
        <v>42</v>
      </c>
      <c r="E39" s="112">
        <f>SUM(E9:E38)</f>
        <v>15717335</v>
      </c>
      <c r="F39" s="112">
        <f>SUM(F9:F38)</f>
        <v>3124514.38</v>
      </c>
      <c r="G39" s="117">
        <f>F39/E39</f>
        <v>0.1987941581699442</v>
      </c>
      <c r="H39" s="15"/>
    </row>
    <row r="40" spans="1:8" ht="15.75" x14ac:dyDescent="0.25">
      <c r="A40" s="85"/>
      <c r="B40" s="86"/>
      <c r="C40" s="21"/>
      <c r="D40" s="87"/>
      <c r="E40" s="124"/>
      <c r="F40" s="124"/>
      <c r="G40" s="125"/>
      <c r="H40" s="15"/>
    </row>
    <row r="41" spans="1:8" ht="18" x14ac:dyDescent="0.25">
      <c r="A41" s="23" t="s">
        <v>32</v>
      </c>
      <c r="B41" s="24"/>
      <c r="C41" s="24"/>
      <c r="D41" s="11"/>
      <c r="E41" s="109"/>
      <c r="F41" s="75"/>
      <c r="G41" s="75"/>
      <c r="H41" s="15"/>
    </row>
    <row r="42" spans="1:8" ht="15.75" x14ac:dyDescent="0.25">
      <c r="A42" s="26"/>
      <c r="B42" s="26"/>
      <c r="C42" s="26"/>
      <c r="D42" s="110"/>
      <c r="E42" s="11" t="s">
        <v>122</v>
      </c>
      <c r="F42" s="11" t="s">
        <v>122</v>
      </c>
      <c r="G42" s="11" t="s">
        <v>5</v>
      </c>
      <c r="H42" s="15"/>
    </row>
    <row r="43" spans="1:8" ht="15.75" x14ac:dyDescent="0.25">
      <c r="A43" s="26"/>
      <c r="B43" s="26"/>
      <c r="C43" s="26"/>
      <c r="D43" s="110" t="s">
        <v>6</v>
      </c>
      <c r="E43" s="76" t="s">
        <v>123</v>
      </c>
      <c r="F43" s="75" t="s">
        <v>8</v>
      </c>
      <c r="G43" s="78" t="s">
        <v>124</v>
      </c>
      <c r="H43" s="15"/>
    </row>
    <row r="44" spans="1:8" ht="15.75" x14ac:dyDescent="0.25">
      <c r="A44" s="27" t="s">
        <v>33</v>
      </c>
      <c r="B44" s="28"/>
      <c r="C44" s="14"/>
      <c r="D44" s="71">
        <v>154</v>
      </c>
      <c r="E44" s="101">
        <v>26381363.239999998</v>
      </c>
      <c r="F44" s="101">
        <v>1542801.97</v>
      </c>
      <c r="G44" s="102">
        <f>1-(+F44/E44)</f>
        <v>0.94151924766113793</v>
      </c>
      <c r="H44" s="15"/>
    </row>
    <row r="45" spans="1:8" ht="15.75" x14ac:dyDescent="0.25">
      <c r="A45" s="27" t="s">
        <v>34</v>
      </c>
      <c r="B45" s="28"/>
      <c r="C45" s="14"/>
      <c r="D45" s="71">
        <v>16</v>
      </c>
      <c r="E45" s="101">
        <v>9638528.6699999999</v>
      </c>
      <c r="F45" s="101">
        <v>961267.17</v>
      </c>
      <c r="G45" s="102">
        <f t="shared" ref="G45:G55" si="1">1-(+F45/E45)</f>
        <v>0.90026826677478777</v>
      </c>
      <c r="H45" s="15"/>
    </row>
    <row r="46" spans="1:8" ht="15.75" x14ac:dyDescent="0.25">
      <c r="A46" s="27" t="s">
        <v>35</v>
      </c>
      <c r="B46" s="28"/>
      <c r="C46" s="14"/>
      <c r="D46" s="71">
        <v>136</v>
      </c>
      <c r="E46" s="101">
        <v>13433730.51</v>
      </c>
      <c r="F46" s="101">
        <v>804293.85</v>
      </c>
      <c r="G46" s="102">
        <f t="shared" si="1"/>
        <v>0.94012877886739743</v>
      </c>
      <c r="H46" s="15"/>
    </row>
    <row r="47" spans="1:8" ht="15.75" x14ac:dyDescent="0.25">
      <c r="A47" s="27" t="s">
        <v>36</v>
      </c>
      <c r="B47" s="28"/>
      <c r="C47" s="14"/>
      <c r="D47" s="71">
        <v>3</v>
      </c>
      <c r="E47" s="101">
        <v>1484635.01</v>
      </c>
      <c r="F47" s="101">
        <v>76740.149999999994</v>
      </c>
      <c r="G47" s="102">
        <f t="shared" si="1"/>
        <v>0.94831042681662214</v>
      </c>
      <c r="H47" s="15"/>
    </row>
    <row r="48" spans="1:8" ht="15.75" x14ac:dyDescent="0.25">
      <c r="A48" s="27" t="s">
        <v>37</v>
      </c>
      <c r="B48" s="28"/>
      <c r="C48" s="14"/>
      <c r="D48" s="71">
        <v>57</v>
      </c>
      <c r="E48" s="101">
        <v>10036694.130000001</v>
      </c>
      <c r="F48" s="101">
        <v>616078.09</v>
      </c>
      <c r="G48" s="102">
        <f t="shared" si="1"/>
        <v>0.93861742900398615</v>
      </c>
      <c r="H48" s="15"/>
    </row>
    <row r="49" spans="1:8" ht="15.75" x14ac:dyDescent="0.25">
      <c r="A49" s="27" t="s">
        <v>38</v>
      </c>
      <c r="B49" s="28"/>
      <c r="C49" s="14"/>
      <c r="D49" s="71"/>
      <c r="E49" s="101"/>
      <c r="F49" s="101"/>
      <c r="G49" s="102"/>
      <c r="H49" s="2"/>
    </row>
    <row r="50" spans="1:8" ht="15.75" x14ac:dyDescent="0.25">
      <c r="A50" s="27" t="s">
        <v>39</v>
      </c>
      <c r="B50" s="28"/>
      <c r="C50" s="14"/>
      <c r="D50" s="71">
        <v>8</v>
      </c>
      <c r="E50" s="101">
        <v>1248335</v>
      </c>
      <c r="F50" s="101">
        <v>159865</v>
      </c>
      <c r="G50" s="102">
        <f t="shared" si="1"/>
        <v>0.87193742064429824</v>
      </c>
      <c r="H50" s="2"/>
    </row>
    <row r="51" spans="1:8" ht="15.75" x14ac:dyDescent="0.25">
      <c r="A51" s="27" t="s">
        <v>40</v>
      </c>
      <c r="B51" s="28"/>
      <c r="C51" s="14"/>
      <c r="D51" s="71">
        <v>3</v>
      </c>
      <c r="E51" s="101">
        <v>472780</v>
      </c>
      <c r="F51" s="101">
        <v>83720</v>
      </c>
      <c r="G51" s="102">
        <f t="shared" si="1"/>
        <v>0.82291975125851347</v>
      </c>
      <c r="H51" s="2"/>
    </row>
    <row r="52" spans="1:8" ht="15.75" x14ac:dyDescent="0.25">
      <c r="A52" s="53" t="s">
        <v>41</v>
      </c>
      <c r="B52" s="28"/>
      <c r="C52" s="14"/>
      <c r="D52" s="71">
        <v>2</v>
      </c>
      <c r="E52" s="101">
        <v>355250</v>
      </c>
      <c r="F52" s="101">
        <v>41550</v>
      </c>
      <c r="G52" s="102">
        <f t="shared" si="1"/>
        <v>0.88304011259676285</v>
      </c>
      <c r="H52" s="2"/>
    </row>
    <row r="53" spans="1:8" ht="15.75" x14ac:dyDescent="0.25">
      <c r="A53" s="54" t="s">
        <v>59</v>
      </c>
      <c r="B53" s="28"/>
      <c r="C53" s="14"/>
      <c r="D53" s="71"/>
      <c r="E53" s="101"/>
      <c r="F53" s="101"/>
      <c r="G53" s="102"/>
      <c r="H53" s="2"/>
    </row>
    <row r="54" spans="1:8" ht="15.75" x14ac:dyDescent="0.25">
      <c r="A54" s="27" t="s">
        <v>92</v>
      </c>
      <c r="B54" s="28"/>
      <c r="C54" s="14"/>
      <c r="D54" s="71">
        <v>1207</v>
      </c>
      <c r="E54" s="101">
        <v>151388923.66</v>
      </c>
      <c r="F54" s="101">
        <v>16616238.34</v>
      </c>
      <c r="G54" s="102">
        <f t="shared" si="1"/>
        <v>0.89024138663329211</v>
      </c>
      <c r="H54" s="2"/>
    </row>
    <row r="55" spans="1:8" ht="15.75" x14ac:dyDescent="0.25">
      <c r="A55" s="69" t="s">
        <v>93</v>
      </c>
      <c r="B55" s="30"/>
      <c r="C55" s="14"/>
      <c r="D55" s="71">
        <v>2</v>
      </c>
      <c r="E55" s="101">
        <v>322154.3</v>
      </c>
      <c r="F55" s="101">
        <v>18141.259999999998</v>
      </c>
      <c r="G55" s="102">
        <f t="shared" si="1"/>
        <v>0.94368766767974233</v>
      </c>
      <c r="H55" s="2"/>
    </row>
    <row r="56" spans="1:8" x14ac:dyDescent="0.2">
      <c r="A56" s="16" t="s">
        <v>42</v>
      </c>
      <c r="B56" s="30"/>
      <c r="C56" s="14"/>
      <c r="D56" s="72"/>
      <c r="E56" s="104"/>
      <c r="F56" s="101"/>
      <c r="G56" s="103"/>
      <c r="H56" s="2"/>
    </row>
    <row r="57" spans="1:8" x14ac:dyDescent="0.2">
      <c r="A57" s="16" t="s">
        <v>43</v>
      </c>
      <c r="B57" s="28"/>
      <c r="C57" s="14"/>
      <c r="D57" s="72"/>
      <c r="E57" s="104"/>
      <c r="F57" s="101"/>
      <c r="G57" s="103"/>
      <c r="H57" s="2"/>
    </row>
    <row r="58" spans="1:8" x14ac:dyDescent="0.2">
      <c r="A58" s="16" t="s">
        <v>44</v>
      </c>
      <c r="B58" s="28"/>
      <c r="C58" s="14"/>
      <c r="D58" s="72"/>
      <c r="E58" s="100"/>
      <c r="F58" s="101"/>
      <c r="G58" s="103"/>
      <c r="H58" s="2"/>
    </row>
    <row r="59" spans="1:8" x14ac:dyDescent="0.2">
      <c r="A59" s="16" t="s">
        <v>30</v>
      </c>
      <c r="B59" s="28"/>
      <c r="C59" s="14"/>
      <c r="D59" s="72"/>
      <c r="E59" s="100"/>
      <c r="F59" s="101"/>
      <c r="G59" s="103"/>
      <c r="H59" s="2"/>
    </row>
    <row r="60" spans="1:8" ht="15.75" x14ac:dyDescent="0.25">
      <c r="A60" s="32"/>
      <c r="B60" s="18"/>
      <c r="C60" s="14"/>
      <c r="D60" s="72"/>
      <c r="E60" s="111"/>
      <c r="F60" s="111"/>
      <c r="G60" s="103"/>
      <c r="H60" s="2"/>
    </row>
    <row r="61" spans="1:8" ht="15.75" x14ac:dyDescent="0.25">
      <c r="A61" s="20" t="s">
        <v>45</v>
      </c>
      <c r="B61" s="20"/>
      <c r="C61" s="21"/>
      <c r="D61" s="73">
        <f>SUM(D44:D57)</f>
        <v>1588</v>
      </c>
      <c r="E61" s="112">
        <f>SUM(E44:E60)</f>
        <v>214762394.52000001</v>
      </c>
      <c r="F61" s="112">
        <f>SUM(F44:F60)</f>
        <v>20920695.830000002</v>
      </c>
      <c r="G61" s="106">
        <f>1-(+F61/E61)</f>
        <v>0.90258678258473346</v>
      </c>
      <c r="H61" s="2"/>
    </row>
    <row r="62" spans="1:8" x14ac:dyDescent="0.2">
      <c r="A62" s="33"/>
      <c r="B62" s="33"/>
      <c r="C62" s="33"/>
      <c r="D62" s="113"/>
      <c r="E62" s="114"/>
      <c r="F62" s="115"/>
      <c r="G62" s="115"/>
      <c r="H62" s="2"/>
    </row>
    <row r="63" spans="1:8" ht="18" x14ac:dyDescent="0.25">
      <c r="A63" s="34" t="s">
        <v>46</v>
      </c>
      <c r="B63" s="35"/>
      <c r="C63" s="35"/>
      <c r="D63" s="116"/>
      <c r="E63" s="116"/>
      <c r="F63" s="36">
        <f>F61+F27+F39</f>
        <v>24045210.210000001</v>
      </c>
      <c r="G63" s="116"/>
      <c r="H63" s="2"/>
    </row>
    <row r="64" spans="1:8" ht="18" x14ac:dyDescent="0.25">
      <c r="A64" s="42"/>
      <c r="B64" s="38"/>
      <c r="C64" s="38"/>
      <c r="D64" s="38"/>
      <c r="E64" s="43"/>
      <c r="F64" s="2"/>
      <c r="G64" s="2"/>
      <c r="H64" s="2"/>
    </row>
    <row r="65" spans="1:8" ht="15.75" x14ac:dyDescent="0.25">
      <c r="A65" s="4" t="s">
        <v>47</v>
      </c>
      <c r="B65" s="39"/>
      <c r="C65" s="39"/>
      <c r="D65" s="39"/>
      <c r="E65" s="39"/>
      <c r="F65" s="40"/>
      <c r="G65" s="39"/>
      <c r="H65" s="2"/>
    </row>
    <row r="66" spans="1:8" ht="15.75" x14ac:dyDescent="0.25">
      <c r="A66" s="4" t="s">
        <v>48</v>
      </c>
      <c r="B66" s="39"/>
      <c r="C66" s="39"/>
      <c r="D66" s="39"/>
      <c r="E66" s="39"/>
      <c r="F66" s="40"/>
      <c r="G66" s="39"/>
      <c r="H66" s="2"/>
    </row>
    <row r="67" spans="1:8" ht="15.75" x14ac:dyDescent="0.25">
      <c r="A67" s="4" t="s">
        <v>49</v>
      </c>
      <c r="B67" s="39"/>
      <c r="C67" s="39"/>
      <c r="D67" s="39"/>
      <c r="E67" s="39"/>
      <c r="F67" s="40"/>
      <c r="G67" s="39"/>
      <c r="H67" s="2"/>
    </row>
    <row r="68" spans="1:8" ht="15.75" x14ac:dyDescent="0.25">
      <c r="A68" s="4"/>
      <c r="B68" s="39"/>
      <c r="C68" s="39"/>
      <c r="D68" s="39"/>
      <c r="E68" s="39"/>
      <c r="F68" s="40"/>
      <c r="G68" s="39"/>
      <c r="H68" s="2"/>
    </row>
    <row r="69" spans="1:8" ht="18" x14ac:dyDescent="0.25">
      <c r="A69" s="41" t="s">
        <v>50</v>
      </c>
      <c r="B69" s="38"/>
      <c r="C69" s="38"/>
      <c r="D69" s="38"/>
      <c r="E69" s="38"/>
      <c r="F69" s="36"/>
      <c r="G69" s="38"/>
      <c r="H69" s="2"/>
    </row>
    <row r="70" spans="1:8" ht="18" x14ac:dyDescent="0.25">
      <c r="A70" s="42"/>
      <c r="B70" s="38"/>
      <c r="C70" s="38"/>
      <c r="D70" s="38"/>
      <c r="E70" s="38"/>
      <c r="F70" s="2"/>
      <c r="G70" s="2"/>
      <c r="H70" s="2"/>
    </row>
    <row r="71" spans="1:8" ht="15.75" x14ac:dyDescent="0.25">
      <c r="A71" s="47"/>
      <c r="B71" s="2"/>
      <c r="C71" s="2"/>
      <c r="D71" s="2"/>
      <c r="E71" s="2"/>
      <c r="F71" s="2"/>
      <c r="G71" s="2"/>
      <c r="H71" s="2"/>
    </row>
  </sheetData>
  <phoneticPr fontId="17" type="noConversion"/>
  <printOptions horizontalCentered="1"/>
  <pageMargins left="0.75" right="0.75" top="0.25" bottom="0.25" header="0.5" footer="0.5"/>
  <pageSetup scale="4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ARG</vt:lpstr>
      <vt:lpstr>CARUTHERSVILLE</vt:lpstr>
      <vt:lpstr>HOLLYWOOD</vt:lpstr>
      <vt:lpstr>HARKC</vt:lpstr>
      <vt:lpstr>BALLYSKC</vt:lpstr>
      <vt:lpstr>AMERKC</vt:lpstr>
      <vt:lpstr>LAGRANGE</vt:lpstr>
      <vt:lpstr>AMERSC</vt:lpstr>
      <vt:lpstr>RIVERCITY</vt:lpstr>
      <vt:lpstr>HORSESHOE</vt:lpstr>
      <vt:lpstr>ISLEBV</vt:lpstr>
      <vt:lpstr>STJO</vt:lpstr>
      <vt:lpstr>CAPE</vt:lpstr>
      <vt:lpstr>STATE TOTALS</vt:lpstr>
      <vt:lpstr>'STATE TOTALS'!Print_Area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Goforth</dc:creator>
  <cp:lastModifiedBy>webteam-prod</cp:lastModifiedBy>
  <cp:lastPrinted>2024-04-08T21:36:56Z</cp:lastPrinted>
  <dcterms:created xsi:type="dcterms:W3CDTF">2012-06-07T14:04:25Z</dcterms:created>
  <dcterms:modified xsi:type="dcterms:W3CDTF">2025-10-09T20:27:17Z</dcterms:modified>
</cp:coreProperties>
</file>