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Financials 2026\Financials march\Done\"/>
    </mc:Choice>
  </mc:AlternateContent>
  <bookViews>
    <workbookView xWindow="0" yWindow="0" windowWidth="28800" windowHeight="12210" tabRatio="790" activeTab="13"/>
  </bookViews>
  <sheets>
    <sheet name="ARG" sheetId="1" r:id="rId1"/>
    <sheet name="CARUTHERSVILLE" sheetId="2" r:id="rId2"/>
    <sheet name="HOLLYWOOD" sheetId="3" r:id="rId3"/>
    <sheet name="HARKC" sheetId="4" r:id="rId4"/>
    <sheet name="BALLYSKC" sheetId="5" r:id="rId5"/>
    <sheet name="AMERKC" sheetId="6" r:id="rId6"/>
    <sheet name="LAGRANGE" sheetId="7" r:id="rId7"/>
    <sheet name="AMERSC" sheetId="8" r:id="rId8"/>
    <sheet name="RIVERCITY" sheetId="9" r:id="rId9"/>
    <sheet name="HORSESHOE" sheetId="10" r:id="rId10"/>
    <sheet name="ISLEBV" sheetId="11" r:id="rId11"/>
    <sheet name="STJO" sheetId="12" r:id="rId12"/>
    <sheet name="CAPE" sheetId="14" r:id="rId13"/>
    <sheet name="STATE TOTALS" sheetId="13" r:id="rId14"/>
  </sheets>
  <definedNames>
    <definedName name="_xlnm.Print_Area" localSheetId="13">'STATE TOTALS'!$A$1:$C$23</definedName>
  </definedNames>
  <calcPr calcId="977461" iterate="1" iterateCount="1" iterateDelta="0"/>
</workbook>
</file>

<file path=xl/calcChain.xml><?xml version="1.0" encoding="utf-8"?>
<calcChain xmlns="http://schemas.openxmlformats.org/spreadsheetml/2006/main">
  <c r="F61" i="14" l="1"/>
  <c r="E61" i="14"/>
  <c r="D61" i="14"/>
  <c r="G55" i="14"/>
  <c r="G54" i="14"/>
  <c r="G52" i="14"/>
  <c r="G51" i="14"/>
  <c r="G50" i="14"/>
  <c r="G48" i="14"/>
  <c r="G47" i="14"/>
  <c r="G46" i="14"/>
  <c r="G44" i="14"/>
  <c r="F39" i="14"/>
  <c r="G39" i="14"/>
  <c r="E39" i="14"/>
  <c r="D39" i="14"/>
  <c r="G34" i="14"/>
  <c r="G30" i="14"/>
  <c r="G29" i="14"/>
  <c r="G26" i="14"/>
  <c r="G24" i="14"/>
  <c r="G19" i="14"/>
  <c r="G15" i="14"/>
  <c r="F61" i="10"/>
  <c r="E61" i="10"/>
  <c r="D61" i="10"/>
  <c r="G55" i="10"/>
  <c r="G54" i="10"/>
  <c r="G53" i="10"/>
  <c r="G52" i="10"/>
  <c r="G50" i="10"/>
  <c r="G49" i="10"/>
  <c r="G48" i="10"/>
  <c r="G47" i="10"/>
  <c r="G46" i="10"/>
  <c r="G45" i="10"/>
  <c r="G44" i="10"/>
  <c r="F39" i="10"/>
  <c r="G39" i="10"/>
  <c r="E39" i="10"/>
  <c r="D39" i="10"/>
  <c r="G34" i="10"/>
  <c r="G33" i="10"/>
  <c r="G29" i="10"/>
  <c r="G28" i="10"/>
  <c r="G26" i="10"/>
  <c r="G25" i="10"/>
  <c r="G24" i="10"/>
  <c r="G20" i="10"/>
  <c r="G19" i="10"/>
  <c r="G16" i="10"/>
  <c r="G15" i="10"/>
  <c r="G10" i="10"/>
  <c r="F61" i="7"/>
  <c r="E61" i="7"/>
  <c r="D61" i="7"/>
  <c r="G54" i="7"/>
  <c r="G50" i="7"/>
  <c r="G48" i="7"/>
  <c r="G47" i="7"/>
  <c r="G46" i="7"/>
  <c r="G44" i="7"/>
  <c r="F73" i="12"/>
  <c r="E73" i="12"/>
  <c r="D73" i="12"/>
  <c r="G67" i="12"/>
  <c r="G66" i="12"/>
  <c r="G62" i="12"/>
  <c r="G60" i="12"/>
  <c r="G59" i="12"/>
  <c r="G58" i="12"/>
  <c r="G56" i="12"/>
  <c r="F51" i="12"/>
  <c r="E51" i="12"/>
  <c r="B12" i="13"/>
  <c r="D51" i="12"/>
  <c r="B11" i="13"/>
  <c r="G45" i="12"/>
  <c r="F39" i="12"/>
  <c r="G39" i="12"/>
  <c r="E39" i="12"/>
  <c r="D39" i="12"/>
  <c r="G30" i="12"/>
  <c r="G21" i="12"/>
  <c r="G12" i="12"/>
  <c r="F61" i="9"/>
  <c r="E61" i="9"/>
  <c r="D61" i="9"/>
  <c r="G55" i="9"/>
  <c r="G54" i="9"/>
  <c r="G52" i="9"/>
  <c r="G51" i="9"/>
  <c r="G50" i="9"/>
  <c r="G48" i="9"/>
  <c r="G47" i="9"/>
  <c r="G46" i="9"/>
  <c r="G45" i="9"/>
  <c r="G44" i="9"/>
  <c r="F39" i="9"/>
  <c r="E39" i="9"/>
  <c r="D39" i="9"/>
  <c r="G34" i="9"/>
  <c r="G32" i="9"/>
  <c r="G31" i="9"/>
  <c r="G29" i="9"/>
  <c r="G25" i="9"/>
  <c r="G24" i="9"/>
  <c r="G23" i="9"/>
  <c r="G20" i="9"/>
  <c r="G18" i="9"/>
  <c r="G17" i="9"/>
  <c r="G16" i="9"/>
  <c r="G14" i="9"/>
  <c r="G13" i="9"/>
  <c r="F62" i="6"/>
  <c r="E62" i="6"/>
  <c r="D62" i="6"/>
  <c r="G55" i="6"/>
  <c r="G54" i="6"/>
  <c r="G53" i="6"/>
  <c r="G52" i="6"/>
  <c r="G51" i="6"/>
  <c r="G50" i="6"/>
  <c r="G48" i="6"/>
  <c r="G47" i="6"/>
  <c r="G46" i="6"/>
  <c r="G45" i="6"/>
  <c r="G44" i="6"/>
  <c r="F39" i="6"/>
  <c r="G39" i="6"/>
  <c r="E39" i="6"/>
  <c r="D39" i="6"/>
  <c r="G34" i="6"/>
  <c r="G33" i="6"/>
  <c r="G32" i="6"/>
  <c r="G31" i="6"/>
  <c r="G30" i="6"/>
  <c r="G29" i="6"/>
  <c r="G28" i="6"/>
  <c r="G25" i="6"/>
  <c r="G23" i="6"/>
  <c r="G22" i="6"/>
  <c r="G20" i="6"/>
  <c r="G19" i="6"/>
  <c r="G18" i="6"/>
  <c r="G16" i="6"/>
  <c r="G15" i="6"/>
  <c r="G14" i="6"/>
  <c r="G13" i="6"/>
  <c r="G11" i="6"/>
  <c r="F62" i="5"/>
  <c r="E62" i="5"/>
  <c r="D62" i="5"/>
  <c r="G56" i="5"/>
  <c r="G54" i="5"/>
  <c r="G50" i="5"/>
  <c r="G48" i="5"/>
  <c r="G46" i="5"/>
  <c r="G44" i="5"/>
  <c r="F39" i="5"/>
  <c r="G39" i="5"/>
  <c r="E39" i="5"/>
  <c r="D39" i="5"/>
  <c r="G25" i="5"/>
  <c r="G23" i="5"/>
  <c r="G18" i="5"/>
  <c r="G14" i="5"/>
  <c r="G12" i="5"/>
  <c r="G10" i="5"/>
  <c r="F62" i="4"/>
  <c r="E62" i="4"/>
  <c r="D62" i="4"/>
  <c r="G56" i="4"/>
  <c r="G54" i="4"/>
  <c r="G53" i="4"/>
  <c r="G52" i="4"/>
  <c r="G50" i="4"/>
  <c r="G49" i="4"/>
  <c r="G48" i="4"/>
  <c r="G46" i="4"/>
  <c r="G45" i="4"/>
  <c r="G44" i="4"/>
  <c r="F39" i="4"/>
  <c r="G39" i="4"/>
  <c r="E39" i="4"/>
  <c r="D39" i="4"/>
  <c r="G33" i="4"/>
  <c r="G31" i="4"/>
  <c r="G28" i="4"/>
  <c r="G26" i="4"/>
  <c r="G24" i="4"/>
  <c r="G23" i="4"/>
  <c r="G22" i="4"/>
  <c r="G21" i="4"/>
  <c r="G19" i="4"/>
  <c r="G18" i="4"/>
  <c r="G17" i="4"/>
  <c r="G16" i="4"/>
  <c r="G15" i="4"/>
  <c r="G14" i="4"/>
  <c r="G11" i="4"/>
  <c r="G10" i="4"/>
  <c r="F62" i="3"/>
  <c r="E62" i="3"/>
  <c r="D62" i="3"/>
  <c r="G55" i="3"/>
  <c r="G54" i="3"/>
  <c r="G53" i="3"/>
  <c r="G52" i="3"/>
  <c r="G50" i="3"/>
  <c r="G49" i="3"/>
  <c r="G48" i="3"/>
  <c r="G47" i="3"/>
  <c r="G46" i="3"/>
  <c r="G45" i="3"/>
  <c r="G44" i="3"/>
  <c r="F39" i="3"/>
  <c r="G39" i="3"/>
  <c r="E39" i="3"/>
  <c r="D39" i="3"/>
  <c r="G34" i="3"/>
  <c r="G32" i="3"/>
  <c r="G29" i="3"/>
  <c r="G28" i="3"/>
  <c r="G26" i="3"/>
  <c r="G24" i="3"/>
  <c r="G23" i="3"/>
  <c r="G22" i="3"/>
  <c r="G21" i="3"/>
  <c r="G20" i="3"/>
  <c r="G18" i="3"/>
  <c r="G17" i="3"/>
  <c r="G13" i="3"/>
  <c r="G11" i="3"/>
  <c r="G9" i="3"/>
  <c r="F60" i="2"/>
  <c r="E60" i="2"/>
  <c r="D60" i="2"/>
  <c r="G54" i="2"/>
  <c r="G53" i="2"/>
  <c r="G50" i="2"/>
  <c r="G48" i="2"/>
  <c r="G47" i="2"/>
  <c r="G46" i="2"/>
  <c r="G44" i="2"/>
  <c r="F39" i="2"/>
  <c r="G39" i="2"/>
  <c r="E39" i="2"/>
  <c r="D39" i="2"/>
  <c r="G34" i="2"/>
  <c r="G32" i="2"/>
  <c r="G30" i="2"/>
  <c r="G18" i="2"/>
  <c r="F60" i="11"/>
  <c r="E60" i="11"/>
  <c r="D60" i="11"/>
  <c r="G53" i="11"/>
  <c r="G52" i="11"/>
  <c r="G50" i="11"/>
  <c r="G49" i="11"/>
  <c r="G48" i="11"/>
  <c r="G47" i="11"/>
  <c r="G46" i="11"/>
  <c r="G45" i="11"/>
  <c r="G44" i="11"/>
  <c r="F39" i="11"/>
  <c r="E39" i="11"/>
  <c r="D39" i="11"/>
  <c r="G34" i="11"/>
  <c r="G30" i="11"/>
  <c r="G29" i="11"/>
  <c r="G23" i="11"/>
  <c r="G22" i="11"/>
  <c r="G19" i="11"/>
  <c r="G11" i="11"/>
  <c r="G9" i="11"/>
  <c r="F61" i="8"/>
  <c r="E61" i="8"/>
  <c r="D61" i="8"/>
  <c r="G55" i="8"/>
  <c r="G54" i="8"/>
  <c r="G53" i="8"/>
  <c r="G52" i="8"/>
  <c r="G51" i="8"/>
  <c r="G50" i="8"/>
  <c r="G48" i="8"/>
  <c r="G47" i="8"/>
  <c r="G46" i="8"/>
  <c r="G45" i="8"/>
  <c r="G44" i="8"/>
  <c r="F39" i="8"/>
  <c r="G39" i="8"/>
  <c r="E39" i="8"/>
  <c r="D39" i="8"/>
  <c r="G34" i="8"/>
  <c r="G33" i="8"/>
  <c r="G32" i="8"/>
  <c r="G29" i="8"/>
  <c r="G28" i="8"/>
  <c r="G26" i="8"/>
  <c r="G25" i="8"/>
  <c r="G24" i="8"/>
  <c r="G23" i="8"/>
  <c r="G21" i="8"/>
  <c r="G19" i="8"/>
  <c r="G18" i="8"/>
  <c r="G13" i="8"/>
  <c r="G11" i="8"/>
  <c r="G10" i="8"/>
  <c r="F61" i="1"/>
  <c r="E61" i="1"/>
  <c r="D61" i="1"/>
  <c r="G54" i="1"/>
  <c r="G52" i="1"/>
  <c r="G50" i="1"/>
  <c r="G49" i="1"/>
  <c r="G48" i="1"/>
  <c r="G46" i="1"/>
  <c r="G45" i="1"/>
  <c r="G44" i="1"/>
  <c r="G39" i="1"/>
  <c r="F39" i="1"/>
  <c r="E39" i="1"/>
  <c r="D39" i="1"/>
  <c r="G31" i="1"/>
  <c r="G30" i="1"/>
  <c r="G25" i="1"/>
  <c r="G22" i="1"/>
  <c r="G20" i="1"/>
  <c r="G18" i="1"/>
  <c r="G17" i="1"/>
  <c r="G16" i="1"/>
  <c r="G15" i="1"/>
  <c r="G13" i="1"/>
  <c r="G10" i="1"/>
  <c r="G9" i="1"/>
  <c r="A4" i="13"/>
  <c r="A3" i="14"/>
  <c r="A3" i="12"/>
  <c r="A3" i="11"/>
  <c r="A3" i="10"/>
  <c r="A3" i="9"/>
  <c r="A3" i="8"/>
  <c r="A3" i="7"/>
  <c r="D39" i="7"/>
  <c r="E39" i="7"/>
  <c r="F39" i="7"/>
  <c r="A3" i="6"/>
  <c r="A3" i="5"/>
  <c r="A3" i="4"/>
  <c r="A3" i="3"/>
  <c r="A3" i="2"/>
  <c r="F63" i="14"/>
  <c r="G61" i="14"/>
  <c r="F63" i="10"/>
  <c r="G61" i="10"/>
  <c r="F63" i="7"/>
  <c r="G61" i="7"/>
  <c r="F75" i="12"/>
  <c r="G73" i="12"/>
  <c r="B13" i="13"/>
  <c r="B14" i="13"/>
  <c r="G51" i="12"/>
  <c r="F63" i="9"/>
  <c r="G61" i="9"/>
  <c r="G39" i="9"/>
  <c r="F64" i="6"/>
  <c r="G62" i="6"/>
  <c r="B17" i="13"/>
  <c r="B16" i="13"/>
  <c r="G62" i="5"/>
  <c r="F64" i="5"/>
  <c r="F64" i="4"/>
  <c r="G62" i="4"/>
  <c r="F64" i="3"/>
  <c r="G62" i="3"/>
  <c r="B7" i="13"/>
  <c r="B6" i="13"/>
  <c r="F62" i="2"/>
  <c r="G60" i="2"/>
  <c r="B18" i="13"/>
  <c r="F62" i="11"/>
  <c r="G60" i="11"/>
  <c r="B8" i="13"/>
  <c r="G39" i="11"/>
  <c r="F63" i="8"/>
  <c r="G61" i="8"/>
  <c r="F63" i="1"/>
  <c r="G61" i="1"/>
  <c r="B9" i="13"/>
  <c r="B19" i="13"/>
  <c r="B21" i="13"/>
</calcChain>
</file>

<file path=xl/sharedStrings.xml><?xml version="1.0" encoding="utf-8"?>
<sst xmlns="http://schemas.openxmlformats.org/spreadsheetml/2006/main" count="952" uniqueCount="157">
  <si>
    <t>MISSOURI GAMING COMMISSION</t>
  </si>
  <si>
    <t>DETAIL GAMING STATS - PUBLIC REPORT</t>
  </si>
  <si>
    <t>BOAT:    ARGOSY RIVERSIDE</t>
  </si>
  <si>
    <t>TABLE GAMES:</t>
  </si>
  <si>
    <t>TABLE</t>
  </si>
  <si>
    <t>ACTUAL</t>
  </si>
  <si>
    <t>UNITS</t>
  </si>
  <si>
    <t>DROP</t>
  </si>
  <si>
    <t>AGR</t>
  </si>
  <si>
    <t>HOLD %</t>
  </si>
  <si>
    <t xml:space="preserve">   Blackjack</t>
  </si>
  <si>
    <t xml:space="preserve">   Double Deck Blackjack</t>
  </si>
  <si>
    <t xml:space="preserve">   Face Up Blackjack</t>
  </si>
  <si>
    <t xml:space="preserve">   Caribbean Stud</t>
  </si>
  <si>
    <t xml:space="preserve">   Craps</t>
  </si>
  <si>
    <t xml:space="preserve">   Craps No More</t>
  </si>
  <si>
    <t xml:space="preserve">   No Craps, Craps</t>
  </si>
  <si>
    <t xml:space="preserve">   Let It Ride</t>
  </si>
  <si>
    <t xml:space="preserve">   Mini Bacarrat</t>
  </si>
  <si>
    <t xml:space="preserve">   Pai Gow Poker</t>
  </si>
  <si>
    <t xml:space="preserve">   Roulette</t>
  </si>
  <si>
    <t xml:space="preserve">   Poker w/o bad beat</t>
  </si>
  <si>
    <t xml:space="preserve">   Bad Beat Poker - house funded</t>
  </si>
  <si>
    <t xml:space="preserve">   Bad Beat Poker - player funded</t>
  </si>
  <si>
    <t xml:space="preserve">   Three Card Poker/Stud</t>
  </si>
  <si>
    <t xml:space="preserve">   Mississippi Stud</t>
  </si>
  <si>
    <t xml:space="preserve">   BJ 21 +3</t>
  </si>
  <si>
    <t xml:space="preserve">   Ultimate Texas Hold'em</t>
  </si>
  <si>
    <t xml:space="preserve">   Table Tournaments</t>
  </si>
  <si>
    <t xml:space="preserve">   Other </t>
  </si>
  <si>
    <t xml:space="preserve">   Rounding</t>
  </si>
  <si>
    <t xml:space="preserve">  TOTAL TABLE GAMES:</t>
  </si>
  <si>
    <t>ELECTRONIC GAMING DEVICES:</t>
  </si>
  <si>
    <t xml:space="preserve">     5 cents</t>
  </si>
  <si>
    <t xml:space="preserve">   10 cents</t>
  </si>
  <si>
    <t xml:space="preserve">   25 cents</t>
  </si>
  <si>
    <t xml:space="preserve">   50 cents</t>
  </si>
  <si>
    <t xml:space="preserve">   $1.00</t>
  </si>
  <si>
    <t xml:space="preserve">   $2.00</t>
  </si>
  <si>
    <t xml:space="preserve">   $5.00</t>
  </si>
  <si>
    <t xml:space="preserve">   $10.00</t>
  </si>
  <si>
    <t xml:space="preserve">   $25.00</t>
  </si>
  <si>
    <t xml:space="preserve">   Slot Tournaments</t>
  </si>
  <si>
    <t xml:space="preserve">   Wide Area Progressive</t>
  </si>
  <si>
    <t xml:space="preserve">   Other</t>
  </si>
  <si>
    <t xml:space="preserve">     TOTAL SLOTS:</t>
  </si>
  <si>
    <t>TOTAL AGR FOR MONTH:</t>
  </si>
  <si>
    <t xml:space="preserve">(1) The above payout percentages for slots represent the actual payout for a one month period only.  </t>
  </si>
  <si>
    <t xml:space="preserve">     The 80% minimum payout per Section 313.805(12) RSMO is not limited to any one month period </t>
  </si>
  <si>
    <t xml:space="preserve">     and is calculated based on standard probability and statistical theory.</t>
  </si>
  <si>
    <t>NOTE:  THE FIGURES IN THIS REPORT ARE SUBJECT TO ADJUSTMENT</t>
  </si>
  <si>
    <t>DETAIL GAMING STATS  - PUBLIC REPORT</t>
  </si>
  <si>
    <t xml:space="preserve">   Single Deck Blackjack</t>
  </si>
  <si>
    <t xml:space="preserve">   Texas Shootout</t>
  </si>
  <si>
    <t xml:space="preserve">   Ultimate Texas Hold'Em</t>
  </si>
  <si>
    <t xml:space="preserve">   Midi Bacarrat</t>
  </si>
  <si>
    <t xml:space="preserve">   EZ Bacarrat</t>
  </si>
  <si>
    <t xml:space="preserve">   21 Plus 3</t>
  </si>
  <si>
    <t xml:space="preserve">   Four Card Poker</t>
  </si>
  <si>
    <t xml:space="preserve">   $100.00</t>
  </si>
  <si>
    <t xml:space="preserve">     1 cent</t>
  </si>
  <si>
    <t xml:space="preserve">     2 cents</t>
  </si>
  <si>
    <t xml:space="preserve">   Ultimate Texas Hold 'Em</t>
  </si>
  <si>
    <t xml:space="preserve">   Six Card Poker</t>
  </si>
  <si>
    <t xml:space="preserve">   21 plus 3</t>
  </si>
  <si>
    <t xml:space="preserve">   Prime 21</t>
  </si>
  <si>
    <t xml:space="preserve">   EZ Pai Gow</t>
  </si>
  <si>
    <t>BOAT:     MARK TWAIN</t>
  </si>
  <si>
    <t>BOAT:     ST. CHARLES</t>
  </si>
  <si>
    <t xml:space="preserve">   Three Card Progressive</t>
  </si>
  <si>
    <t xml:space="preserve">   Blackjack plus 3</t>
  </si>
  <si>
    <t xml:space="preserve">   Dragon Bonus</t>
  </si>
  <si>
    <t xml:space="preserve">   EZ Baccarat</t>
  </si>
  <si>
    <t>BOAT:     RIVER CITY</t>
  </si>
  <si>
    <t xml:space="preserve">   Bonus Craps</t>
  </si>
  <si>
    <t>BOAT:  ISLE OF CAPRI - BOONVILLE</t>
  </si>
  <si>
    <t>STATEWIDE TOTALS</t>
  </si>
  <si>
    <t xml:space="preserve">     TABLE GAMES:</t>
  </si>
  <si>
    <t xml:space="preserve">     TABLE DROP:</t>
  </si>
  <si>
    <t xml:space="preserve">     TABLE AGR:</t>
  </si>
  <si>
    <t xml:space="preserve">     ACTUAL HOLD %:</t>
  </si>
  <si>
    <t xml:space="preserve">     SLOT MACHINES:</t>
  </si>
  <si>
    <t xml:space="preserve">     SLOT HANDLE:</t>
  </si>
  <si>
    <t xml:space="preserve">     SLOT AGR:</t>
  </si>
  <si>
    <t xml:space="preserve">     ACTUAL PAYOUT %:</t>
  </si>
  <si>
    <t xml:space="preserve">     GRAND TOTAL AGR:</t>
  </si>
  <si>
    <t xml:space="preserve">   Lunar Poker</t>
  </si>
  <si>
    <t xml:space="preserve">   Super 7</t>
  </si>
  <si>
    <t xml:space="preserve">   Three Card Poker</t>
  </si>
  <si>
    <t>BOAT:  HOLLYWOOD</t>
  </si>
  <si>
    <t xml:space="preserve">   65 to 5 BJ</t>
  </si>
  <si>
    <t xml:space="preserve">   High Card Flush</t>
  </si>
  <si>
    <t xml:space="preserve">   1 cent</t>
  </si>
  <si>
    <t xml:space="preserve">   2 cents</t>
  </si>
  <si>
    <t xml:space="preserve">   Double Deck 21 Plus 3</t>
  </si>
  <si>
    <t xml:space="preserve">   Commission Free</t>
  </si>
  <si>
    <t xml:space="preserve">   Blackjack 6 to 5</t>
  </si>
  <si>
    <t xml:space="preserve">   EZ Mini Bacarrat</t>
  </si>
  <si>
    <t xml:space="preserve">   Criss Cross</t>
  </si>
  <si>
    <t xml:space="preserve">   Double Deck Blackjack 21+3</t>
  </si>
  <si>
    <t xml:space="preserve">   Heads Up Hold Em</t>
  </si>
  <si>
    <t xml:space="preserve">   Blackjack Top 3</t>
  </si>
  <si>
    <t xml:space="preserve">   DJ Wild</t>
  </si>
  <si>
    <t xml:space="preserve">   Texas Ultimate</t>
  </si>
  <si>
    <t xml:space="preserve">   Cajun Stud Poker</t>
  </si>
  <si>
    <t xml:space="preserve">   Cajun Stud</t>
  </si>
  <si>
    <t xml:space="preserve">   Heads Up Hold'em</t>
  </si>
  <si>
    <t xml:space="preserve">   World Tour Poker</t>
  </si>
  <si>
    <t xml:space="preserve">   Trilux Blackjack</t>
  </si>
  <si>
    <t xml:space="preserve">   Trilux</t>
  </si>
  <si>
    <t xml:space="preserve">   Cajun Poker</t>
  </si>
  <si>
    <t xml:space="preserve">   Sic Bo</t>
  </si>
  <si>
    <t xml:space="preserve">   DJ Wild Poker</t>
  </si>
  <si>
    <t xml:space="preserve">   Fortune 7</t>
  </si>
  <si>
    <t xml:space="preserve">   Four Card Frenzy</t>
  </si>
  <si>
    <t xml:space="preserve">   Criss Cross Poker</t>
  </si>
  <si>
    <t xml:space="preserve">   Straw Poker</t>
  </si>
  <si>
    <t xml:space="preserve">  Multi Denom</t>
  </si>
  <si>
    <t xml:space="preserve">   Ultimate Texas Poker</t>
  </si>
  <si>
    <t xml:space="preserve">   5 Treasures Baccarat</t>
  </si>
  <si>
    <t xml:space="preserve">    EZ Baccarat</t>
  </si>
  <si>
    <t xml:space="preserve">BOAT:     AMERISTAR KC </t>
  </si>
  <si>
    <t>SLOT</t>
  </si>
  <si>
    <t>HANDLE</t>
  </si>
  <si>
    <t>PAYOUT % (1)</t>
  </si>
  <si>
    <t>BOAT: CENTURY CARUTHERSVILLE</t>
  </si>
  <si>
    <t>BOAT:     HARRAHS KANSAS CITY</t>
  </si>
  <si>
    <t xml:space="preserve">     HYBRID MACHINES:</t>
  </si>
  <si>
    <t xml:space="preserve">     HYBRID HANDLE:</t>
  </si>
  <si>
    <t xml:space="preserve">     HYBRID AGR:</t>
  </si>
  <si>
    <t>BOAT: CENTURY CAPE GIRARDEAU</t>
  </si>
  <si>
    <t xml:space="preserve">   BJ 6 to 5</t>
  </si>
  <si>
    <t xml:space="preserve">   Face Up Pai Gow</t>
  </si>
  <si>
    <t xml:space="preserve">   I Luv Suits</t>
  </si>
  <si>
    <t>BOAT:  BALLY'S KC</t>
  </si>
  <si>
    <t xml:space="preserve">   I LUV Suits</t>
  </si>
  <si>
    <t xml:space="preserve">   Blackjack 6 TO 5</t>
  </si>
  <si>
    <t xml:space="preserve">   Mini Baccarat</t>
  </si>
  <si>
    <t xml:space="preserve">   Golden Frog Baccarat</t>
  </si>
  <si>
    <t xml:space="preserve">   5 Treasures</t>
  </si>
  <si>
    <t>BOAT:    HORSESHOE ST. LOUIS</t>
  </si>
  <si>
    <t xml:space="preserve">   Rising Phoenix MB</t>
  </si>
  <si>
    <t xml:space="preserve">   Big Blind UTH</t>
  </si>
  <si>
    <t xml:space="preserve">   Trilux EZ</t>
  </si>
  <si>
    <t xml:space="preserve">   Double Deck EZ</t>
  </si>
  <si>
    <t xml:space="preserve">   Rising Phoenix</t>
  </si>
  <si>
    <t>HYBRID TABLES</t>
  </si>
  <si>
    <t>HYBRID</t>
  </si>
  <si>
    <t xml:space="preserve">   Hybrid Tournaments</t>
  </si>
  <si>
    <t xml:space="preserve">     TOTAL HYBRID:</t>
  </si>
  <si>
    <t xml:space="preserve">   Eternal Bacarrat</t>
  </si>
  <si>
    <t xml:space="preserve">   Run Em Twice</t>
  </si>
  <si>
    <t xml:space="preserve">    Trilux</t>
  </si>
  <si>
    <t>BOAT:     ST. JOSEPH</t>
  </si>
  <si>
    <t xml:space="preserve">     Multi Denom</t>
  </si>
  <si>
    <t xml:space="preserve">   Dragon Bonus Mini Baccarat</t>
  </si>
  <si>
    <t>MONTH ENDED: 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</si>
</sst>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0.000%"/>
  </numFmts>
  <fonts count="22" x14ac:knownFonts="1">
    <font>
      <sz val="12"/>
      <name val="Arial"/>
    </font>
    <font>
      <b/>
      <sz val="10"/>
      <name val="Arial"/>
    </font>
    <font>
      <b/>
      <sz val="18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u/>
      <sz val="1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0">
    <xf numFmtId="0" fontId="0" fillId="0" borderId="0" xfId="0" applyNumberFormat="1" applyFont="1" applyAlignment="1" applyProtection="1">
      <protection locked="0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NumberFormat="1" applyFont="1" applyAlignment="1" applyProtection="1">
      <protection locked="0"/>
    </xf>
    <xf numFmtId="0" fontId="1" fillId="0" borderId="0" xfId="0" applyFont="1" applyAlignment="1"/>
    <xf numFmtId="0" fontId="1" fillId="0" borderId="0" xfId="0" applyNumberFormat="1" applyFont="1" applyAlignment="1">
      <alignment horizontal="centerContinuous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NumberFormat="1" applyFont="1" applyAlignment="1">
      <alignment horizontal="centerContinuous"/>
    </xf>
    <xf numFmtId="0" fontId="0" fillId="2" borderId="0" xfId="0" applyFill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Continuous"/>
    </xf>
    <xf numFmtId="0" fontId="7" fillId="0" borderId="1" xfId="0" applyNumberFormat="1" applyFont="1" applyBorder="1" applyAlignment="1" applyProtection="1">
      <protection locked="0"/>
    </xf>
    <xf numFmtId="0" fontId="8" fillId="0" borderId="2" xfId="0" applyNumberFormat="1" applyFont="1" applyBorder="1" applyAlignment="1"/>
    <xf numFmtId="0" fontId="0" fillId="0" borderId="2" xfId="0" applyFont="1" applyBorder="1" applyAlignment="1"/>
    <xf numFmtId="0" fontId="9" fillId="0" borderId="3" xfId="0" applyNumberFormat="1" applyFont="1" applyBorder="1" applyAlignment="1"/>
    <xf numFmtId="0" fontId="9" fillId="3" borderId="3" xfId="0" applyNumberFormat="1" applyFont="1" applyFill="1" applyBorder="1" applyAlignment="1"/>
    <xf numFmtId="0" fontId="8" fillId="3" borderId="1" xfId="0" applyNumberFormat="1" applyFont="1" applyFill="1" applyBorder="1" applyAlignment="1" applyProtection="1">
      <protection locked="0"/>
    </xf>
    <xf numFmtId="0" fontId="10" fillId="0" borderId="1" xfId="0" applyNumberFormat="1" applyFont="1" applyBorder="1" applyAlignment="1">
      <alignment horizontal="left"/>
    </xf>
    <xf numFmtId="0" fontId="10" fillId="0" borderId="1" xfId="0" applyNumberFormat="1" applyFont="1" applyBorder="1" applyAlignment="1"/>
    <xf numFmtId="0" fontId="0" fillId="0" borderId="0" xfId="0" applyNumberFormat="1" applyFont="1" applyAlignment="1"/>
    <xf numFmtId="0" fontId="8" fillId="0" borderId="0" xfId="0" applyNumberFormat="1" applyFont="1" applyAlignment="1"/>
    <xf numFmtId="0" fontId="11" fillId="2" borderId="0" xfId="0" applyNumberFormat="1" applyFont="1" applyFill="1" applyAlignment="1"/>
    <xf numFmtId="0" fontId="8" fillId="2" borderId="0" xfId="0" applyNumberFormat="1" applyFont="1" applyFill="1" applyAlignment="1"/>
    <xf numFmtId="0" fontId="6" fillId="2" borderId="0" xfId="0" applyNumberFormat="1" applyFont="1" applyFill="1" applyAlignment="1">
      <alignment horizontal="center"/>
    </xf>
    <xf numFmtId="0" fontId="6" fillId="0" borderId="0" xfId="0" applyNumberFormat="1" applyFont="1" applyAlignment="1"/>
    <xf numFmtId="0" fontId="6" fillId="2" borderId="3" xfId="0" applyNumberFormat="1" applyFont="1" applyFill="1" applyBorder="1" applyAlignment="1" applyProtection="1">
      <protection locked="0"/>
    </xf>
    <xf numFmtId="0" fontId="8" fillId="2" borderId="1" xfId="0" applyNumberFormat="1" applyFont="1" applyFill="1" applyBorder="1" applyAlignment="1" applyProtection="1">
      <protection locked="0"/>
    </xf>
    <xf numFmtId="0" fontId="6" fillId="2" borderId="3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Continuous"/>
      <protection locked="0"/>
    </xf>
    <xf numFmtId="0" fontId="9" fillId="0" borderId="3" xfId="0" applyNumberFormat="1" applyFont="1" applyBorder="1" applyAlignment="1">
      <alignment horizontal="left"/>
    </xf>
    <xf numFmtId="0" fontId="6" fillId="3" borderId="3" xfId="0" applyNumberFormat="1" applyFont="1" applyFill="1" applyBorder="1" applyAlignment="1" applyProtection="1">
      <protection locked="0"/>
    </xf>
    <xf numFmtId="0" fontId="7" fillId="0" borderId="0" xfId="0" applyNumberFormat="1" applyFont="1" applyAlignment="1"/>
    <xf numFmtId="0" fontId="10" fillId="0" borderId="0" xfId="0" applyNumberFormat="1" applyFont="1" applyAlignment="1"/>
    <xf numFmtId="0" fontId="12" fillId="0" borderId="0" xfId="0" applyNumberFormat="1" applyFont="1" applyAlignment="1"/>
    <xf numFmtId="4" fontId="10" fillId="0" borderId="0" xfId="0" applyNumberFormat="1" applyFont="1" applyAlignment="1">
      <alignment horizontal="right"/>
    </xf>
    <xf numFmtId="0" fontId="10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4" fontId="6" fillId="0" borderId="0" xfId="0" applyNumberFormat="1" applyFont="1" applyAlignment="1">
      <alignment horizontal="right"/>
    </xf>
    <xf numFmtId="0" fontId="5" fillId="0" borderId="0" xfId="0" applyFont="1" applyAlignment="1"/>
    <xf numFmtId="0" fontId="13" fillId="0" borderId="0" xfId="0" applyFont="1" applyAlignment="1"/>
    <xf numFmtId="164" fontId="10" fillId="0" borderId="0" xfId="0" applyNumberFormat="1" applyFont="1" applyAlignment="1"/>
    <xf numFmtId="4" fontId="10" fillId="0" borderId="0" xfId="0" applyNumberFormat="1" applyFont="1" applyAlignment="1"/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/>
    <xf numFmtId="0" fontId="14" fillId="0" borderId="0" xfId="0" applyFont="1" applyAlignment="1"/>
    <xf numFmtId="0" fontId="15" fillId="0" borderId="0" xfId="0" applyFont="1" applyAlignment="1"/>
    <xf numFmtId="0" fontId="7" fillId="0" borderId="0" xfId="0" applyFont="1" applyAlignment="1"/>
    <xf numFmtId="0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NumberFormat="1" applyFont="1" applyAlignment="1" applyProtection="1">
      <protection locked="0"/>
    </xf>
    <xf numFmtId="8" fontId="6" fillId="2" borderId="3" xfId="0" quotePrefix="1" applyNumberFormat="1" applyFont="1" applyFill="1" applyBorder="1" applyAlignment="1" applyProtection="1">
      <protection locked="0"/>
    </xf>
    <xf numFmtId="0" fontId="6" fillId="2" borderId="3" xfId="0" quotePrefix="1" applyNumberFormat="1" applyFont="1" applyFill="1" applyBorder="1" applyAlignment="1" applyProtection="1">
      <protection locked="0"/>
    </xf>
    <xf numFmtId="0" fontId="2" fillId="0" borderId="0" xfId="0" applyNumberFormat="1" applyFont="1" applyAlignment="1"/>
    <xf numFmtId="0" fontId="0" fillId="0" borderId="0" xfId="0" applyAlignment="1"/>
    <xf numFmtId="0" fontId="0" fillId="0" borderId="4" xfId="0" applyNumberFormat="1" applyFont="1" applyBorder="1" applyAlignment="1"/>
    <xf numFmtId="0" fontId="14" fillId="0" borderId="0" xfId="0" applyNumberFormat="1" applyFont="1" applyAlignment="1"/>
    <xf numFmtId="0" fontId="1" fillId="0" borderId="0" xfId="0" applyNumberFormat="1" applyFont="1" applyAlignment="1"/>
    <xf numFmtId="0" fontId="3" fillId="0" borderId="0" xfId="0" applyNumberFormat="1" applyFont="1" applyAlignment="1"/>
    <xf numFmtId="0" fontId="4" fillId="0" borderId="0" xfId="0" applyNumberFormat="1" applyFont="1" applyAlignment="1"/>
    <xf numFmtId="0" fontId="0" fillId="2" borderId="0" xfId="0" applyNumberFormat="1" applyFont="1" applyFill="1" applyAlignment="1"/>
    <xf numFmtId="0" fontId="6" fillId="2" borderId="0" xfId="0" applyNumberFormat="1" applyFont="1" applyFill="1" applyAlignment="1"/>
    <xf numFmtId="0" fontId="12" fillId="2" borderId="0" xfId="0" applyNumberFormat="1" applyFont="1" applyFill="1" applyAlignment="1"/>
    <xf numFmtId="0" fontId="8" fillId="0" borderId="2" xfId="0" applyNumberFormat="1" applyFont="1" applyFill="1" applyBorder="1" applyAlignment="1"/>
    <xf numFmtId="0" fontId="0" fillId="0" borderId="2" xfId="0" applyNumberFormat="1" applyFont="1" applyFill="1" applyBorder="1" applyAlignment="1"/>
    <xf numFmtId="0" fontId="8" fillId="0" borderId="0" xfId="0" applyNumberFormat="1" applyFont="1" applyFill="1" applyAlignment="1"/>
    <xf numFmtId="0" fontId="18" fillId="0" borderId="0" xfId="0" applyNumberFormat="1" applyFont="1" applyAlignment="1"/>
    <xf numFmtId="0" fontId="6" fillId="2" borderId="5" xfId="0" applyNumberFormat="1" applyFont="1" applyFill="1" applyBorder="1" applyAlignment="1" applyProtection="1">
      <alignment horizontal="left"/>
      <protection locked="0"/>
    </xf>
    <xf numFmtId="0" fontId="19" fillId="2" borderId="3" xfId="0" applyNumberFormat="1" applyFont="1" applyFill="1" applyBorder="1" applyAlignment="1" applyProtection="1">
      <protection locked="0"/>
    </xf>
    <xf numFmtId="3" fontId="8" fillId="0" borderId="3" xfId="0" applyNumberFormat="1" applyFont="1" applyBorder="1" applyAlignment="1" applyProtection="1">
      <alignment horizontal="center"/>
      <protection locked="0"/>
    </xf>
    <xf numFmtId="3" fontId="8" fillId="3" borderId="3" xfId="0" applyNumberFormat="1" applyFont="1" applyFill="1" applyBorder="1" applyAlignment="1" applyProtection="1">
      <alignment horizontal="center"/>
      <protection locked="0"/>
    </xf>
    <xf numFmtId="3" fontId="10" fillId="2" borderId="3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Continuous"/>
    </xf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 applyAlignment="1">
      <alignment horizontal="center"/>
    </xf>
    <xf numFmtId="4" fontId="8" fillId="3" borderId="3" xfId="0" applyNumberFormat="1" applyFont="1" applyFill="1" applyBorder="1" applyAlignment="1" applyProtection="1">
      <alignment horizontal="center"/>
      <protection locked="0"/>
    </xf>
    <xf numFmtId="4" fontId="6" fillId="0" borderId="6" xfId="0" applyNumberFormat="1" applyFont="1" applyBorder="1" applyAlignment="1">
      <alignment horizontal="centerContinuous"/>
    </xf>
    <xf numFmtId="0" fontId="10" fillId="0" borderId="0" xfId="0" applyNumberFormat="1" applyFont="1" applyAlignment="1">
      <alignment horizontal="left"/>
    </xf>
    <xf numFmtId="164" fontId="13" fillId="0" borderId="7" xfId="0" applyNumberFormat="1" applyFont="1" applyBorder="1" applyAlignment="1">
      <alignment horizontal="center"/>
    </xf>
    <xf numFmtId="0" fontId="10" fillId="0" borderId="0" xfId="0" applyFont="1" applyFill="1" applyAlignment="1"/>
    <xf numFmtId="0" fontId="12" fillId="0" borderId="0" xfId="0" applyFont="1" applyFill="1" applyAlignment="1"/>
    <xf numFmtId="0" fontId="20" fillId="0" borderId="0" xfId="0" applyNumberFormat="1" applyFont="1" applyAlignment="1"/>
    <xf numFmtId="0" fontId="20" fillId="0" borderId="0" xfId="0" applyNumberFormat="1" applyFont="1" applyAlignment="1">
      <alignment horizontal="centerContinuous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/>
    <xf numFmtId="3" fontId="10" fillId="2" borderId="1" xfId="0" applyNumberFormat="1" applyFont="1" applyFill="1" applyBorder="1" applyAlignment="1">
      <alignment horizontal="center"/>
    </xf>
    <xf numFmtId="0" fontId="16" fillId="0" borderId="8" xfId="0" applyFont="1" applyBorder="1" applyAlignment="1"/>
    <xf numFmtId="3" fontId="13" fillId="0" borderId="9" xfId="0" applyNumberFormat="1" applyFont="1" applyBorder="1" applyAlignment="1">
      <alignment horizontal="center"/>
    </xf>
    <xf numFmtId="0" fontId="16" fillId="0" borderId="10" xfId="0" applyFont="1" applyBorder="1" applyAlignment="1"/>
    <xf numFmtId="4" fontId="13" fillId="0" borderId="7" xfId="0" applyNumberFormat="1" applyFont="1" applyBorder="1" applyAlignment="1">
      <alignment horizontal="center"/>
    </xf>
    <xf numFmtId="0" fontId="16" fillId="4" borderId="10" xfId="0" applyFont="1" applyFill="1" applyBorder="1" applyAlignment="1"/>
    <xf numFmtId="4" fontId="12" fillId="4" borderId="7" xfId="0" applyNumberFormat="1" applyFont="1" applyFill="1" applyBorder="1" applyAlignment="1">
      <alignment horizontal="center"/>
    </xf>
    <xf numFmtId="164" fontId="13" fillId="4" borderId="7" xfId="0" applyNumberFormat="1" applyFont="1" applyFill="1" applyBorder="1" applyAlignment="1">
      <alignment horizontal="center"/>
    </xf>
    <xf numFmtId="4" fontId="12" fillId="4" borderId="11" xfId="0" applyNumberFormat="1" applyFont="1" applyFill="1" applyBorder="1" applyAlignment="1">
      <alignment horizontal="center"/>
    </xf>
    <xf numFmtId="0" fontId="13" fillId="0" borderId="12" xfId="0" applyFont="1" applyBorder="1" applyAlignment="1"/>
    <xf numFmtId="0" fontId="12" fillId="0" borderId="12" xfId="0" applyFont="1" applyBorder="1" applyAlignment="1"/>
    <xf numFmtId="4" fontId="13" fillId="0" borderId="9" xfId="0" applyNumberFormat="1" applyFont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40" fontId="8" fillId="5" borderId="3" xfId="0" applyNumberFormat="1" applyFont="1" applyFill="1" applyBorder="1" applyProtection="1">
      <protection locked="0"/>
    </xf>
    <xf numFmtId="40" fontId="8" fillId="0" borderId="3" xfId="0" applyNumberFormat="1" applyFont="1" applyBorder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3" borderId="13" xfId="0" applyNumberFormat="1" applyFont="1" applyFill="1" applyBorder="1" applyProtection="1">
      <protection locked="0"/>
    </xf>
    <xf numFmtId="40" fontId="8" fillId="3" borderId="3" xfId="0" applyNumberFormat="1" applyFont="1" applyFill="1" applyBorder="1" applyProtection="1">
      <protection locked="0"/>
    </xf>
    <xf numFmtId="4" fontId="10" fillId="2" borderId="5" xfId="0" applyNumberFormat="1" applyFont="1" applyFill="1" applyBorder="1"/>
    <xf numFmtId="164" fontId="10" fillId="0" borderId="14" xfId="0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4" fontId="6" fillId="0" borderId="0" xfId="0" applyNumberFormat="1" applyFont="1"/>
    <xf numFmtId="0" fontId="6" fillId="0" borderId="0" xfId="0" applyFont="1" applyAlignment="1">
      <alignment horizontal="center"/>
    </xf>
    <xf numFmtId="4" fontId="8" fillId="3" borderId="3" xfId="0" applyNumberFormat="1" applyFont="1" applyFill="1" applyBorder="1" applyProtection="1">
      <protection locked="0"/>
    </xf>
    <xf numFmtId="4" fontId="10" fillId="2" borderId="3" xfId="0" applyNumberFormat="1" applyFont="1" applyFill="1" applyBorder="1"/>
    <xf numFmtId="0" fontId="7" fillId="0" borderId="1" xfId="0" applyFont="1" applyBorder="1"/>
    <xf numFmtId="4" fontId="20" fillId="0" borderId="1" xfId="0" applyNumberFormat="1" applyFont="1" applyBorder="1"/>
    <xf numFmtId="0" fontId="0" fillId="0" borderId="1" xfId="0" applyBorder="1"/>
    <xf numFmtId="0" fontId="12" fillId="0" borderId="0" xfId="0" applyFont="1"/>
    <xf numFmtId="164" fontId="10" fillId="0" borderId="13" xfId="0" applyNumberFormat="1" applyFont="1" applyBorder="1" applyProtection="1">
      <protection locked="0"/>
    </xf>
    <xf numFmtId="164" fontId="8" fillId="0" borderId="3" xfId="0" applyNumberFormat="1" applyFont="1" applyBorder="1" applyProtection="1">
      <protection locked="0"/>
    </xf>
    <xf numFmtId="164" fontId="8" fillId="3" borderId="3" xfId="0" applyNumberFormat="1" applyFont="1" applyFill="1" applyBorder="1" applyProtection="1">
      <protection locked="0"/>
    </xf>
    <xf numFmtId="4" fontId="8" fillId="2" borderId="3" xfId="0" applyNumberFormat="1" applyFont="1" applyFill="1" applyBorder="1" applyProtection="1">
      <protection locked="0"/>
    </xf>
    <xf numFmtId="4" fontId="8" fillId="0" borderId="3" xfId="0" applyNumberFormat="1" applyFont="1" applyBorder="1" applyProtection="1">
      <protection locked="0"/>
    </xf>
    <xf numFmtId="164" fontId="10" fillId="0" borderId="3" xfId="0" applyNumberFormat="1" applyFont="1" applyBorder="1" applyProtection="1">
      <protection locked="0"/>
    </xf>
    <xf numFmtId="0" fontId="7" fillId="0" borderId="1" xfId="0" applyFont="1" applyBorder="1" applyAlignment="1">
      <alignment horizontal="center"/>
    </xf>
    <xf numFmtId="4" fontId="10" fillId="2" borderId="1" xfId="0" applyNumberFormat="1" applyFont="1" applyFill="1" applyBorder="1"/>
    <xf numFmtId="164" fontId="10" fillId="0" borderId="1" xfId="0" applyNumberFormat="1" applyFont="1" applyBorder="1" applyProtection="1">
      <protection locked="0"/>
    </xf>
    <xf numFmtId="10" fontId="8" fillId="0" borderId="3" xfId="0" applyNumberFormat="1" applyFont="1" applyBorder="1" applyProtection="1">
      <protection locked="0"/>
    </xf>
    <xf numFmtId="164" fontId="8" fillId="5" borderId="3" xfId="0" applyNumberFormat="1" applyFont="1" applyFill="1" applyBorder="1" applyProtection="1">
      <protection locked="0"/>
    </xf>
    <xf numFmtId="4" fontId="8" fillId="5" borderId="3" xfId="0" applyNumberFormat="1" applyFont="1" applyFill="1" applyBorder="1" applyProtection="1">
      <protection locked="0"/>
    </xf>
    <xf numFmtId="3" fontId="10" fillId="2" borderId="0" xfId="0" applyNumberFormat="1" applyFont="1" applyFill="1" applyAlignment="1">
      <alignment horizontal="center"/>
    </xf>
    <xf numFmtId="4" fontId="10" fillId="2" borderId="0" xfId="0" applyNumberFormat="1" applyFont="1" applyFill="1"/>
    <xf numFmtId="164" fontId="10" fillId="0" borderId="0" xfId="0" applyNumberFormat="1" applyFont="1" applyProtection="1">
      <protection locked="0"/>
    </xf>
    <xf numFmtId="164" fontId="10" fillId="0" borderId="0" xfId="0" applyNumberFormat="1" applyFont="1"/>
    <xf numFmtId="0" fontId="0" fillId="0" borderId="0" xfId="0"/>
    <xf numFmtId="0" fontId="8" fillId="0" borderId="0" xfId="0" applyFont="1"/>
    <xf numFmtId="0" fontId="0" fillId="0" borderId="0" xfId="0" applyProtection="1">
      <protection locked="0"/>
    </xf>
    <xf numFmtId="0" fontId="6" fillId="0" borderId="3" xfId="0" applyFont="1" applyBorder="1"/>
    <xf numFmtId="0" fontId="7" fillId="0" borderId="1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topLeftCell="A2" zoomScale="87" workbookViewId="0">
      <selection activeCell="A4" sqref="A4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">
        <v>156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136</v>
      </c>
      <c r="B9" s="137"/>
      <c r="C9" s="14"/>
      <c r="D9" s="71">
        <v>8</v>
      </c>
      <c r="E9" s="100">
        <v>1475215</v>
      </c>
      <c r="F9" s="101">
        <v>379915</v>
      </c>
      <c r="G9" s="102">
        <f>F9/E9</f>
        <v>0.25753195296956716</v>
      </c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0">
        <v>1445956</v>
      </c>
      <c r="F10" s="101">
        <v>371858.5</v>
      </c>
      <c r="G10" s="102">
        <f>F10/E10</f>
        <v>0.25717138004199297</v>
      </c>
      <c r="H10" s="15"/>
    </row>
    <row r="11" spans="1:8" ht="15.75" x14ac:dyDescent="0.25">
      <c r="A11" s="136" t="s">
        <v>69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</v>
      </c>
      <c r="E13" s="100">
        <v>281203</v>
      </c>
      <c r="F13" s="101">
        <v>84784</v>
      </c>
      <c r="G13" s="102">
        <f t="shared" ref="G13:G22" si="0">F13/E13</f>
        <v>0.3015046069921018</v>
      </c>
      <c r="H13" s="15"/>
    </row>
    <row r="14" spans="1:8" ht="15.75" x14ac:dyDescent="0.25">
      <c r="A14" s="136" t="s">
        <v>112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104</v>
      </c>
      <c r="B15" s="137"/>
      <c r="C15" s="14"/>
      <c r="D15" s="71">
        <v>1</v>
      </c>
      <c r="E15" s="100">
        <v>77427</v>
      </c>
      <c r="F15" s="101">
        <v>15280</v>
      </c>
      <c r="G15" s="102">
        <f t="shared" si="0"/>
        <v>0.19734717863277668</v>
      </c>
      <c r="H15" s="15"/>
    </row>
    <row r="16" spans="1:8" ht="15.75" x14ac:dyDescent="0.25">
      <c r="A16" s="136" t="s">
        <v>113</v>
      </c>
      <c r="B16" s="137"/>
      <c r="C16" s="14"/>
      <c r="D16" s="71">
        <v>2</v>
      </c>
      <c r="E16" s="100">
        <v>2887585</v>
      </c>
      <c r="F16" s="101">
        <v>597577.5</v>
      </c>
      <c r="G16" s="102">
        <f t="shared" si="0"/>
        <v>0.20694715480236944</v>
      </c>
      <c r="H16" s="15"/>
    </row>
    <row r="17" spans="1:8" ht="15.75" x14ac:dyDescent="0.25">
      <c r="A17" s="136" t="s">
        <v>137</v>
      </c>
      <c r="B17" s="137"/>
      <c r="C17" s="14"/>
      <c r="D17" s="71">
        <v>4</v>
      </c>
      <c r="E17" s="100">
        <v>4700703</v>
      </c>
      <c r="F17" s="101">
        <v>789149.5</v>
      </c>
      <c r="G17" s="102">
        <f t="shared" si="0"/>
        <v>0.1678790385182812</v>
      </c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0">
        <v>255661</v>
      </c>
      <c r="F18" s="101">
        <v>31408</v>
      </c>
      <c r="G18" s="102">
        <f t="shared" si="0"/>
        <v>0.12285018051247551</v>
      </c>
      <c r="H18" s="15"/>
    </row>
    <row r="19" spans="1:8" ht="15.75" x14ac:dyDescent="0.25">
      <c r="A19" s="136" t="s">
        <v>15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9" t="s">
        <v>16</v>
      </c>
      <c r="B20" s="137"/>
      <c r="C20" s="14"/>
      <c r="D20" s="71">
        <v>1</v>
      </c>
      <c r="E20" s="100">
        <v>792250</v>
      </c>
      <c r="F20" s="101">
        <v>196438</v>
      </c>
      <c r="G20" s="102">
        <f t="shared" si="0"/>
        <v>0.24794951088671505</v>
      </c>
      <c r="H20" s="15"/>
    </row>
    <row r="21" spans="1:8" ht="15.75" x14ac:dyDescent="0.25">
      <c r="A21" s="136" t="s">
        <v>71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>
        <v>1</v>
      </c>
      <c r="E22" s="100">
        <v>40277</v>
      </c>
      <c r="F22" s="101">
        <v>9713</v>
      </c>
      <c r="G22" s="102">
        <f t="shared" si="0"/>
        <v>0.24115500161382428</v>
      </c>
      <c r="H22" s="15"/>
    </row>
    <row r="23" spans="1:8" ht="15.75" x14ac:dyDescent="0.25">
      <c r="A23" s="136" t="s">
        <v>139</v>
      </c>
      <c r="B23" s="137"/>
      <c r="C23" s="14"/>
      <c r="D23" s="71"/>
      <c r="E23" s="100"/>
      <c r="F23" s="101"/>
      <c r="G23" s="102"/>
      <c r="H23" s="15"/>
    </row>
    <row r="24" spans="1:8" ht="15.75" x14ac:dyDescent="0.25">
      <c r="A24" s="136" t="s">
        <v>133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0">
        <v>539175</v>
      </c>
      <c r="F25" s="101">
        <v>181001</v>
      </c>
      <c r="G25" s="102">
        <f>F25/E25</f>
        <v>0.33569991190244353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141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107</v>
      </c>
      <c r="B30" s="137"/>
      <c r="C30" s="14"/>
      <c r="D30" s="71">
        <v>2</v>
      </c>
      <c r="E30" s="101">
        <v>455624</v>
      </c>
      <c r="F30" s="101">
        <v>112184.5</v>
      </c>
      <c r="G30" s="102">
        <f>F30/E30</f>
        <v>0.24622166523273575</v>
      </c>
      <c r="H30" s="15"/>
    </row>
    <row r="31" spans="1:8" ht="15.75" x14ac:dyDescent="0.25">
      <c r="A31" s="139" t="s">
        <v>19</v>
      </c>
      <c r="B31" s="137"/>
      <c r="C31" s="14"/>
      <c r="D31" s="71">
        <v>2</v>
      </c>
      <c r="E31" s="101">
        <v>250820</v>
      </c>
      <c r="F31" s="101">
        <v>55534</v>
      </c>
      <c r="G31" s="102">
        <f>F31/E31</f>
        <v>0.22140977593493341</v>
      </c>
      <c r="H31" s="15"/>
    </row>
    <row r="32" spans="1:8" ht="15.75" x14ac:dyDescent="0.25">
      <c r="A32" s="139" t="s">
        <v>132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142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31</v>
      </c>
      <c r="E39" s="105">
        <f>SUM(E9:E38)</f>
        <v>13201896</v>
      </c>
      <c r="F39" s="105">
        <f>SUM(F9:F38)</f>
        <v>2824843</v>
      </c>
      <c r="G39" s="106">
        <f>F39/E39</f>
        <v>0.21397252334058683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92</v>
      </c>
      <c r="E44" s="101">
        <v>12015805.65</v>
      </c>
      <c r="F44" s="101">
        <v>743692.88</v>
      </c>
      <c r="G44" s="102">
        <f>1-(+F44/E44)</f>
        <v>0.93810711477344844</v>
      </c>
      <c r="H44" s="15"/>
    </row>
    <row r="45" spans="1:8" ht="15.75" x14ac:dyDescent="0.25">
      <c r="A45" s="27" t="s">
        <v>34</v>
      </c>
      <c r="B45" s="28"/>
      <c r="C45" s="14"/>
      <c r="D45" s="71">
        <v>15</v>
      </c>
      <c r="E45" s="101">
        <v>11924455.27</v>
      </c>
      <c r="F45" s="101">
        <v>935240.83</v>
      </c>
      <c r="G45" s="102">
        <f t="shared" ref="G45:G52" si="1">1-(+F45/E45)</f>
        <v>0.92156951333844872</v>
      </c>
      <c r="H45" s="15"/>
    </row>
    <row r="46" spans="1:8" ht="15.75" x14ac:dyDescent="0.25">
      <c r="A46" s="27" t="s">
        <v>35</v>
      </c>
      <c r="B46" s="28"/>
      <c r="C46" s="14"/>
      <c r="D46" s="71">
        <v>41</v>
      </c>
      <c r="E46" s="101">
        <v>2180615.25</v>
      </c>
      <c r="F46" s="101">
        <v>219398.05</v>
      </c>
      <c r="G46" s="102">
        <f t="shared" si="1"/>
        <v>0.89938708811653045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02"/>
      <c r="H47" s="15"/>
    </row>
    <row r="48" spans="1:8" ht="15.75" x14ac:dyDescent="0.25">
      <c r="A48" s="27" t="s">
        <v>37</v>
      </c>
      <c r="B48" s="28"/>
      <c r="C48" s="14"/>
      <c r="D48" s="71">
        <v>113</v>
      </c>
      <c r="E48" s="101">
        <v>11761092.75</v>
      </c>
      <c r="F48" s="101">
        <v>798072.47</v>
      </c>
      <c r="G48" s="102">
        <f t="shared" si="1"/>
        <v>0.93214300006264295</v>
      </c>
      <c r="H48" s="15"/>
    </row>
    <row r="49" spans="1:8" ht="15.75" x14ac:dyDescent="0.25">
      <c r="A49" s="27" t="s">
        <v>38</v>
      </c>
      <c r="B49" s="28"/>
      <c r="C49" s="14"/>
      <c r="D49" s="71">
        <v>8</v>
      </c>
      <c r="E49" s="101">
        <v>1024136</v>
      </c>
      <c r="F49" s="101">
        <v>78458</v>
      </c>
      <c r="G49" s="102">
        <f t="shared" si="1"/>
        <v>0.92339103400329647</v>
      </c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719375.58</v>
      </c>
      <c r="F50" s="101">
        <v>112905.58</v>
      </c>
      <c r="G50" s="102">
        <f t="shared" si="1"/>
        <v>0.84305058006000144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02"/>
      <c r="H51" s="15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162725</v>
      </c>
      <c r="F52" s="101">
        <v>27825</v>
      </c>
      <c r="G52" s="102">
        <f t="shared" si="1"/>
        <v>0.82900599170379474</v>
      </c>
      <c r="H52" s="15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15"/>
    </row>
    <row r="54" spans="1:8" ht="15.75" x14ac:dyDescent="0.25">
      <c r="A54" s="27" t="s">
        <v>92</v>
      </c>
      <c r="B54" s="28"/>
      <c r="C54" s="14"/>
      <c r="D54" s="71">
        <v>776</v>
      </c>
      <c r="E54" s="101">
        <v>78245207.219999999</v>
      </c>
      <c r="F54" s="101">
        <v>8307330.3300000001</v>
      </c>
      <c r="G54" s="102">
        <f>1-(+F54/E54)</f>
        <v>0.89382953122428965</v>
      </c>
      <c r="H54" s="15"/>
    </row>
    <row r="55" spans="1:8" ht="15.75" x14ac:dyDescent="0.25">
      <c r="A55" s="69" t="s">
        <v>93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03"/>
      <c r="H56" s="15"/>
    </row>
    <row r="57" spans="1:8" x14ac:dyDescent="0.2">
      <c r="A57" s="16" t="s">
        <v>44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03"/>
      <c r="H58" s="15"/>
    </row>
    <row r="59" spans="1:8" ht="15.75" x14ac:dyDescent="0.25">
      <c r="A59" s="32"/>
      <c r="B59" s="18"/>
      <c r="C59" s="14"/>
      <c r="D59" s="72"/>
      <c r="E59" s="100"/>
      <c r="F59" s="101"/>
      <c r="G59" s="103"/>
      <c r="H59" s="15"/>
    </row>
    <row r="60" spans="1:8" ht="15.75" x14ac:dyDescent="0.25">
      <c r="A60" s="20" t="s">
        <v>45</v>
      </c>
      <c r="B60" s="20"/>
      <c r="C60" s="21"/>
      <c r="D60" s="72"/>
      <c r="E60" s="111"/>
      <c r="F60" s="111"/>
      <c r="G60" s="103"/>
      <c r="H60" s="15"/>
    </row>
    <row r="61" spans="1:8" ht="15.75" x14ac:dyDescent="0.25">
      <c r="A61" s="33"/>
      <c r="B61" s="33"/>
      <c r="C61" s="33"/>
      <c r="D61" s="73">
        <f>SUM(D44:D57)</f>
        <v>1060</v>
      </c>
      <c r="E61" s="112">
        <f>SUM(E44:E60)</f>
        <v>118033412.72</v>
      </c>
      <c r="F61" s="112">
        <f>SUM(F44:F60)</f>
        <v>11222923.140000001</v>
      </c>
      <c r="G61" s="106">
        <f>1-(+F61/E61)</f>
        <v>0.90491740532298992</v>
      </c>
      <c r="H61" s="2"/>
    </row>
    <row r="62" spans="1:8" ht="18" x14ac:dyDescent="0.25">
      <c r="A62" s="34" t="s">
        <v>46</v>
      </c>
      <c r="B62" s="35"/>
      <c r="C62" s="35"/>
      <c r="D62" s="113"/>
      <c r="E62" s="114"/>
      <c r="F62" s="115"/>
      <c r="G62" s="115"/>
      <c r="H62" s="2"/>
    </row>
    <row r="63" spans="1:8" ht="18" x14ac:dyDescent="0.25">
      <c r="A63" s="37"/>
      <c r="B63" s="38"/>
      <c r="C63" s="38"/>
      <c r="D63" s="116"/>
      <c r="E63" s="116"/>
      <c r="F63" s="36">
        <f>F61+F39</f>
        <v>14047766.140000001</v>
      </c>
      <c r="G63" s="116"/>
      <c r="H63" s="2"/>
    </row>
    <row r="64" spans="1:8" ht="18" x14ac:dyDescent="0.25">
      <c r="A64" s="37"/>
      <c r="B64" s="38"/>
      <c r="C64" s="38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36"/>
      <c r="F71" s="2"/>
      <c r="G71" s="2"/>
      <c r="H71" s="2"/>
    </row>
    <row r="72" spans="1:8" ht="18" x14ac:dyDescent="0.25">
      <c r="A72" s="42"/>
      <c r="B72" s="38"/>
      <c r="C72" s="38"/>
      <c r="D72" s="38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1"/>
  <sheetViews>
    <sheetView showOutlineSymbols="0" topLeftCell="A19" zoomScale="87" workbookViewId="0">
      <selection activeCell="A4" sqref="A4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6" width="14.6640625" style="3" customWidth="1"/>
    <col min="7" max="7" width="13.441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0.25" x14ac:dyDescent="0.3">
      <c r="A5" s="2"/>
      <c r="B5" s="4"/>
      <c r="C5" s="4"/>
      <c r="D5" s="48" t="s">
        <v>125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131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11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12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105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53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98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113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13</v>
      </c>
      <c r="B17" s="137"/>
      <c r="C17" s="14"/>
      <c r="D17" s="71"/>
      <c r="E17" s="101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260687</v>
      </c>
      <c r="F18" s="101">
        <v>41270</v>
      </c>
      <c r="G18" s="118">
        <f>F18/E18</f>
        <v>0.15831245900255864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16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102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56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151</v>
      </c>
      <c r="B23" s="137"/>
      <c r="C23" s="14"/>
      <c r="D23" s="71"/>
      <c r="E23" s="101"/>
      <c r="F23" s="101"/>
      <c r="G23" s="118"/>
      <c r="H23" s="15"/>
    </row>
    <row r="24" spans="1:8" ht="15.75" x14ac:dyDescent="0.25">
      <c r="A24" s="136" t="s">
        <v>19</v>
      </c>
      <c r="B24" s="137"/>
      <c r="C24" s="14"/>
      <c r="D24" s="71"/>
      <c r="E24" s="101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25</v>
      </c>
      <c r="B30" s="137"/>
      <c r="C30" s="14"/>
      <c r="D30" s="71">
        <v>2</v>
      </c>
      <c r="E30" s="101">
        <v>292191</v>
      </c>
      <c r="F30" s="101">
        <v>103617</v>
      </c>
      <c r="G30" s="118">
        <f>F30/E30</f>
        <v>0.35462077887409266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109</v>
      </c>
      <c r="B32" s="137"/>
      <c r="C32" s="14"/>
      <c r="D32" s="71">
        <v>3</v>
      </c>
      <c r="E32" s="101">
        <v>632404</v>
      </c>
      <c r="F32" s="101">
        <v>86918</v>
      </c>
      <c r="G32" s="118">
        <f>F32/E32</f>
        <v>0.13744062339896648</v>
      </c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33335</v>
      </c>
      <c r="F34" s="101">
        <v>13170</v>
      </c>
      <c r="G34" s="118">
        <f>F34/E34</f>
        <v>0.39508024598770064</v>
      </c>
      <c r="H34" s="15"/>
    </row>
    <row r="35" spans="1:8" x14ac:dyDescent="0.2">
      <c r="A35" s="16" t="s">
        <v>28</v>
      </c>
      <c r="B35" s="13"/>
      <c r="C35" s="14"/>
      <c r="D35" s="72"/>
      <c r="E35" s="120"/>
      <c r="F35" s="101"/>
      <c r="G35" s="119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7</v>
      </c>
      <c r="E39" s="112">
        <f>SUM(E9:E38)</f>
        <v>1218617</v>
      </c>
      <c r="F39" s="112">
        <f>SUM(F9:F38)</f>
        <v>244975</v>
      </c>
      <c r="G39" s="122">
        <f>F39/E39</f>
        <v>0.20102706592801511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13</v>
      </c>
      <c r="E44" s="101">
        <v>609780.06999999995</v>
      </c>
      <c r="F44" s="101">
        <v>61101.39</v>
      </c>
      <c r="G44" s="118">
        <f>1-(+F44/E44)</f>
        <v>0.89979765983496307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36</v>
      </c>
      <c r="E46" s="101">
        <v>1965251.25</v>
      </c>
      <c r="F46" s="101">
        <v>181453.48</v>
      </c>
      <c r="G46" s="118">
        <f>1-(+F46/E46)</f>
        <v>0.9076690677591478</v>
      </c>
      <c r="H46" s="15"/>
    </row>
    <row r="47" spans="1:8" ht="15.75" x14ac:dyDescent="0.25">
      <c r="A47" s="27" t="s">
        <v>36</v>
      </c>
      <c r="B47" s="28"/>
      <c r="C47" s="14"/>
      <c r="D47" s="71">
        <v>15</v>
      </c>
      <c r="E47" s="101">
        <v>3213814.23</v>
      </c>
      <c r="F47" s="101">
        <v>143316.13</v>
      </c>
      <c r="G47" s="118">
        <f>1-(+F47/E47)</f>
        <v>0.95540621836128969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2331490</v>
      </c>
      <c r="F48" s="101">
        <v>183510</v>
      </c>
      <c r="G48" s="118">
        <f>1-(+F48/E48)</f>
        <v>0.92129067677751142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6</v>
      </c>
      <c r="E50" s="101">
        <v>879185</v>
      </c>
      <c r="F50" s="101">
        <v>72295</v>
      </c>
      <c r="G50" s="118">
        <f>1-(+F50/E50)</f>
        <v>0.91777043511888856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60</v>
      </c>
      <c r="B53" s="30"/>
      <c r="C53" s="14"/>
      <c r="D53" s="71">
        <v>465</v>
      </c>
      <c r="E53" s="101">
        <v>31178152.039999999</v>
      </c>
      <c r="F53" s="101">
        <v>3337449.17</v>
      </c>
      <c r="G53" s="118">
        <f>1-(+F53/E53)</f>
        <v>0.89295551687225649</v>
      </c>
      <c r="H53" s="15"/>
    </row>
    <row r="54" spans="1:8" ht="15.75" x14ac:dyDescent="0.25">
      <c r="A54" s="29" t="s">
        <v>61</v>
      </c>
      <c r="B54" s="30"/>
      <c r="C54" s="14"/>
      <c r="D54" s="71">
        <v>6</v>
      </c>
      <c r="E54" s="101">
        <v>170882.54</v>
      </c>
      <c r="F54" s="101">
        <v>12109.36</v>
      </c>
      <c r="G54" s="118">
        <f>1-(+F54/E54)</f>
        <v>0.92913635295917296</v>
      </c>
      <c r="H54" s="15"/>
    </row>
    <row r="55" spans="1:8" x14ac:dyDescent="0.2">
      <c r="A55" s="31" t="s">
        <v>42</v>
      </c>
      <c r="B55" s="30"/>
      <c r="C55" s="14"/>
      <c r="D55" s="72"/>
      <c r="E55" s="104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00"/>
      <c r="F57" s="101"/>
      <c r="G57" s="119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19"/>
      <c r="H58" s="15"/>
    </row>
    <row r="59" spans="1:8" ht="15.75" x14ac:dyDescent="0.25">
      <c r="A59" s="32"/>
      <c r="B59" s="18"/>
      <c r="C59" s="14"/>
      <c r="D59" s="72"/>
      <c r="E59" s="77"/>
      <c r="F59" s="111"/>
      <c r="G59" s="119"/>
      <c r="H59" s="15"/>
    </row>
    <row r="60" spans="1:8" ht="15.75" x14ac:dyDescent="0.25">
      <c r="A60" s="20" t="s">
        <v>45</v>
      </c>
      <c r="B60" s="20"/>
      <c r="C60" s="21"/>
      <c r="D60" s="73">
        <f>SUM(D44:D56)</f>
        <v>578</v>
      </c>
      <c r="E60" s="112">
        <f>SUM(E44:E59)</f>
        <v>40348555.130000003</v>
      </c>
      <c r="F60" s="112">
        <f>SUM(F44:F59)</f>
        <v>3991234.53</v>
      </c>
      <c r="G60" s="122">
        <f>1-(F60/E60)</f>
        <v>0.90108110396665897</v>
      </c>
      <c r="H60" s="15"/>
    </row>
    <row r="61" spans="1:8" x14ac:dyDescent="0.2">
      <c r="A61" s="33"/>
      <c r="B61" s="33"/>
      <c r="C61" s="49"/>
      <c r="D61" s="123"/>
      <c r="E61" s="114"/>
      <c r="F61" s="115"/>
      <c r="G61" s="115"/>
      <c r="H61" s="2"/>
    </row>
    <row r="62" spans="1:8" ht="18" x14ac:dyDescent="0.25">
      <c r="A62" s="34" t="s">
        <v>46</v>
      </c>
      <c r="B62" s="35"/>
      <c r="C62" s="38"/>
      <c r="D62" s="51"/>
      <c r="E62" s="116"/>
      <c r="F62" s="36">
        <f>F60+F39</f>
        <v>4236209.5299999993</v>
      </c>
      <c r="G62" s="116"/>
      <c r="H62" s="2"/>
    </row>
    <row r="63" spans="1:8" ht="18" x14ac:dyDescent="0.25">
      <c r="A63" s="37"/>
      <c r="B63" s="38"/>
      <c r="C63" s="38"/>
      <c r="D63" s="51"/>
      <c r="E63" s="38"/>
      <c r="F63" s="36"/>
      <c r="G63" s="38"/>
      <c r="H63" s="2"/>
    </row>
    <row r="64" spans="1:8" ht="15.75" x14ac:dyDescent="0.25">
      <c r="A64" s="4" t="s">
        <v>47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48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49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/>
      <c r="B67" s="39"/>
      <c r="C67" s="39"/>
      <c r="D67" s="39"/>
      <c r="E67" s="39"/>
      <c r="F67" s="40"/>
      <c r="G67" s="39"/>
      <c r="H67" s="2"/>
    </row>
    <row r="68" spans="1:8" ht="18" x14ac:dyDescent="0.25">
      <c r="A68" s="41" t="s">
        <v>50</v>
      </c>
      <c r="B68" s="38"/>
      <c r="C68" s="38"/>
      <c r="D68" s="38"/>
      <c r="E68" s="38"/>
      <c r="F68" s="36"/>
      <c r="G68" s="38"/>
      <c r="H68" s="2"/>
    </row>
    <row r="69" spans="1:8" ht="18" x14ac:dyDescent="0.25">
      <c r="A69" s="42"/>
      <c r="B69" s="38"/>
      <c r="C69" s="38"/>
      <c r="D69" s="38"/>
      <c r="E69" s="36"/>
      <c r="F69" s="2"/>
      <c r="G69" s="2"/>
      <c r="H69" s="2"/>
    </row>
    <row r="70" spans="1:8" ht="18" x14ac:dyDescent="0.25">
      <c r="A70" s="81"/>
      <c r="B70" s="82"/>
      <c r="C70" s="82"/>
      <c r="D70" s="82"/>
      <c r="E70" s="43"/>
      <c r="F70" s="2"/>
      <c r="G70" s="2"/>
      <c r="H70" s="2"/>
    </row>
    <row r="71" spans="1:8" ht="18" x14ac:dyDescent="0.25">
      <c r="A71" s="42"/>
      <c r="B71" s="38"/>
      <c r="C71" s="38"/>
      <c r="D71" s="38"/>
      <c r="E71" s="44"/>
      <c r="F71" s="2"/>
      <c r="G71" s="2"/>
      <c r="H71" s="2"/>
    </row>
    <row r="72" spans="1:8" ht="18" x14ac:dyDescent="0.25">
      <c r="A72" s="42"/>
      <c r="B72" s="38"/>
      <c r="C72" s="38"/>
      <c r="D72" s="38"/>
      <c r="E72" s="45"/>
      <c r="F72" s="2"/>
      <c r="G72" s="2"/>
      <c r="H72" s="2"/>
    </row>
    <row r="73" spans="1:8" ht="18" x14ac:dyDescent="0.25">
      <c r="A73" s="42"/>
      <c r="B73" s="38"/>
      <c r="C73" s="38"/>
      <c r="D73" s="38"/>
      <c r="E73" s="36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43"/>
      <c r="F75" s="2"/>
      <c r="G75" s="2"/>
      <c r="H75" s="2"/>
    </row>
    <row r="76" spans="1:8" ht="18" x14ac:dyDescent="0.25">
      <c r="A76" s="42"/>
      <c r="B76" s="38"/>
      <c r="C76" s="38"/>
      <c r="D76" s="38"/>
      <c r="E76" s="44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6"/>
      <c r="F79" s="2"/>
      <c r="G79" s="2"/>
      <c r="H79" s="2"/>
    </row>
    <row r="80" spans="1:8" ht="18" x14ac:dyDescent="0.25">
      <c r="A80" s="42"/>
      <c r="B80" s="38"/>
      <c r="C80" s="38"/>
      <c r="D80" s="38"/>
      <c r="E80" s="38"/>
      <c r="F80" s="2"/>
      <c r="G80" s="2"/>
      <c r="H80" s="2"/>
    </row>
    <row r="81" spans="1:8" ht="15.75" x14ac:dyDescent="0.25">
      <c r="A81" s="47"/>
      <c r="B81" s="2"/>
      <c r="C81" s="2"/>
      <c r="D81" s="2"/>
      <c r="E81" s="2"/>
      <c r="F81" s="2"/>
      <c r="G81" s="2"/>
      <c r="H81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51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1.75" x14ac:dyDescent="0.3">
      <c r="A5" s="2"/>
      <c r="B5" s="4"/>
      <c r="C5" s="4"/>
      <c r="D5" s="68" t="s">
        <v>89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94</v>
      </c>
      <c r="B9" s="137"/>
      <c r="C9" s="14"/>
      <c r="D9" s="71">
        <v>4</v>
      </c>
      <c r="E9" s="101">
        <v>1252102</v>
      </c>
      <c r="F9" s="101">
        <v>122469</v>
      </c>
      <c r="G9" s="118">
        <f>F9/E9</f>
        <v>9.7810721490741173E-2</v>
      </c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96</v>
      </c>
      <c r="B11" s="137"/>
      <c r="C11" s="14"/>
      <c r="D11" s="71">
        <v>10</v>
      </c>
      <c r="E11" s="101">
        <v>1214561</v>
      </c>
      <c r="F11" s="101">
        <v>380368.5</v>
      </c>
      <c r="G11" s="118">
        <f>F11/E11</f>
        <v>0.31317364875045389</v>
      </c>
      <c r="H11" s="15"/>
    </row>
    <row r="12" spans="1:8" ht="15.75" x14ac:dyDescent="0.25">
      <c r="A12" s="136" t="s">
        <v>66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100</v>
      </c>
      <c r="B13" s="137"/>
      <c r="C13" s="14"/>
      <c r="D13" s="71">
        <v>3</v>
      </c>
      <c r="E13" s="101">
        <v>969903</v>
      </c>
      <c r="F13" s="101">
        <v>305852.68</v>
      </c>
      <c r="G13" s="118">
        <f>F13/E13</f>
        <v>0.31534357559467285</v>
      </c>
      <c r="H13" s="15"/>
    </row>
    <row r="14" spans="1:8" ht="15.75" x14ac:dyDescent="0.25">
      <c r="A14" s="136" t="s">
        <v>25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102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14</v>
      </c>
      <c r="B17" s="137"/>
      <c r="C17" s="14"/>
      <c r="D17" s="71">
        <v>2</v>
      </c>
      <c r="E17" s="101">
        <v>303217</v>
      </c>
      <c r="F17" s="101">
        <v>116869</v>
      </c>
      <c r="G17" s="118">
        <f t="shared" ref="G17:G24" si="0">F17/E17</f>
        <v>0.38543023643133467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1">
        <v>1145085</v>
      </c>
      <c r="F18" s="101">
        <v>261347</v>
      </c>
      <c r="G18" s="118">
        <f t="shared" si="0"/>
        <v>0.22823371190784963</v>
      </c>
      <c r="H18" s="15"/>
    </row>
    <row r="19" spans="1:8" ht="15.75" x14ac:dyDescent="0.25">
      <c r="A19" s="136" t="s">
        <v>54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150</v>
      </c>
      <c r="B20" s="137"/>
      <c r="C20" s="14"/>
      <c r="D20" s="71">
        <v>1</v>
      </c>
      <c r="E20" s="101">
        <v>889627</v>
      </c>
      <c r="F20" s="101">
        <v>109787</v>
      </c>
      <c r="G20" s="118">
        <f t="shared" si="0"/>
        <v>0.12340790016490057</v>
      </c>
      <c r="H20" s="15"/>
    </row>
    <row r="21" spans="1:8" ht="15.75" x14ac:dyDescent="0.25">
      <c r="A21" s="136" t="s">
        <v>55</v>
      </c>
      <c r="B21" s="137"/>
      <c r="C21" s="14"/>
      <c r="D21" s="71">
        <v>6</v>
      </c>
      <c r="E21" s="101">
        <v>4960172</v>
      </c>
      <c r="F21" s="101">
        <v>558588</v>
      </c>
      <c r="G21" s="118">
        <f t="shared" si="0"/>
        <v>0.11261464320188896</v>
      </c>
      <c r="H21" s="15"/>
    </row>
    <row r="22" spans="1:8" ht="15.75" x14ac:dyDescent="0.25">
      <c r="A22" s="136" t="s">
        <v>56</v>
      </c>
      <c r="B22" s="137"/>
      <c r="C22" s="14"/>
      <c r="D22" s="71">
        <v>2</v>
      </c>
      <c r="E22" s="101">
        <v>716483</v>
      </c>
      <c r="F22" s="101">
        <v>131615</v>
      </c>
      <c r="G22" s="118">
        <f t="shared" si="0"/>
        <v>0.18369591462742313</v>
      </c>
      <c r="H22" s="15"/>
    </row>
    <row r="23" spans="1:8" ht="15.75" x14ac:dyDescent="0.25">
      <c r="A23" s="138" t="s">
        <v>20</v>
      </c>
      <c r="B23" s="137"/>
      <c r="C23" s="14"/>
      <c r="D23" s="71">
        <v>4</v>
      </c>
      <c r="E23" s="101">
        <v>659630</v>
      </c>
      <c r="F23" s="101">
        <v>151463</v>
      </c>
      <c r="G23" s="118">
        <f t="shared" si="0"/>
        <v>0.22961811924866971</v>
      </c>
      <c r="H23" s="15"/>
    </row>
    <row r="24" spans="1:8" ht="15.75" x14ac:dyDescent="0.25">
      <c r="A24" s="138" t="s">
        <v>21</v>
      </c>
      <c r="B24" s="137"/>
      <c r="C24" s="14"/>
      <c r="D24" s="71">
        <v>14</v>
      </c>
      <c r="E24" s="101">
        <v>249266</v>
      </c>
      <c r="F24" s="101">
        <v>249266</v>
      </c>
      <c r="G24" s="118">
        <f t="shared" si="0"/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1">
        <v>64128</v>
      </c>
      <c r="F26" s="101">
        <v>1797.95</v>
      </c>
      <c r="G26" s="118">
        <f>F26/E26</f>
        <v>2.8036894960079842E-2</v>
      </c>
      <c r="H26" s="15"/>
    </row>
    <row r="27" spans="1:8" ht="15.75" x14ac:dyDescent="0.25">
      <c r="A27" s="136" t="s">
        <v>114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1">
        <v>201325</v>
      </c>
      <c r="F28" s="101">
        <v>126100.4</v>
      </c>
      <c r="G28" s="118">
        <f>F28/E28</f>
        <v>0.62635241524897556</v>
      </c>
      <c r="H28" s="15"/>
    </row>
    <row r="29" spans="1:8" ht="15.75" x14ac:dyDescent="0.25">
      <c r="A29" s="139" t="s">
        <v>110</v>
      </c>
      <c r="B29" s="137"/>
      <c r="C29" s="14"/>
      <c r="D29" s="71">
        <v>1</v>
      </c>
      <c r="E29" s="101">
        <v>78459</v>
      </c>
      <c r="F29" s="101">
        <v>47631</v>
      </c>
      <c r="G29" s="118">
        <f>F29/E29</f>
        <v>0.60708140557488621</v>
      </c>
      <c r="H29" s="15"/>
    </row>
    <row r="30" spans="1:8" ht="15.75" x14ac:dyDescent="0.25">
      <c r="A30" s="139" t="s">
        <v>115</v>
      </c>
      <c r="B30" s="137"/>
      <c r="C30" s="14"/>
      <c r="D30" s="71"/>
      <c r="E30" s="121"/>
      <c r="F30" s="101"/>
      <c r="G30" s="118"/>
      <c r="H30" s="15"/>
    </row>
    <row r="31" spans="1:8" ht="15.75" x14ac:dyDescent="0.25">
      <c r="A31" s="139" t="s">
        <v>135</v>
      </c>
      <c r="B31" s="137"/>
      <c r="C31" s="14"/>
      <c r="D31" s="71"/>
      <c r="E31" s="121"/>
      <c r="F31" s="101"/>
      <c r="G31" s="118"/>
      <c r="H31" s="15"/>
    </row>
    <row r="32" spans="1:8" ht="15.75" x14ac:dyDescent="0.25">
      <c r="A32" s="139" t="s">
        <v>57</v>
      </c>
      <c r="B32" s="137"/>
      <c r="C32" s="14"/>
      <c r="D32" s="71">
        <v>8</v>
      </c>
      <c r="E32" s="121">
        <v>1209662</v>
      </c>
      <c r="F32" s="121">
        <v>173129</v>
      </c>
      <c r="G32" s="118">
        <f>F32/E32</f>
        <v>0.14312179765918082</v>
      </c>
      <c r="H32" s="15"/>
    </row>
    <row r="33" spans="1:8" ht="15.75" x14ac:dyDescent="0.25">
      <c r="A33" s="136" t="s">
        <v>132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6" t="s">
        <v>91</v>
      </c>
      <c r="B34" s="137"/>
      <c r="C34" s="14"/>
      <c r="D34" s="71">
        <v>1</v>
      </c>
      <c r="E34" s="101">
        <v>392532</v>
      </c>
      <c r="F34" s="101">
        <v>37684</v>
      </c>
      <c r="G34" s="118">
        <f>F34/E34</f>
        <v>9.6002364138465149E-2</v>
      </c>
      <c r="H34" s="15"/>
    </row>
    <row r="35" spans="1:8" x14ac:dyDescent="0.2">
      <c r="A35" s="16" t="s">
        <v>28</v>
      </c>
      <c r="B35" s="13"/>
      <c r="C35" s="14"/>
      <c r="D35" s="72"/>
      <c r="E35" s="120">
        <v>395940</v>
      </c>
      <c r="F35" s="101">
        <v>68344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59</v>
      </c>
      <c r="E39" s="112">
        <f>SUM(E9:E38)</f>
        <v>14702092</v>
      </c>
      <c r="F39" s="112">
        <f>SUM(F9:F38)</f>
        <v>2842311.53</v>
      </c>
      <c r="G39" s="122">
        <f>F39/E39</f>
        <v>0.19332701291761742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193</v>
      </c>
      <c r="E44" s="101">
        <v>32598200.949999999</v>
      </c>
      <c r="F44" s="101">
        <v>1788477.73</v>
      </c>
      <c r="G44" s="118">
        <f t="shared" ref="G44:G50" si="1">1-(+F44/E44)</f>
        <v>0.94513569221984928</v>
      </c>
      <c r="H44" s="15"/>
    </row>
    <row r="45" spans="1:8" ht="15.75" x14ac:dyDescent="0.25">
      <c r="A45" s="27" t="s">
        <v>34</v>
      </c>
      <c r="B45" s="28"/>
      <c r="C45" s="14"/>
      <c r="D45" s="71">
        <v>18</v>
      </c>
      <c r="E45" s="101">
        <v>6858666.4100000001</v>
      </c>
      <c r="F45" s="101">
        <v>605782.36</v>
      </c>
      <c r="G45" s="118">
        <f t="shared" si="1"/>
        <v>0.91167636333547819</v>
      </c>
      <c r="H45" s="15"/>
    </row>
    <row r="46" spans="1:8" ht="15.75" x14ac:dyDescent="0.25">
      <c r="A46" s="27" t="s">
        <v>35</v>
      </c>
      <c r="B46" s="28"/>
      <c r="C46" s="14"/>
      <c r="D46" s="71">
        <v>186</v>
      </c>
      <c r="E46" s="101">
        <v>14861999.550000001</v>
      </c>
      <c r="F46" s="101">
        <v>888080.28</v>
      </c>
      <c r="G46" s="118">
        <f t="shared" si="1"/>
        <v>0.94024489928072974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151874</v>
      </c>
      <c r="F47" s="101">
        <v>14648.5</v>
      </c>
      <c r="G47" s="118">
        <f t="shared" si="1"/>
        <v>0.90354833612073171</v>
      </c>
      <c r="H47" s="15"/>
    </row>
    <row r="48" spans="1:8" ht="15.75" x14ac:dyDescent="0.25">
      <c r="A48" s="27" t="s">
        <v>37</v>
      </c>
      <c r="B48" s="28"/>
      <c r="C48" s="14"/>
      <c r="D48" s="71">
        <v>122</v>
      </c>
      <c r="E48" s="101">
        <v>17390575.02</v>
      </c>
      <c r="F48" s="101">
        <v>899396.41</v>
      </c>
      <c r="G48" s="118">
        <f t="shared" si="1"/>
        <v>0.94828253758339498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63305</v>
      </c>
      <c r="F49" s="101">
        <v>2981</v>
      </c>
      <c r="G49" s="118">
        <f t="shared" si="1"/>
        <v>0.95291051259774107</v>
      </c>
      <c r="H49" s="15"/>
    </row>
    <row r="50" spans="1:8" ht="15.75" x14ac:dyDescent="0.25">
      <c r="A50" s="27" t="s">
        <v>39</v>
      </c>
      <c r="B50" s="28"/>
      <c r="C50" s="14"/>
      <c r="D50" s="71">
        <v>17</v>
      </c>
      <c r="E50" s="101">
        <v>1351630</v>
      </c>
      <c r="F50" s="101">
        <v>149440</v>
      </c>
      <c r="G50" s="118">
        <f t="shared" si="1"/>
        <v>0.88943719804976218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4</v>
      </c>
      <c r="E52" s="101">
        <v>179050</v>
      </c>
      <c r="F52" s="101">
        <v>9625</v>
      </c>
      <c r="G52" s="118">
        <f>1-(+F52/E52)</f>
        <v>0.94624406590337895</v>
      </c>
      <c r="H52" s="15"/>
    </row>
    <row r="53" spans="1:8" ht="15.75" x14ac:dyDescent="0.25">
      <c r="A53" s="29" t="s">
        <v>59</v>
      </c>
      <c r="B53" s="30"/>
      <c r="C53" s="14"/>
      <c r="D53" s="71">
        <v>2</v>
      </c>
      <c r="E53" s="101">
        <v>84800</v>
      </c>
      <c r="F53" s="101">
        <v>30600</v>
      </c>
      <c r="G53" s="118">
        <f>1-(+F53/E53)</f>
        <v>0.63915094339622636</v>
      </c>
      <c r="H53" s="15"/>
    </row>
    <row r="54" spans="1:8" ht="15.75" x14ac:dyDescent="0.25">
      <c r="A54" s="27" t="s">
        <v>60</v>
      </c>
      <c r="B54" s="30"/>
      <c r="C54" s="14"/>
      <c r="D54" s="71">
        <v>1105</v>
      </c>
      <c r="E54" s="101">
        <v>119436663.95999999</v>
      </c>
      <c r="F54" s="101">
        <v>13599971.74</v>
      </c>
      <c r="G54" s="118">
        <f>1-(+F54/E54)</f>
        <v>0.88613235426137904</v>
      </c>
      <c r="H54" s="15"/>
    </row>
    <row r="55" spans="1:8" ht="15.75" x14ac:dyDescent="0.25">
      <c r="A55" s="27" t="s">
        <v>61</v>
      </c>
      <c r="B55" s="30"/>
      <c r="C55" s="14"/>
      <c r="D55" s="71">
        <v>2</v>
      </c>
      <c r="E55" s="101">
        <v>505312.86</v>
      </c>
      <c r="F55" s="101">
        <v>51496.62</v>
      </c>
      <c r="G55" s="118">
        <f>1-(+F55/E55)</f>
        <v>0.89808963104560613</v>
      </c>
      <c r="H55" s="15"/>
    </row>
    <row r="56" spans="1:8" ht="15.75" x14ac:dyDescent="0.25">
      <c r="A56" s="27" t="s">
        <v>154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20"/>
      <c r="F60" s="121"/>
      <c r="G60" s="119"/>
      <c r="H60" s="15"/>
    </row>
    <row r="61" spans="1:8" ht="15.75" x14ac:dyDescent="0.25">
      <c r="A61" s="32"/>
      <c r="B61" s="18"/>
      <c r="C61" s="21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33"/>
      <c r="D62" s="73">
        <f>SUM(D44:D58)</f>
        <v>1652</v>
      </c>
      <c r="E62" s="112">
        <f>SUM(E44:E61)</f>
        <v>193482077.75</v>
      </c>
      <c r="F62" s="112">
        <f>SUM(F44:F61)</f>
        <v>18040499.640000001</v>
      </c>
      <c r="G62" s="122">
        <f>1-(+F62/E62)</f>
        <v>0.9067588075867663</v>
      </c>
      <c r="H62" s="2"/>
    </row>
    <row r="63" spans="1:8" ht="18" x14ac:dyDescent="0.25">
      <c r="A63" s="33"/>
      <c r="B63" s="33"/>
      <c r="C63" s="35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116"/>
      <c r="E64" s="116"/>
      <c r="F64" s="36">
        <f>F62+F39</f>
        <v>20882811.170000002</v>
      </c>
      <c r="G64" s="116"/>
      <c r="H64" s="2"/>
    </row>
    <row r="65" spans="1:8" ht="20.25" customHeight="1" x14ac:dyDescent="0.25">
      <c r="A65" s="34"/>
      <c r="B65" s="35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126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94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8</v>
      </c>
      <c r="E10" s="100">
        <v>2196101</v>
      </c>
      <c r="F10" s="101">
        <v>389296.5</v>
      </c>
      <c r="G10" s="126">
        <f t="shared" ref="G10:G22" si="0">F10/E10</f>
        <v>0.17726712022807695</v>
      </c>
      <c r="H10" s="15"/>
    </row>
    <row r="11" spans="1:8" ht="15.75" x14ac:dyDescent="0.25">
      <c r="A11" s="136" t="s">
        <v>96</v>
      </c>
      <c r="B11" s="137"/>
      <c r="C11" s="14"/>
      <c r="D11" s="71">
        <v>10</v>
      </c>
      <c r="E11" s="100">
        <v>1124913</v>
      </c>
      <c r="F11" s="101">
        <v>337164.5</v>
      </c>
      <c r="G11" s="126">
        <f t="shared" si="0"/>
        <v>0.29972495650774772</v>
      </c>
      <c r="H11" s="15"/>
    </row>
    <row r="12" spans="1:8" ht="15.75" x14ac:dyDescent="0.25">
      <c r="A12" s="136" t="s">
        <v>66</v>
      </c>
      <c r="B12" s="137"/>
      <c r="C12" s="14"/>
      <c r="D12" s="71"/>
      <c r="E12" s="100"/>
      <c r="F12" s="101"/>
      <c r="G12" s="126"/>
      <c r="H12" s="15"/>
    </row>
    <row r="13" spans="1:8" ht="15.75" x14ac:dyDescent="0.25">
      <c r="A13" s="136" t="s">
        <v>100</v>
      </c>
      <c r="B13" s="137"/>
      <c r="C13" s="14"/>
      <c r="D13" s="71"/>
      <c r="E13" s="100"/>
      <c r="F13" s="101"/>
      <c r="G13" s="126"/>
      <c r="H13" s="15"/>
    </row>
    <row r="14" spans="1:8" ht="15.75" x14ac:dyDescent="0.25">
      <c r="A14" s="136" t="s">
        <v>25</v>
      </c>
      <c r="B14" s="137"/>
      <c r="C14" s="14"/>
      <c r="D14" s="71">
        <v>1</v>
      </c>
      <c r="E14" s="100">
        <v>268389</v>
      </c>
      <c r="F14" s="101">
        <v>100349</v>
      </c>
      <c r="G14" s="126">
        <f t="shared" si="0"/>
        <v>0.37389386301226951</v>
      </c>
      <c r="H14" s="15"/>
    </row>
    <row r="15" spans="1:8" ht="15.75" x14ac:dyDescent="0.25">
      <c r="A15" s="136" t="s">
        <v>102</v>
      </c>
      <c r="B15" s="137"/>
      <c r="C15" s="14"/>
      <c r="D15" s="71">
        <v>1</v>
      </c>
      <c r="E15" s="100">
        <v>138987</v>
      </c>
      <c r="F15" s="101">
        <v>39580</v>
      </c>
      <c r="G15" s="126">
        <f t="shared" si="0"/>
        <v>0.28477483505651607</v>
      </c>
      <c r="H15" s="15"/>
    </row>
    <row r="16" spans="1:8" ht="15.75" x14ac:dyDescent="0.25">
      <c r="A16" s="136" t="s">
        <v>10</v>
      </c>
      <c r="B16" s="137"/>
      <c r="C16" s="14"/>
      <c r="D16" s="71">
        <v>2</v>
      </c>
      <c r="E16" s="100">
        <v>27055</v>
      </c>
      <c r="F16" s="101">
        <v>5362</v>
      </c>
      <c r="G16" s="126">
        <f t="shared" si="0"/>
        <v>0.1981888745148771</v>
      </c>
      <c r="H16" s="15"/>
    </row>
    <row r="17" spans="1:8" ht="15.75" x14ac:dyDescent="0.25">
      <c r="A17" s="136" t="s">
        <v>14</v>
      </c>
      <c r="B17" s="137"/>
      <c r="C17" s="14"/>
      <c r="D17" s="71">
        <v>1</v>
      </c>
      <c r="E17" s="100">
        <v>421032</v>
      </c>
      <c r="F17" s="101">
        <v>143258</v>
      </c>
      <c r="G17" s="118">
        <f t="shared" si="0"/>
        <v>0.34025442246670085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0">
        <v>1151003</v>
      </c>
      <c r="F18" s="101">
        <v>391271</v>
      </c>
      <c r="G18" s="126">
        <f t="shared" si="0"/>
        <v>0.33993916610121783</v>
      </c>
      <c r="H18" s="15"/>
    </row>
    <row r="19" spans="1:8" ht="15.75" x14ac:dyDescent="0.25">
      <c r="A19" s="136" t="s">
        <v>54</v>
      </c>
      <c r="B19" s="137"/>
      <c r="C19" s="14"/>
      <c r="D19" s="71">
        <v>2</v>
      </c>
      <c r="E19" s="100">
        <v>366438</v>
      </c>
      <c r="F19" s="101">
        <v>101309.5</v>
      </c>
      <c r="G19" s="118">
        <f t="shared" si="0"/>
        <v>0.27647105376625786</v>
      </c>
      <c r="H19" s="15"/>
    </row>
    <row r="20" spans="1:8" ht="15.75" x14ac:dyDescent="0.25">
      <c r="A20" s="136" t="s">
        <v>150</v>
      </c>
      <c r="B20" s="137"/>
      <c r="C20" s="14"/>
      <c r="D20" s="71"/>
      <c r="E20" s="100"/>
      <c r="F20" s="101"/>
      <c r="G20" s="118"/>
      <c r="H20" s="15"/>
    </row>
    <row r="21" spans="1:8" ht="15.75" x14ac:dyDescent="0.25">
      <c r="A21" s="136" t="s">
        <v>55</v>
      </c>
      <c r="B21" s="137"/>
      <c r="C21" s="14"/>
      <c r="D21" s="71">
        <v>7</v>
      </c>
      <c r="E21" s="100">
        <v>5339281</v>
      </c>
      <c r="F21" s="101">
        <v>1120422</v>
      </c>
      <c r="G21" s="118">
        <f t="shared" si="0"/>
        <v>0.20984510835822276</v>
      </c>
      <c r="H21" s="15"/>
    </row>
    <row r="22" spans="1:8" ht="15.75" x14ac:dyDescent="0.25">
      <c r="A22" s="136" t="s">
        <v>56</v>
      </c>
      <c r="B22" s="137"/>
      <c r="C22" s="14"/>
      <c r="D22" s="71">
        <v>3</v>
      </c>
      <c r="E22" s="100">
        <v>1350219</v>
      </c>
      <c r="F22" s="101">
        <v>212138</v>
      </c>
      <c r="G22" s="118">
        <f t="shared" si="0"/>
        <v>0.15711377191403764</v>
      </c>
      <c r="H22" s="15"/>
    </row>
    <row r="23" spans="1:8" ht="15.75" x14ac:dyDescent="0.25">
      <c r="A23" s="138" t="s">
        <v>20</v>
      </c>
      <c r="B23" s="137"/>
      <c r="C23" s="14"/>
      <c r="D23" s="71">
        <v>3</v>
      </c>
      <c r="E23" s="100">
        <v>620065</v>
      </c>
      <c r="F23" s="101">
        <v>116488.5</v>
      </c>
      <c r="G23" s="118">
        <f>F23/E23</f>
        <v>0.18786498189705919</v>
      </c>
      <c r="H23" s="15"/>
    </row>
    <row r="24" spans="1:8" ht="15.75" x14ac:dyDescent="0.25">
      <c r="A24" s="138" t="s">
        <v>21</v>
      </c>
      <c r="B24" s="137"/>
      <c r="C24" s="14"/>
      <c r="D24" s="71">
        <v>13</v>
      </c>
      <c r="E24" s="100">
        <v>198664</v>
      </c>
      <c r="F24" s="101">
        <v>198664</v>
      </c>
      <c r="G24" s="118">
        <f>F24/E24</f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0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0">
        <v>41917</v>
      </c>
      <c r="F26" s="101">
        <v>-8087</v>
      </c>
      <c r="G26" s="118">
        <f>F26/E26</f>
        <v>-0.19292888326931792</v>
      </c>
      <c r="H26" s="15"/>
    </row>
    <row r="27" spans="1:8" ht="15.75" x14ac:dyDescent="0.25">
      <c r="A27" s="136" t="s">
        <v>114</v>
      </c>
      <c r="B27" s="137"/>
      <c r="C27" s="14"/>
      <c r="D27" s="71"/>
      <c r="E27" s="100"/>
      <c r="F27" s="101"/>
      <c r="G27" s="126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0">
        <v>126273</v>
      </c>
      <c r="F28" s="101">
        <v>52584</v>
      </c>
      <c r="G28" s="118">
        <f>F28/E28</f>
        <v>0.41643106602361551</v>
      </c>
      <c r="H28" s="15"/>
    </row>
    <row r="29" spans="1:8" ht="15.75" x14ac:dyDescent="0.25">
      <c r="A29" s="139" t="s">
        <v>110</v>
      </c>
      <c r="B29" s="137"/>
      <c r="C29" s="14"/>
      <c r="D29" s="71"/>
      <c r="E29" s="100"/>
      <c r="F29" s="100"/>
      <c r="G29" s="127"/>
      <c r="H29" s="15"/>
    </row>
    <row r="30" spans="1:8" ht="15.75" x14ac:dyDescent="0.25">
      <c r="A30" s="139" t="s">
        <v>115</v>
      </c>
      <c r="B30" s="137"/>
      <c r="C30" s="14"/>
      <c r="D30" s="71"/>
      <c r="E30" s="128"/>
      <c r="F30" s="101"/>
      <c r="G30" s="126"/>
      <c r="H30" s="15"/>
    </row>
    <row r="31" spans="1:8" ht="15.75" x14ac:dyDescent="0.25">
      <c r="A31" s="139" t="s">
        <v>135</v>
      </c>
      <c r="B31" s="137"/>
      <c r="C31" s="14"/>
      <c r="D31" s="71">
        <v>1</v>
      </c>
      <c r="E31" s="128">
        <v>185311</v>
      </c>
      <c r="F31" s="101">
        <v>69252</v>
      </c>
      <c r="G31" s="126">
        <f>F31/E31</f>
        <v>0.3737069035297419</v>
      </c>
      <c r="H31" s="15"/>
    </row>
    <row r="32" spans="1:8" ht="15.75" x14ac:dyDescent="0.25">
      <c r="A32" s="139" t="s">
        <v>57</v>
      </c>
      <c r="B32" s="137"/>
      <c r="C32" s="14"/>
      <c r="D32" s="71"/>
      <c r="E32" s="128"/>
      <c r="F32" s="121"/>
      <c r="G32" s="126"/>
      <c r="H32" s="15"/>
    </row>
    <row r="33" spans="1:8" ht="15.75" x14ac:dyDescent="0.25">
      <c r="A33" s="136" t="s">
        <v>132</v>
      </c>
      <c r="B33" s="137"/>
      <c r="C33" s="14"/>
      <c r="D33" s="71">
        <v>2</v>
      </c>
      <c r="E33" s="100">
        <v>293762</v>
      </c>
      <c r="F33" s="101">
        <v>105809</v>
      </c>
      <c r="G33" s="126">
        <f>F33/E33</f>
        <v>0.36018613707695346</v>
      </c>
      <c r="H33" s="15"/>
    </row>
    <row r="34" spans="1:8" ht="15.75" x14ac:dyDescent="0.25">
      <c r="A34" s="136" t="s">
        <v>91</v>
      </c>
      <c r="B34" s="137"/>
      <c r="C34" s="14"/>
      <c r="D34" s="71"/>
      <c r="E34" s="100"/>
      <c r="F34" s="101"/>
      <c r="G34" s="126"/>
      <c r="H34" s="15"/>
    </row>
    <row r="35" spans="1:8" x14ac:dyDescent="0.2">
      <c r="A35" s="16" t="s">
        <v>28</v>
      </c>
      <c r="B35" s="13"/>
      <c r="C35" s="14"/>
      <c r="D35" s="72"/>
      <c r="E35" s="128"/>
      <c r="F35" s="121"/>
      <c r="G35" s="119"/>
      <c r="H35" s="15"/>
    </row>
    <row r="36" spans="1:8" x14ac:dyDescent="0.2">
      <c r="A36" s="16" t="s">
        <v>29</v>
      </c>
      <c r="B36" s="13"/>
      <c r="C36" s="14"/>
      <c r="D36" s="72"/>
      <c r="E36" s="128"/>
      <c r="F36" s="12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57</v>
      </c>
      <c r="E39" s="112">
        <f>SUM(E9:E38)</f>
        <v>13849410</v>
      </c>
      <c r="F39" s="112">
        <f>SUM(F9:F38)</f>
        <v>3374861</v>
      </c>
      <c r="G39" s="122">
        <f>F39/E39</f>
        <v>0.24368265507339301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52</v>
      </c>
      <c r="E44" s="101">
        <v>4451504.1500000004</v>
      </c>
      <c r="F44" s="101">
        <v>248520.36</v>
      </c>
      <c r="G44" s="118">
        <f>1-(+F44/E44)</f>
        <v>0.94417159871680678</v>
      </c>
      <c r="H44" s="15"/>
    </row>
    <row r="45" spans="1:8" ht="15.75" x14ac:dyDescent="0.25">
      <c r="A45" s="27" t="s">
        <v>34</v>
      </c>
      <c r="B45" s="28"/>
      <c r="C45" s="14"/>
      <c r="D45" s="71">
        <v>24</v>
      </c>
      <c r="E45" s="101">
        <v>6015154.5700000003</v>
      </c>
      <c r="F45" s="101">
        <v>723133.43</v>
      </c>
      <c r="G45" s="118">
        <f t="shared" ref="G45:G56" si="1">1-(+F45/E45)</f>
        <v>0.87978140518507075</v>
      </c>
      <c r="H45" s="15"/>
    </row>
    <row r="46" spans="1:8" ht="15.75" x14ac:dyDescent="0.25">
      <c r="A46" s="27" t="s">
        <v>35</v>
      </c>
      <c r="B46" s="28"/>
      <c r="C46" s="14"/>
      <c r="D46" s="71">
        <v>102</v>
      </c>
      <c r="E46" s="101">
        <v>8326015.75</v>
      </c>
      <c r="F46" s="101">
        <v>491015.69</v>
      </c>
      <c r="G46" s="118">
        <f t="shared" si="1"/>
        <v>0.94102633183224516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82</v>
      </c>
      <c r="E48" s="101">
        <v>7823190.75</v>
      </c>
      <c r="F48" s="101">
        <v>643344.46</v>
      </c>
      <c r="G48" s="118">
        <f t="shared" si="1"/>
        <v>0.91776444157391923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1554622</v>
      </c>
      <c r="F49" s="101">
        <v>59495</v>
      </c>
      <c r="G49" s="118">
        <f t="shared" si="1"/>
        <v>0.96173024696678677</v>
      </c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812525</v>
      </c>
      <c r="F50" s="101">
        <v>91985</v>
      </c>
      <c r="G50" s="118">
        <f t="shared" si="1"/>
        <v>0.88679117565613363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155225</v>
      </c>
      <c r="F52" s="101">
        <v>12775</v>
      </c>
      <c r="G52" s="118">
        <f t="shared" si="1"/>
        <v>0.91770011273957164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90100</v>
      </c>
      <c r="F53" s="101">
        <v>10300</v>
      </c>
      <c r="G53" s="118">
        <f t="shared" si="1"/>
        <v>0.88568257491675917</v>
      </c>
      <c r="H53" s="15"/>
    </row>
    <row r="54" spans="1:8" ht="15.75" x14ac:dyDescent="0.25">
      <c r="A54" s="27" t="s">
        <v>60</v>
      </c>
      <c r="B54" s="30"/>
      <c r="C54" s="14"/>
      <c r="D54" s="71">
        <v>518</v>
      </c>
      <c r="E54" s="101">
        <v>37553660.469999999</v>
      </c>
      <c r="F54" s="101">
        <v>4983261.74</v>
      </c>
      <c r="G54" s="118">
        <f t="shared" si="1"/>
        <v>0.86730290262966736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27" t="s">
        <v>154</v>
      </c>
      <c r="B56" s="30"/>
      <c r="C56" s="14"/>
      <c r="D56" s="71">
        <v>290</v>
      </c>
      <c r="E56" s="101">
        <v>46544723.020000003</v>
      </c>
      <c r="F56" s="101">
        <v>4173778.94</v>
      </c>
      <c r="G56" s="118">
        <f t="shared" si="1"/>
        <v>0.91032755876092442</v>
      </c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21"/>
      <c r="D61" s="72"/>
      <c r="E61" s="77"/>
      <c r="F61" s="111"/>
      <c r="G61" s="119"/>
      <c r="H61" s="2"/>
    </row>
    <row r="62" spans="1:8" ht="18" x14ac:dyDescent="0.25">
      <c r="A62" s="20" t="s">
        <v>45</v>
      </c>
      <c r="B62" s="20"/>
      <c r="C62" s="38"/>
      <c r="D62" s="73">
        <f>SUM(D44:D58)</f>
        <v>1079</v>
      </c>
      <c r="E62" s="112">
        <f>SUM(E44:E61)</f>
        <v>113326720.71000001</v>
      </c>
      <c r="F62" s="112">
        <f>SUM(F44:F61)</f>
        <v>11437609.619999999</v>
      </c>
      <c r="G62" s="122">
        <f>1-(F62/E62)</f>
        <v>0.89907402642251921</v>
      </c>
      <c r="H62" s="2"/>
    </row>
    <row r="63" spans="1:8" ht="18" x14ac:dyDescent="0.25">
      <c r="A63" s="33"/>
      <c r="B63" s="33"/>
      <c r="C63" s="38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14812470.619999999</v>
      </c>
      <c r="G64" s="116"/>
      <c r="H64" s="2"/>
    </row>
    <row r="65" spans="1:8" ht="18" x14ac:dyDescent="0.25">
      <c r="A65" s="34"/>
      <c r="B65" s="35"/>
      <c r="C65" s="38"/>
      <c r="D65" s="50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5546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134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113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1">
        <v>403160</v>
      </c>
      <c r="F10" s="101">
        <v>84402.5</v>
      </c>
      <c r="G10" s="118">
        <f>F10/E10</f>
        <v>0.20935236630618118</v>
      </c>
      <c r="H10" s="15"/>
    </row>
    <row r="11" spans="1:8" ht="15.75" x14ac:dyDescent="0.25">
      <c r="A11" s="136" t="s">
        <v>94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62</v>
      </c>
      <c r="B12" s="137"/>
      <c r="C12" s="14"/>
      <c r="D12" s="71">
        <v>1</v>
      </c>
      <c r="E12" s="101">
        <v>99552</v>
      </c>
      <c r="F12" s="101">
        <v>21832.5</v>
      </c>
      <c r="G12" s="118">
        <f>F12/E12</f>
        <v>0.21930749758919962</v>
      </c>
      <c r="H12" s="15"/>
    </row>
    <row r="13" spans="1:8" ht="15.75" x14ac:dyDescent="0.25">
      <c r="A13" s="136" t="s">
        <v>63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119</v>
      </c>
      <c r="B14" s="137"/>
      <c r="C14" s="14"/>
      <c r="D14" s="71">
        <v>4</v>
      </c>
      <c r="E14" s="101">
        <v>674097</v>
      </c>
      <c r="F14" s="101">
        <v>736.5</v>
      </c>
      <c r="G14" s="118">
        <f>F14/E14</f>
        <v>1.0925727306307549E-3</v>
      </c>
      <c r="H14" s="15"/>
    </row>
    <row r="15" spans="1:8" ht="15.75" x14ac:dyDescent="0.25">
      <c r="A15" s="136" t="s">
        <v>25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103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120</v>
      </c>
      <c r="B17" s="137"/>
      <c r="C17" s="14"/>
      <c r="D17" s="71"/>
      <c r="E17" s="101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435202</v>
      </c>
      <c r="F18" s="101">
        <v>120775</v>
      </c>
      <c r="G18" s="118">
        <f>F18/E18</f>
        <v>0.27751480921503119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102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155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143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108</v>
      </c>
      <c r="B23" s="137"/>
      <c r="C23" s="14"/>
      <c r="D23" s="71">
        <v>8</v>
      </c>
      <c r="E23" s="101">
        <v>971784</v>
      </c>
      <c r="F23" s="101">
        <v>234851</v>
      </c>
      <c r="G23" s="118">
        <f>F23/E23</f>
        <v>0.24166995957949503</v>
      </c>
      <c r="H23" s="15"/>
    </row>
    <row r="24" spans="1:8" ht="15.75" x14ac:dyDescent="0.25">
      <c r="A24" s="136" t="s">
        <v>138</v>
      </c>
      <c r="B24" s="137"/>
      <c r="C24" s="14"/>
      <c r="D24" s="71"/>
      <c r="E24" s="101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>
        <v>2</v>
      </c>
      <c r="E25" s="101">
        <v>107664</v>
      </c>
      <c r="F25" s="101">
        <v>19802</v>
      </c>
      <c r="G25" s="118">
        <f>F25/E25</f>
        <v>0.18392406003863873</v>
      </c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145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133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66</v>
      </c>
      <c r="B30" s="137"/>
      <c r="C30" s="14"/>
      <c r="D30" s="71"/>
      <c r="E30" s="101"/>
      <c r="F30" s="101"/>
      <c r="G30" s="118"/>
      <c r="H30" s="15"/>
    </row>
    <row r="31" spans="1:8" ht="15.75" x14ac:dyDescent="0.25">
      <c r="A31" s="139" t="s">
        <v>144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53</v>
      </c>
      <c r="B32" s="137"/>
      <c r="C32" s="14"/>
      <c r="D32" s="71"/>
      <c r="E32" s="101"/>
      <c r="F32" s="101"/>
      <c r="G32" s="118"/>
      <c r="H32" s="15"/>
    </row>
    <row r="33" spans="1:8" ht="15.75" x14ac:dyDescent="0.25">
      <c r="A33" s="139" t="s">
        <v>151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95</v>
      </c>
      <c r="B34" s="137"/>
      <c r="C34" s="14"/>
      <c r="D34" s="71"/>
      <c r="E34" s="101"/>
      <c r="F34" s="101"/>
      <c r="G34" s="118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21</v>
      </c>
      <c r="E39" s="112">
        <f>SUM(E9:E38)</f>
        <v>2691459</v>
      </c>
      <c r="F39" s="112">
        <f>SUM(F9:F38)</f>
        <v>482399.5</v>
      </c>
      <c r="G39" s="122">
        <f>F39/E39</f>
        <v>0.17923345664934892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19</v>
      </c>
      <c r="E44" s="101">
        <v>2286411.5</v>
      </c>
      <c r="F44" s="101">
        <v>121270.6</v>
      </c>
      <c r="G44" s="118">
        <f>1-(+F44/E44)</f>
        <v>0.946960291268654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31</v>
      </c>
      <c r="E46" s="101">
        <v>1105623.3999999999</v>
      </c>
      <c r="F46" s="101">
        <v>96773.32</v>
      </c>
      <c r="G46" s="118">
        <f>1-(+F46/E46)</f>
        <v>0.91247171505234059</v>
      </c>
      <c r="H46" s="15"/>
    </row>
    <row r="47" spans="1:8" ht="15.75" x14ac:dyDescent="0.25">
      <c r="A47" s="27" t="s">
        <v>36</v>
      </c>
      <c r="B47" s="28"/>
      <c r="C47" s="14"/>
      <c r="D47" s="71">
        <v>7</v>
      </c>
      <c r="E47" s="101">
        <v>2194651.5</v>
      </c>
      <c r="F47" s="101">
        <v>108625.92</v>
      </c>
      <c r="G47" s="118"/>
      <c r="H47" s="15"/>
    </row>
    <row r="48" spans="1:8" ht="15.75" x14ac:dyDescent="0.25">
      <c r="A48" s="27" t="s">
        <v>37</v>
      </c>
      <c r="B48" s="28"/>
      <c r="C48" s="14"/>
      <c r="D48" s="71">
        <v>25</v>
      </c>
      <c r="E48" s="101">
        <v>2916643.4</v>
      </c>
      <c r="F48" s="101">
        <v>207319.95</v>
      </c>
      <c r="G48" s="118">
        <f>1-(+F48/E48)</f>
        <v>0.92891830725689672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611265</v>
      </c>
      <c r="F50" s="101">
        <v>32844.9</v>
      </c>
      <c r="G50" s="118">
        <f>1-(+F50/E50)</f>
        <v>0.94626733086304626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/>
      <c r="E53" s="101"/>
      <c r="F53" s="101"/>
      <c r="G53" s="118"/>
      <c r="H53" s="15"/>
    </row>
    <row r="54" spans="1:8" ht="15.75" x14ac:dyDescent="0.25">
      <c r="A54" s="27" t="s">
        <v>60</v>
      </c>
      <c r="B54" s="30"/>
      <c r="C54" s="14"/>
      <c r="D54" s="71">
        <v>392</v>
      </c>
      <c r="E54" s="101">
        <v>23221969.300000001</v>
      </c>
      <c r="F54" s="101">
        <v>6064502.0499999998</v>
      </c>
      <c r="G54" s="118">
        <f>1-(+F54/E54)</f>
        <v>0.7388463496935207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70" t="s">
        <v>117</v>
      </c>
      <c r="B56" s="30"/>
      <c r="C56" s="14"/>
      <c r="D56" s="71">
        <v>405</v>
      </c>
      <c r="E56" s="101">
        <v>52196665.520000003</v>
      </c>
      <c r="F56" s="101">
        <v>2677584.8199999998</v>
      </c>
      <c r="G56" s="118">
        <f>1-(+F56/E56)</f>
        <v>0.94870199478596884</v>
      </c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886</v>
      </c>
      <c r="E62" s="112">
        <f>SUM(E44:E61)</f>
        <v>84533229.620000005</v>
      </c>
      <c r="F62" s="112">
        <f>SUM(F44:F61)</f>
        <v>9308921.5600000005</v>
      </c>
      <c r="G62" s="122">
        <f>1-(+F62/E62)</f>
        <v>0.88987855306314279</v>
      </c>
      <c r="H62" s="2"/>
    </row>
    <row r="63" spans="1:8" x14ac:dyDescent="0.2">
      <c r="A63" s="33"/>
      <c r="B63" s="33"/>
      <c r="C63" s="33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5"/>
      <c r="D64" s="116"/>
      <c r="E64" s="116"/>
      <c r="F64" s="36">
        <f>F62+F39</f>
        <v>9791321.0600000005</v>
      </c>
      <c r="G64" s="116"/>
      <c r="H64" s="2"/>
    </row>
    <row r="65" spans="1:8" ht="18" x14ac:dyDescent="0.25">
      <c r="A65" s="37"/>
      <c r="B65" s="38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88671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121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113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18"/>
      <c r="H10" s="15"/>
    </row>
    <row r="11" spans="1:8" ht="15.75" x14ac:dyDescent="0.25">
      <c r="A11" s="136" t="s">
        <v>94</v>
      </c>
      <c r="B11" s="137"/>
      <c r="C11" s="14"/>
      <c r="D11" s="71">
        <v>4</v>
      </c>
      <c r="E11" s="100">
        <v>427138</v>
      </c>
      <c r="F11" s="101">
        <v>37211</v>
      </c>
      <c r="G11" s="118">
        <f t="shared" ref="G11:G23" si="0">F11/E11</f>
        <v>8.7117044140301261E-2</v>
      </c>
      <c r="H11" s="15"/>
    </row>
    <row r="12" spans="1:8" ht="15.75" x14ac:dyDescent="0.25">
      <c r="A12" s="136" t="s">
        <v>62</v>
      </c>
      <c r="B12" s="137"/>
      <c r="C12" s="14"/>
      <c r="D12" s="71"/>
      <c r="E12" s="100"/>
      <c r="F12" s="101"/>
      <c r="G12" s="118"/>
      <c r="H12" s="15"/>
    </row>
    <row r="13" spans="1:8" ht="15.75" x14ac:dyDescent="0.25">
      <c r="A13" s="136" t="s">
        <v>63</v>
      </c>
      <c r="B13" s="137"/>
      <c r="C13" s="14"/>
      <c r="D13" s="71">
        <v>1</v>
      </c>
      <c r="E13" s="100">
        <v>1100</v>
      </c>
      <c r="F13" s="101">
        <v>1035</v>
      </c>
      <c r="G13" s="118">
        <f t="shared" si="0"/>
        <v>0.94090909090909092</v>
      </c>
      <c r="H13" s="15"/>
    </row>
    <row r="14" spans="1:8" ht="15.75" x14ac:dyDescent="0.25">
      <c r="A14" s="136" t="s">
        <v>119</v>
      </c>
      <c r="B14" s="137"/>
      <c r="C14" s="14"/>
      <c r="D14" s="71">
        <v>2</v>
      </c>
      <c r="E14" s="100">
        <v>2557987</v>
      </c>
      <c r="F14" s="101">
        <v>413037</v>
      </c>
      <c r="G14" s="118">
        <f t="shared" si="0"/>
        <v>0.16146954617048484</v>
      </c>
      <c r="H14" s="15"/>
    </row>
    <row r="15" spans="1:8" ht="15.75" x14ac:dyDescent="0.25">
      <c r="A15" s="136" t="s">
        <v>25</v>
      </c>
      <c r="B15" s="137"/>
      <c r="C15" s="14"/>
      <c r="D15" s="71">
        <v>1</v>
      </c>
      <c r="E15" s="100">
        <v>4405</v>
      </c>
      <c r="F15" s="101">
        <v>3160</v>
      </c>
      <c r="G15" s="118">
        <f t="shared" si="0"/>
        <v>0.71736662883087399</v>
      </c>
      <c r="H15" s="15"/>
    </row>
    <row r="16" spans="1:8" ht="15.75" x14ac:dyDescent="0.25">
      <c r="A16" s="136" t="s">
        <v>103</v>
      </c>
      <c r="B16" s="137"/>
      <c r="C16" s="14"/>
      <c r="D16" s="71">
        <v>1</v>
      </c>
      <c r="E16" s="100">
        <v>255952</v>
      </c>
      <c r="F16" s="101">
        <v>76149.5</v>
      </c>
      <c r="G16" s="118">
        <f t="shared" si="0"/>
        <v>0.29751476839407387</v>
      </c>
      <c r="H16" s="15"/>
    </row>
    <row r="17" spans="1:8" ht="15.75" x14ac:dyDescent="0.25">
      <c r="A17" s="136" t="s">
        <v>120</v>
      </c>
      <c r="B17" s="137"/>
      <c r="C17" s="14"/>
      <c r="D17" s="71"/>
      <c r="E17" s="100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2</v>
      </c>
      <c r="E18" s="100">
        <v>170093</v>
      </c>
      <c r="F18" s="101">
        <v>46698.5</v>
      </c>
      <c r="G18" s="118">
        <f t="shared" si="0"/>
        <v>0.27454686553826435</v>
      </c>
      <c r="H18" s="15"/>
    </row>
    <row r="19" spans="1:8" ht="15.75" x14ac:dyDescent="0.25">
      <c r="A19" s="136" t="s">
        <v>15</v>
      </c>
      <c r="B19" s="137"/>
      <c r="C19" s="14"/>
      <c r="D19" s="71">
        <v>2</v>
      </c>
      <c r="E19" s="100">
        <v>826293</v>
      </c>
      <c r="F19" s="101">
        <v>230827.5</v>
      </c>
      <c r="G19" s="118">
        <f t="shared" si="0"/>
        <v>0.27935308661697483</v>
      </c>
      <c r="H19" s="15"/>
    </row>
    <row r="20" spans="1:8" ht="15.75" x14ac:dyDescent="0.25">
      <c r="A20" s="136" t="s">
        <v>102</v>
      </c>
      <c r="B20" s="137"/>
      <c r="C20" s="14"/>
      <c r="D20" s="71">
        <v>1</v>
      </c>
      <c r="E20" s="100">
        <v>43790</v>
      </c>
      <c r="F20" s="101">
        <v>17732</v>
      </c>
      <c r="G20" s="118">
        <f t="shared" si="0"/>
        <v>0.40493263302123772</v>
      </c>
      <c r="H20" s="15"/>
    </row>
    <row r="21" spans="1:8" ht="15.75" x14ac:dyDescent="0.25">
      <c r="A21" s="136" t="s">
        <v>155</v>
      </c>
      <c r="B21" s="137"/>
      <c r="C21" s="14"/>
      <c r="D21" s="71"/>
      <c r="E21" s="100"/>
      <c r="F21" s="101"/>
      <c r="G21" s="118"/>
      <c r="H21" s="15"/>
    </row>
    <row r="22" spans="1:8" ht="15.75" x14ac:dyDescent="0.25">
      <c r="A22" s="136" t="s">
        <v>143</v>
      </c>
      <c r="B22" s="137"/>
      <c r="C22" s="14"/>
      <c r="D22" s="71">
        <v>14</v>
      </c>
      <c r="E22" s="100">
        <v>1658524</v>
      </c>
      <c r="F22" s="101">
        <v>497856.5</v>
      </c>
      <c r="G22" s="118">
        <f t="shared" si="0"/>
        <v>0.30018046166350321</v>
      </c>
      <c r="H22" s="15"/>
    </row>
    <row r="23" spans="1:8" ht="15.75" x14ac:dyDescent="0.25">
      <c r="A23" s="136" t="s">
        <v>108</v>
      </c>
      <c r="B23" s="137"/>
      <c r="C23" s="14"/>
      <c r="D23" s="71">
        <v>2</v>
      </c>
      <c r="E23" s="100">
        <v>2740</v>
      </c>
      <c r="F23" s="101">
        <v>1985</v>
      </c>
      <c r="G23" s="118">
        <f t="shared" si="0"/>
        <v>0.72445255474452552</v>
      </c>
      <c r="H23" s="15"/>
    </row>
    <row r="24" spans="1:8" ht="15.75" x14ac:dyDescent="0.25">
      <c r="A24" s="136" t="s">
        <v>138</v>
      </c>
      <c r="B24" s="137"/>
      <c r="C24" s="14"/>
      <c r="D24" s="71"/>
      <c r="E24" s="100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766992</v>
      </c>
      <c r="F25" s="101">
        <v>147724.5</v>
      </c>
      <c r="G25" s="118">
        <f>F25/E25</f>
        <v>0.19260240002503284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0"/>
      <c r="F27" s="101"/>
      <c r="G27" s="118"/>
      <c r="H27" s="15"/>
    </row>
    <row r="28" spans="1:8" ht="15.75" x14ac:dyDescent="0.25">
      <c r="A28" s="139" t="s">
        <v>145</v>
      </c>
      <c r="B28" s="137"/>
      <c r="C28" s="14"/>
      <c r="D28" s="71">
        <v>2</v>
      </c>
      <c r="E28" s="100">
        <v>1170153</v>
      </c>
      <c r="F28" s="101">
        <v>189505.5</v>
      </c>
      <c r="G28" s="118">
        <f t="shared" ref="G28:G34" si="1">F28/E28</f>
        <v>0.16194933483057344</v>
      </c>
      <c r="H28" s="15"/>
    </row>
    <row r="29" spans="1:8" ht="15.75" x14ac:dyDescent="0.25">
      <c r="A29" s="139" t="s">
        <v>133</v>
      </c>
      <c r="B29" s="137"/>
      <c r="C29" s="14"/>
      <c r="D29" s="71">
        <v>1</v>
      </c>
      <c r="E29" s="100">
        <v>41487</v>
      </c>
      <c r="F29" s="101">
        <v>561</v>
      </c>
      <c r="G29" s="118">
        <f t="shared" si="1"/>
        <v>1.3522308192927905E-2</v>
      </c>
      <c r="H29" s="15"/>
    </row>
    <row r="30" spans="1:8" ht="15.75" x14ac:dyDescent="0.25">
      <c r="A30" s="139" t="s">
        <v>66</v>
      </c>
      <c r="B30" s="137"/>
      <c r="C30" s="14"/>
      <c r="D30" s="71">
        <v>1</v>
      </c>
      <c r="E30" s="100">
        <v>55608</v>
      </c>
      <c r="F30" s="101">
        <v>14862</v>
      </c>
      <c r="G30" s="118">
        <f t="shared" si="1"/>
        <v>0.2672637030643073</v>
      </c>
      <c r="H30" s="15"/>
    </row>
    <row r="31" spans="1:8" ht="15.75" x14ac:dyDescent="0.25">
      <c r="A31" s="139" t="s">
        <v>144</v>
      </c>
      <c r="B31" s="137"/>
      <c r="C31" s="14"/>
      <c r="D31" s="71">
        <v>2</v>
      </c>
      <c r="E31" s="100">
        <v>456295</v>
      </c>
      <c r="F31" s="101">
        <v>134355.5</v>
      </c>
      <c r="G31" s="118">
        <f t="shared" si="1"/>
        <v>0.29444876669698333</v>
      </c>
      <c r="H31" s="15"/>
    </row>
    <row r="32" spans="1:8" ht="15.75" x14ac:dyDescent="0.25">
      <c r="A32" s="139" t="s">
        <v>53</v>
      </c>
      <c r="B32" s="137"/>
      <c r="C32" s="14"/>
      <c r="D32" s="71">
        <v>1</v>
      </c>
      <c r="E32" s="100">
        <v>148563</v>
      </c>
      <c r="F32" s="101">
        <v>60194</v>
      </c>
      <c r="G32" s="118">
        <f t="shared" si="1"/>
        <v>0.40517490896118147</v>
      </c>
      <c r="H32" s="15"/>
    </row>
    <row r="33" spans="1:8" ht="15.75" x14ac:dyDescent="0.25">
      <c r="A33" s="139" t="s">
        <v>151</v>
      </c>
      <c r="B33" s="137"/>
      <c r="C33" s="14"/>
      <c r="D33" s="71">
        <v>2</v>
      </c>
      <c r="E33" s="100">
        <v>280550</v>
      </c>
      <c r="F33" s="101">
        <v>42776</v>
      </c>
      <c r="G33" s="118">
        <f t="shared" si="1"/>
        <v>0.15247193013723043</v>
      </c>
      <c r="H33" s="15"/>
    </row>
    <row r="34" spans="1:8" ht="15.75" x14ac:dyDescent="0.25">
      <c r="A34" s="139" t="s">
        <v>95</v>
      </c>
      <c r="B34" s="137"/>
      <c r="C34" s="14"/>
      <c r="D34" s="71">
        <v>1</v>
      </c>
      <c r="E34" s="100">
        <v>784257</v>
      </c>
      <c r="F34" s="101">
        <v>165119</v>
      </c>
      <c r="G34" s="118">
        <f t="shared" si="1"/>
        <v>0.2105419524467107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44</v>
      </c>
      <c r="E39" s="112">
        <f>SUM(E9:E38)</f>
        <v>9651927</v>
      </c>
      <c r="F39" s="112">
        <f>SUM(F9:F38)</f>
        <v>2080789.5</v>
      </c>
      <c r="G39" s="122">
        <f>F39/E39</f>
        <v>0.21558280538176469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116</v>
      </c>
      <c r="E44" s="101">
        <v>13006122.210000001</v>
      </c>
      <c r="F44" s="101">
        <v>842967.62</v>
      </c>
      <c r="G44" s="118">
        <f>1-(+F44/E44)</f>
        <v>0.9351868599733848</v>
      </c>
      <c r="H44" s="15"/>
    </row>
    <row r="45" spans="1:8" ht="15.75" x14ac:dyDescent="0.25">
      <c r="A45" s="27" t="s">
        <v>34</v>
      </c>
      <c r="B45" s="28"/>
      <c r="C45" s="14"/>
      <c r="D45" s="71">
        <v>17</v>
      </c>
      <c r="E45" s="101">
        <v>5488437.4900000002</v>
      </c>
      <c r="F45" s="101">
        <v>603069.72</v>
      </c>
      <c r="G45" s="118">
        <f t="shared" ref="G45:G53" si="2">1-(+F45/E45)</f>
        <v>0.89011996199304444</v>
      </c>
      <c r="H45" s="15"/>
    </row>
    <row r="46" spans="1:8" ht="15.75" x14ac:dyDescent="0.25">
      <c r="A46" s="27" t="s">
        <v>35</v>
      </c>
      <c r="B46" s="28"/>
      <c r="C46" s="14"/>
      <c r="D46" s="71">
        <v>89</v>
      </c>
      <c r="E46" s="101">
        <v>3635049.5</v>
      </c>
      <c r="F46" s="101">
        <v>269197.15999999997</v>
      </c>
      <c r="G46" s="118">
        <f t="shared" si="2"/>
        <v>0.92594401809383886</v>
      </c>
      <c r="H46" s="15"/>
    </row>
    <row r="47" spans="1:8" ht="15.75" x14ac:dyDescent="0.25">
      <c r="A47" s="27" t="s">
        <v>36</v>
      </c>
      <c r="B47" s="28"/>
      <c r="C47" s="14"/>
      <c r="D47" s="71">
        <v>3</v>
      </c>
      <c r="E47" s="101">
        <v>236236.5</v>
      </c>
      <c r="F47" s="101">
        <v>12463.1</v>
      </c>
      <c r="G47" s="118">
        <f t="shared" si="2"/>
        <v>0.94724312288744539</v>
      </c>
      <c r="H47" s="15"/>
    </row>
    <row r="48" spans="1:8" ht="15.75" x14ac:dyDescent="0.25">
      <c r="A48" s="27" t="s">
        <v>37</v>
      </c>
      <c r="B48" s="28"/>
      <c r="C48" s="14"/>
      <c r="D48" s="71">
        <v>110</v>
      </c>
      <c r="E48" s="101">
        <v>18996971.059999999</v>
      </c>
      <c r="F48" s="101">
        <v>1096833.47</v>
      </c>
      <c r="G48" s="118">
        <f t="shared" si="2"/>
        <v>0.94226271827567865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964875</v>
      </c>
      <c r="F50" s="101">
        <v>36790</v>
      </c>
      <c r="G50" s="118">
        <f t="shared" si="2"/>
        <v>0.96187070864101565</v>
      </c>
      <c r="H50" s="15"/>
    </row>
    <row r="51" spans="1:8" ht="15.75" x14ac:dyDescent="0.25">
      <c r="A51" s="27" t="s">
        <v>40</v>
      </c>
      <c r="B51" s="28"/>
      <c r="C51" s="14"/>
      <c r="D51" s="71">
        <v>1</v>
      </c>
      <c r="E51" s="101">
        <v>54600</v>
      </c>
      <c r="F51" s="101">
        <v>-1048.5999999999999</v>
      </c>
      <c r="G51" s="118">
        <f t="shared" si="2"/>
        <v>1.0192051282051282</v>
      </c>
      <c r="H51" s="15"/>
    </row>
    <row r="52" spans="1:8" ht="15.75" x14ac:dyDescent="0.25">
      <c r="A52" s="27" t="s">
        <v>41</v>
      </c>
      <c r="B52" s="28"/>
      <c r="C52" s="14"/>
      <c r="D52" s="71">
        <v>3</v>
      </c>
      <c r="E52" s="101">
        <v>160225</v>
      </c>
      <c r="F52" s="101">
        <v>20305.599999999999</v>
      </c>
      <c r="G52" s="118">
        <f t="shared" si="2"/>
        <v>0.87326821657044784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28300</v>
      </c>
      <c r="F53" s="101">
        <v>5103</v>
      </c>
      <c r="G53" s="118">
        <f t="shared" si="2"/>
        <v>0.81968197879858651</v>
      </c>
      <c r="H53" s="15"/>
    </row>
    <row r="54" spans="1:8" ht="15.75" x14ac:dyDescent="0.25">
      <c r="A54" s="27" t="s">
        <v>60</v>
      </c>
      <c r="B54" s="30"/>
      <c r="C54" s="14"/>
      <c r="D54" s="71">
        <v>1172</v>
      </c>
      <c r="E54" s="101">
        <v>96948499.950000003</v>
      </c>
      <c r="F54" s="101">
        <v>10900863.189999999</v>
      </c>
      <c r="G54" s="118">
        <f>1-(+F54/E54)</f>
        <v>0.88756026967284707</v>
      </c>
      <c r="H54" s="15"/>
    </row>
    <row r="55" spans="1:8" ht="15.75" x14ac:dyDescent="0.25">
      <c r="A55" s="27" t="s">
        <v>61</v>
      </c>
      <c r="B55" s="30"/>
      <c r="C55" s="14"/>
      <c r="D55" s="71">
        <v>21</v>
      </c>
      <c r="E55" s="101">
        <v>297911.67</v>
      </c>
      <c r="F55" s="101">
        <v>37353.5</v>
      </c>
      <c r="G55" s="118">
        <f>1-(+F55/E55)</f>
        <v>0.87461551942560689</v>
      </c>
      <c r="H55" s="15"/>
    </row>
    <row r="56" spans="1:8" ht="15.75" x14ac:dyDescent="0.25">
      <c r="A56" s="70" t="s">
        <v>117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>
        <v>34980.19</v>
      </c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77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1546</v>
      </c>
      <c r="E62" s="112">
        <f>SUM(E44:E61)</f>
        <v>139817228.38</v>
      </c>
      <c r="F62" s="112">
        <f>SUM(F44:F61)</f>
        <v>13858877.949999999</v>
      </c>
      <c r="G62" s="122">
        <f>1-(F62/E62)</f>
        <v>0.90087861052191742</v>
      </c>
      <c r="H62" s="15"/>
    </row>
    <row r="63" spans="1:8" x14ac:dyDescent="0.2">
      <c r="A63" s="33"/>
      <c r="B63" s="33"/>
      <c r="C63" s="49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15939667.449999999</v>
      </c>
      <c r="G64" s="116"/>
      <c r="H64" s="2"/>
    </row>
    <row r="65" spans="1:8" ht="18" x14ac:dyDescent="0.25">
      <c r="A65" s="37"/>
      <c r="B65" s="38"/>
      <c r="C65" s="38"/>
      <c r="D65" s="79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="87" workbookViewId="0">
      <selection activeCell="D9" sqref="D9"/>
    </sheetView>
  </sheetViews>
  <sheetFormatPr defaultRowHeight="23.25" x14ac:dyDescent="0.35"/>
  <cols>
    <col min="1" max="1" width="9.6640625" style="52" customWidth="1"/>
    <col min="2" max="2" width="15.6640625" style="52" customWidth="1"/>
    <col min="3" max="3" width="3.6640625" style="52" customWidth="1"/>
    <col min="4" max="4" width="7.6640625" style="52" customWidth="1"/>
    <col min="5" max="6" width="14.6640625" style="52" customWidth="1"/>
    <col min="7" max="7" width="11.6640625" style="52" customWidth="1"/>
    <col min="8" max="16384" width="8.88671875" style="52"/>
  </cols>
  <sheetData>
    <row r="1" spans="1:8" ht="23.2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customHeight="1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customHeight="1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ht="15.75" customHeight="1" x14ac:dyDescent="0.35">
      <c r="A4" s="4"/>
      <c r="B4" s="4"/>
      <c r="C4" s="4"/>
      <c r="D4" s="4"/>
      <c r="E4" s="4"/>
      <c r="F4" s="5"/>
      <c r="G4" s="5"/>
      <c r="H4" s="2"/>
    </row>
    <row r="5" spans="1:8" ht="23.25" customHeight="1" x14ac:dyDescent="0.35">
      <c r="A5" s="2"/>
      <c r="B5" s="4"/>
      <c r="C5" s="4"/>
      <c r="D5" s="6" t="s">
        <v>67</v>
      </c>
      <c r="E5" s="7"/>
      <c r="F5" s="8"/>
      <c r="G5" s="5"/>
      <c r="H5" s="2"/>
    </row>
    <row r="6" spans="1:8" ht="15.75" customHeight="1" x14ac:dyDescent="0.35">
      <c r="A6" s="9" t="s">
        <v>3</v>
      </c>
      <c r="B6" s="4"/>
      <c r="C6" s="4"/>
      <c r="D6" s="4"/>
      <c r="E6" s="4"/>
      <c r="F6" s="5"/>
      <c r="G6" s="5"/>
      <c r="H6" s="2"/>
    </row>
    <row r="7" spans="1:8" ht="15.75" customHeight="1" x14ac:dyDescent="0.3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customHeight="1" x14ac:dyDescent="0.3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customHeight="1" x14ac:dyDescent="0.3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customHeight="1" x14ac:dyDescent="0.3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customHeight="1" x14ac:dyDescent="0.35">
      <c r="A11" s="136" t="s">
        <v>111</v>
      </c>
      <c r="B11" s="137"/>
      <c r="C11" s="14"/>
      <c r="D11" s="71"/>
      <c r="E11" s="101"/>
      <c r="F11" s="101"/>
      <c r="G11" s="118"/>
      <c r="H11" s="15"/>
    </row>
    <row r="12" spans="1:8" ht="15.75" customHeight="1" x14ac:dyDescent="0.35">
      <c r="A12" s="136" t="s">
        <v>25</v>
      </c>
      <c r="B12" s="137"/>
      <c r="C12" s="14"/>
      <c r="D12" s="71"/>
      <c r="E12" s="101"/>
      <c r="F12" s="101"/>
      <c r="G12" s="118"/>
      <c r="H12" s="15"/>
    </row>
    <row r="13" spans="1:8" ht="15.75" customHeight="1" x14ac:dyDescent="0.35">
      <c r="A13" s="136" t="s">
        <v>70</v>
      </c>
      <c r="B13" s="137"/>
      <c r="C13" s="14"/>
      <c r="D13" s="71"/>
      <c r="E13" s="101"/>
      <c r="F13" s="101"/>
      <c r="G13" s="118"/>
      <c r="H13" s="15"/>
    </row>
    <row r="14" spans="1:8" ht="15.75" customHeight="1" x14ac:dyDescent="0.35">
      <c r="A14" s="136" t="s">
        <v>99</v>
      </c>
      <c r="B14" s="137"/>
      <c r="C14" s="14"/>
      <c r="D14" s="71"/>
      <c r="E14" s="101"/>
      <c r="F14" s="101"/>
      <c r="G14" s="118"/>
      <c r="H14" s="15"/>
    </row>
    <row r="15" spans="1:8" ht="15.75" customHeight="1" x14ac:dyDescent="0.35">
      <c r="A15" s="136" t="s">
        <v>101</v>
      </c>
      <c r="B15" s="137"/>
      <c r="C15" s="14"/>
      <c r="D15" s="71"/>
      <c r="E15" s="101"/>
      <c r="F15" s="101"/>
      <c r="G15" s="118"/>
      <c r="H15" s="15"/>
    </row>
    <row r="16" spans="1:8" ht="15.75" customHeight="1" x14ac:dyDescent="0.35">
      <c r="A16" s="136" t="s">
        <v>96</v>
      </c>
      <c r="B16" s="137"/>
      <c r="C16" s="14"/>
      <c r="D16" s="71"/>
      <c r="E16" s="101"/>
      <c r="F16" s="101"/>
      <c r="G16" s="118"/>
      <c r="H16" s="15"/>
    </row>
    <row r="17" spans="1:8" ht="15.75" customHeight="1" x14ac:dyDescent="0.35">
      <c r="A17" s="136" t="s">
        <v>74</v>
      </c>
      <c r="B17" s="137"/>
      <c r="C17" s="14"/>
      <c r="D17" s="71"/>
      <c r="E17" s="101"/>
      <c r="F17" s="101"/>
      <c r="G17" s="118"/>
      <c r="H17" s="15"/>
    </row>
    <row r="18" spans="1:8" ht="15.75" customHeight="1" x14ac:dyDescent="0.35">
      <c r="A18" s="139" t="s">
        <v>105</v>
      </c>
      <c r="B18" s="137"/>
      <c r="C18" s="14"/>
      <c r="D18" s="71"/>
      <c r="E18" s="101"/>
      <c r="F18" s="101"/>
      <c r="G18" s="118"/>
      <c r="H18" s="15"/>
    </row>
    <row r="19" spans="1:8" ht="15.75" customHeight="1" x14ac:dyDescent="0.35">
      <c r="A19" s="139" t="s">
        <v>14</v>
      </c>
      <c r="B19" s="137"/>
      <c r="C19" s="14"/>
      <c r="D19" s="71"/>
      <c r="E19" s="101"/>
      <c r="F19" s="101"/>
      <c r="G19" s="118"/>
      <c r="H19" s="15"/>
    </row>
    <row r="20" spans="1:8" ht="15.75" customHeight="1" x14ac:dyDescent="0.35">
      <c r="A20" s="136" t="s">
        <v>15</v>
      </c>
      <c r="B20" s="137"/>
      <c r="C20" s="14"/>
      <c r="D20" s="71"/>
      <c r="E20" s="101"/>
      <c r="F20" s="101"/>
      <c r="G20" s="118"/>
      <c r="H20" s="15"/>
    </row>
    <row r="21" spans="1:8" ht="15.75" customHeight="1" x14ac:dyDescent="0.35">
      <c r="A21" s="136" t="s">
        <v>58</v>
      </c>
      <c r="B21" s="137"/>
      <c r="C21" s="14"/>
      <c r="D21" s="71"/>
      <c r="E21" s="101"/>
      <c r="F21" s="101"/>
      <c r="G21" s="118"/>
      <c r="H21" s="15"/>
    </row>
    <row r="22" spans="1:8" ht="15.75" customHeight="1" x14ac:dyDescent="0.35">
      <c r="A22" s="136" t="s">
        <v>91</v>
      </c>
      <c r="B22" s="137"/>
      <c r="C22" s="14"/>
      <c r="D22" s="71"/>
      <c r="E22" s="101"/>
      <c r="F22" s="101"/>
      <c r="G22" s="118"/>
      <c r="H22" s="15"/>
    </row>
    <row r="23" spans="1:8" ht="15.75" customHeight="1" x14ac:dyDescent="0.35">
      <c r="A23" s="136" t="s">
        <v>106</v>
      </c>
      <c r="B23" s="137"/>
      <c r="C23" s="14"/>
      <c r="D23" s="71"/>
      <c r="E23" s="101"/>
      <c r="F23" s="101"/>
      <c r="G23" s="118"/>
      <c r="H23" s="15"/>
    </row>
    <row r="24" spans="1:8" ht="15.75" customHeight="1" x14ac:dyDescent="0.35">
      <c r="A24" s="136" t="s">
        <v>18</v>
      </c>
      <c r="B24" s="137"/>
      <c r="C24" s="14"/>
      <c r="D24" s="71"/>
      <c r="E24" s="101"/>
      <c r="F24" s="101"/>
      <c r="G24" s="118"/>
      <c r="H24" s="15"/>
    </row>
    <row r="25" spans="1:8" ht="15.75" customHeight="1" x14ac:dyDescent="0.3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customHeight="1" x14ac:dyDescent="0.3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customHeight="1" x14ac:dyDescent="0.3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customHeight="1" x14ac:dyDescent="0.3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customHeight="1" x14ac:dyDescent="0.3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customHeight="1" x14ac:dyDescent="0.35">
      <c r="A30" s="139" t="s">
        <v>66</v>
      </c>
      <c r="B30" s="137"/>
      <c r="C30" s="14"/>
      <c r="D30" s="71"/>
      <c r="E30" s="101"/>
      <c r="F30" s="101"/>
      <c r="G30" s="118"/>
      <c r="H30" s="15"/>
    </row>
    <row r="31" spans="1:8" ht="15.75" customHeight="1" x14ac:dyDescent="0.35">
      <c r="A31" s="139" t="s">
        <v>145</v>
      </c>
      <c r="B31" s="137"/>
      <c r="C31" s="14"/>
      <c r="D31" s="71"/>
      <c r="E31" s="101"/>
      <c r="F31" s="101"/>
      <c r="G31" s="118"/>
      <c r="H31" s="15"/>
    </row>
    <row r="32" spans="1:8" ht="15.75" customHeight="1" x14ac:dyDescent="0.35">
      <c r="A32" s="139" t="s">
        <v>102</v>
      </c>
      <c r="B32" s="137"/>
      <c r="C32" s="14"/>
      <c r="D32" s="71"/>
      <c r="E32" s="101"/>
      <c r="F32" s="101"/>
      <c r="G32" s="118"/>
      <c r="H32" s="15"/>
    </row>
    <row r="33" spans="1:8" ht="15.75" customHeight="1" x14ac:dyDescent="0.35">
      <c r="A33" s="139" t="s">
        <v>27</v>
      </c>
      <c r="B33" s="137"/>
      <c r="C33" s="14"/>
      <c r="D33" s="71"/>
      <c r="E33" s="101"/>
      <c r="F33" s="101"/>
      <c r="G33" s="118"/>
      <c r="H33" s="15"/>
    </row>
    <row r="34" spans="1:8" ht="15.75" customHeight="1" x14ac:dyDescent="0.35">
      <c r="A34" s="139" t="s">
        <v>72</v>
      </c>
      <c r="B34" s="137"/>
      <c r="C34" s="14"/>
      <c r="D34" s="71"/>
      <c r="E34" s="101"/>
      <c r="F34" s="101"/>
      <c r="G34" s="118"/>
      <c r="H34" s="15"/>
    </row>
    <row r="35" spans="1:8" ht="15.75" customHeight="1" x14ac:dyDescent="0.35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ht="15.75" customHeight="1" x14ac:dyDescent="0.35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ht="15.75" customHeight="1" x14ac:dyDescent="0.35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ht="15.75" customHeight="1" x14ac:dyDescent="0.35">
      <c r="A38" s="17"/>
      <c r="B38" s="18"/>
      <c r="C38" s="14"/>
      <c r="D38" s="72"/>
      <c r="E38" s="111"/>
      <c r="F38" s="111"/>
      <c r="G38" s="119"/>
      <c r="H38" s="15"/>
    </row>
    <row r="39" spans="1:8" ht="15.75" customHeight="1" x14ac:dyDescent="0.35">
      <c r="A39" s="19" t="s">
        <v>31</v>
      </c>
      <c r="B39" s="20"/>
      <c r="C39" s="21"/>
      <c r="D39" s="73">
        <f>SUM(D9:D38)</f>
        <v>0</v>
      </c>
      <c r="E39" s="112">
        <f>SUM(E9:E38)</f>
        <v>0</v>
      </c>
      <c r="F39" s="112">
        <f>SUM(F9:F38)</f>
        <v>0</v>
      </c>
      <c r="G39" s="122">
        <v>0</v>
      </c>
      <c r="H39" s="15"/>
    </row>
    <row r="40" spans="1:8" ht="15.75" customHeight="1" x14ac:dyDescent="0.35">
      <c r="A40" s="22"/>
      <c r="B40" s="22"/>
      <c r="C40" s="22"/>
      <c r="D40" s="107"/>
      <c r="E40" s="108"/>
      <c r="F40" s="74"/>
      <c r="G40" s="74"/>
      <c r="H40" s="2"/>
    </row>
    <row r="41" spans="1:8" ht="15.75" customHeight="1" x14ac:dyDescent="0.3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customHeight="1" x14ac:dyDescent="0.3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customHeight="1" x14ac:dyDescent="0.3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customHeight="1" x14ac:dyDescent="0.35">
      <c r="A44" s="27" t="s">
        <v>33</v>
      </c>
      <c r="B44" s="28"/>
      <c r="C44" s="14"/>
      <c r="D44" s="71">
        <v>5</v>
      </c>
      <c r="E44" s="101">
        <v>287252.55</v>
      </c>
      <c r="F44" s="101">
        <v>14978</v>
      </c>
      <c r="G44" s="118">
        <f>1-(+F44/E44)</f>
        <v>0.94785773007062946</v>
      </c>
      <c r="H44" s="15"/>
    </row>
    <row r="45" spans="1:8" ht="15.75" customHeight="1" x14ac:dyDescent="0.3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customHeight="1" x14ac:dyDescent="0.35">
      <c r="A46" s="27" t="s">
        <v>35</v>
      </c>
      <c r="B46" s="28"/>
      <c r="C46" s="14"/>
      <c r="D46" s="71">
        <v>4</v>
      </c>
      <c r="E46" s="101">
        <v>75770.25</v>
      </c>
      <c r="F46" s="101">
        <v>2724</v>
      </c>
      <c r="G46" s="118">
        <f>1-(+F46/E46)</f>
        <v>0.96404921456640302</v>
      </c>
      <c r="H46" s="15"/>
    </row>
    <row r="47" spans="1:8" ht="15.75" customHeight="1" x14ac:dyDescent="0.35">
      <c r="A47" s="27" t="s">
        <v>36</v>
      </c>
      <c r="B47" s="28"/>
      <c r="C47" s="14"/>
      <c r="D47" s="71">
        <v>12</v>
      </c>
      <c r="E47" s="101">
        <v>480062.5</v>
      </c>
      <c r="F47" s="101">
        <v>49253</v>
      </c>
      <c r="G47" s="118">
        <f>1-(+F47/E47)</f>
        <v>0.89740294232521811</v>
      </c>
      <c r="H47" s="15"/>
    </row>
    <row r="48" spans="1:8" ht="15.75" customHeight="1" x14ac:dyDescent="0.35">
      <c r="A48" s="27" t="s">
        <v>37</v>
      </c>
      <c r="B48" s="28"/>
      <c r="C48" s="14"/>
      <c r="D48" s="71">
        <v>8</v>
      </c>
      <c r="E48" s="101">
        <v>865121.7</v>
      </c>
      <c r="F48" s="101">
        <v>60628.09</v>
      </c>
      <c r="G48" s="118">
        <f>1-(+F48/E48)</f>
        <v>0.92991958241250916</v>
      </c>
      <c r="H48" s="15"/>
    </row>
    <row r="49" spans="1:8" ht="15.75" customHeight="1" x14ac:dyDescent="0.3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customHeight="1" x14ac:dyDescent="0.35">
      <c r="A50" s="27" t="s">
        <v>39</v>
      </c>
      <c r="B50" s="28"/>
      <c r="C50" s="14"/>
      <c r="D50" s="71">
        <v>5</v>
      </c>
      <c r="E50" s="101">
        <v>382455.6</v>
      </c>
      <c r="F50" s="101">
        <v>17935</v>
      </c>
      <c r="G50" s="118">
        <f>1-(+F50/E50)</f>
        <v>0.95310566769057636</v>
      </c>
      <c r="H50" s="15"/>
    </row>
    <row r="51" spans="1:8" ht="15.75" customHeight="1" x14ac:dyDescent="0.3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customHeight="1" x14ac:dyDescent="0.3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customHeight="1" x14ac:dyDescent="0.35">
      <c r="A53" s="54" t="s">
        <v>59</v>
      </c>
      <c r="B53" s="28"/>
      <c r="C53" s="14"/>
      <c r="D53" s="71"/>
      <c r="E53" s="101"/>
      <c r="F53" s="101"/>
      <c r="G53" s="118"/>
      <c r="H53" s="15"/>
    </row>
    <row r="54" spans="1:8" ht="15.75" customHeight="1" x14ac:dyDescent="0.35">
      <c r="A54" s="27" t="s">
        <v>60</v>
      </c>
      <c r="B54" s="30"/>
      <c r="C54" s="14"/>
      <c r="D54" s="71">
        <v>356</v>
      </c>
      <c r="E54" s="101">
        <v>24301542.57</v>
      </c>
      <c r="F54" s="101">
        <v>2793984.14</v>
      </c>
      <c r="G54" s="118">
        <f>1-(+F54/E54)</f>
        <v>0.88502852722406422</v>
      </c>
      <c r="H54" s="15"/>
    </row>
    <row r="55" spans="1:8" ht="15.75" customHeight="1" x14ac:dyDescent="0.3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customHeight="1" x14ac:dyDescent="0.35">
      <c r="A56" s="16" t="s">
        <v>42</v>
      </c>
      <c r="B56" s="30"/>
      <c r="C56" s="14"/>
      <c r="D56" s="72"/>
      <c r="E56" s="104"/>
      <c r="F56" s="101"/>
      <c r="G56" s="119"/>
      <c r="H56" s="15"/>
    </row>
    <row r="57" spans="1:8" ht="15.75" customHeight="1" x14ac:dyDescent="0.35">
      <c r="A57" s="16" t="s">
        <v>43</v>
      </c>
      <c r="B57" s="28"/>
      <c r="C57" s="14"/>
      <c r="D57" s="72"/>
      <c r="E57" s="104"/>
      <c r="F57" s="101"/>
      <c r="G57" s="119"/>
      <c r="H57" s="15"/>
    </row>
    <row r="58" spans="1:8" ht="15.75" customHeight="1" x14ac:dyDescent="0.35">
      <c r="A58" s="16" t="s">
        <v>44</v>
      </c>
      <c r="B58" s="28"/>
      <c r="C58" s="14"/>
      <c r="D58" s="72"/>
      <c r="E58" s="100"/>
      <c r="F58" s="101"/>
      <c r="G58" s="119"/>
      <c r="H58" s="15"/>
    </row>
    <row r="59" spans="1:8" ht="15.75" customHeight="1" x14ac:dyDescent="0.35">
      <c r="A59" s="16" t="s">
        <v>30</v>
      </c>
      <c r="B59" s="28"/>
      <c r="C59" s="14"/>
      <c r="D59" s="72"/>
      <c r="E59" s="100"/>
      <c r="F59" s="101"/>
      <c r="G59" s="119"/>
      <c r="H59" s="15"/>
    </row>
    <row r="60" spans="1:8" ht="15.75" customHeight="1" x14ac:dyDescent="0.35">
      <c r="A60" s="32"/>
      <c r="B60" s="18"/>
      <c r="C60" s="14"/>
      <c r="D60" s="72"/>
      <c r="E60" s="111"/>
      <c r="F60" s="111"/>
      <c r="G60" s="119"/>
      <c r="H60" s="15"/>
    </row>
    <row r="61" spans="1:8" ht="15.75" customHeight="1" x14ac:dyDescent="0.35">
      <c r="A61" s="20" t="s">
        <v>45</v>
      </c>
      <c r="B61" s="20"/>
      <c r="C61" s="33"/>
      <c r="D61" s="73">
        <f>SUM(D44:D57)</f>
        <v>390</v>
      </c>
      <c r="E61" s="112">
        <f>SUM(E44:E60)</f>
        <v>26392205.170000002</v>
      </c>
      <c r="F61" s="112">
        <f>SUM(F44:F60)</f>
        <v>2939502.23</v>
      </c>
      <c r="G61" s="122">
        <f>1-(F61/E61)</f>
        <v>0.88862233333418728</v>
      </c>
      <c r="H61" s="2"/>
    </row>
    <row r="62" spans="1:8" ht="15.75" customHeight="1" x14ac:dyDescent="0.35">
      <c r="A62" s="86"/>
      <c r="B62" s="33"/>
      <c r="C62" s="33"/>
      <c r="D62" s="123"/>
      <c r="E62" s="114"/>
      <c r="F62" s="115"/>
      <c r="G62" s="115"/>
      <c r="H62" s="2"/>
    </row>
    <row r="63" spans="1:8" ht="15.75" customHeight="1" x14ac:dyDescent="0.35">
      <c r="A63" s="34" t="s">
        <v>46</v>
      </c>
      <c r="B63" s="35"/>
      <c r="C63" s="35"/>
      <c r="D63" s="51"/>
      <c r="E63" s="116"/>
      <c r="F63" s="36">
        <f>F61+F39</f>
        <v>2939502.23</v>
      </c>
      <c r="G63" s="116"/>
      <c r="H63" s="2"/>
    </row>
    <row r="64" spans="1:8" ht="15.75" customHeight="1" x14ac:dyDescent="0.35">
      <c r="A64" s="37"/>
      <c r="B64" s="38"/>
      <c r="C64" s="38"/>
      <c r="D64" s="51"/>
      <c r="E64" s="116"/>
      <c r="F64" s="36"/>
      <c r="G64" s="116"/>
      <c r="H64" s="2"/>
    </row>
    <row r="65" spans="1:8" ht="15.75" customHeight="1" x14ac:dyDescent="0.3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customHeight="1" x14ac:dyDescent="0.3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customHeight="1" x14ac:dyDescent="0.3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customHeight="1" x14ac:dyDescent="0.35">
      <c r="A68" s="4"/>
      <c r="B68" s="39"/>
      <c r="C68" s="39"/>
      <c r="D68" s="39"/>
      <c r="E68" s="39"/>
      <c r="F68" s="40"/>
      <c r="G68" s="39"/>
      <c r="H68" s="2"/>
    </row>
    <row r="69" spans="1:8" ht="15.75" customHeight="1" x14ac:dyDescent="0.35">
      <c r="A69" s="41" t="s">
        <v>50</v>
      </c>
      <c r="B69" s="38"/>
      <c r="C69" s="38"/>
      <c r="D69" s="38"/>
      <c r="E69" s="38"/>
      <c r="F69" s="36"/>
      <c r="G69" s="38"/>
      <c r="H69" s="2"/>
    </row>
  </sheetData>
  <phoneticPr fontId="17" type="noConversion"/>
  <printOptions horizontalCentered="1"/>
  <pageMargins left="0.25" right="0.25" top="0.25" bottom="0.25" header="0.5" footer="0.5"/>
  <pageSetup scale="5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2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68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136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4</v>
      </c>
      <c r="E10" s="101">
        <v>957692</v>
      </c>
      <c r="F10" s="101">
        <v>214554</v>
      </c>
      <c r="G10" s="102">
        <f>F10/E10</f>
        <v>0.22403236113489514</v>
      </c>
      <c r="H10" s="15"/>
    </row>
    <row r="11" spans="1:8" ht="15.75" x14ac:dyDescent="0.25">
      <c r="A11" s="136" t="s">
        <v>69</v>
      </c>
      <c r="B11" s="137"/>
      <c r="C11" s="14"/>
      <c r="D11" s="71">
        <v>1</v>
      </c>
      <c r="E11" s="101">
        <v>144000</v>
      </c>
      <c r="F11" s="101">
        <v>78321</v>
      </c>
      <c r="G11" s="102">
        <f>F11/E11</f>
        <v>0.54389583333333336</v>
      </c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17</v>
      </c>
      <c r="E13" s="101">
        <v>3633893</v>
      </c>
      <c r="F13" s="101">
        <v>773579.5</v>
      </c>
      <c r="G13" s="102">
        <f>F13/E13</f>
        <v>0.21287899781308917</v>
      </c>
      <c r="H13" s="15"/>
    </row>
    <row r="14" spans="1:8" ht="15.75" x14ac:dyDescent="0.25">
      <c r="A14" s="136" t="s">
        <v>112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104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113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137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1178438</v>
      </c>
      <c r="F18" s="101">
        <v>271600</v>
      </c>
      <c r="G18" s="102">
        <f>F18/E18</f>
        <v>0.23047457736427374</v>
      </c>
      <c r="H18" s="15"/>
    </row>
    <row r="19" spans="1:8" ht="15.75" x14ac:dyDescent="0.25">
      <c r="A19" s="136" t="s">
        <v>15</v>
      </c>
      <c r="B19" s="137"/>
      <c r="C19" s="14"/>
      <c r="D19" s="71">
        <v>3</v>
      </c>
      <c r="E19" s="101">
        <v>3022445</v>
      </c>
      <c r="F19" s="101">
        <v>-191827</v>
      </c>
      <c r="G19" s="102">
        <f>F19/E19</f>
        <v>-6.346749072356983E-2</v>
      </c>
      <c r="H19" s="15"/>
    </row>
    <row r="20" spans="1:8" ht="15.75" x14ac:dyDescent="0.25">
      <c r="A20" s="139" t="s">
        <v>16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71</v>
      </c>
      <c r="B21" s="137"/>
      <c r="C21" s="14"/>
      <c r="D21" s="71">
        <v>3</v>
      </c>
      <c r="E21" s="101">
        <v>4899470</v>
      </c>
      <c r="F21" s="101">
        <v>1249928</v>
      </c>
      <c r="G21" s="102">
        <f>F21/E21</f>
        <v>0.25511494100382287</v>
      </c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139</v>
      </c>
      <c r="B23" s="137"/>
      <c r="C23" s="14"/>
      <c r="D23" s="71">
        <v>1</v>
      </c>
      <c r="E23" s="101">
        <v>166515</v>
      </c>
      <c r="F23" s="101">
        <v>75170</v>
      </c>
      <c r="G23" s="102">
        <f>F23/E23</f>
        <v>0.45143080202984714</v>
      </c>
      <c r="H23" s="15"/>
    </row>
    <row r="24" spans="1:8" ht="15.75" x14ac:dyDescent="0.25">
      <c r="A24" s="136" t="s">
        <v>133</v>
      </c>
      <c r="B24" s="137"/>
      <c r="C24" s="14"/>
      <c r="D24" s="71">
        <v>2</v>
      </c>
      <c r="E24" s="101">
        <v>482829</v>
      </c>
      <c r="F24" s="101">
        <v>155572</v>
      </c>
      <c r="G24" s="102">
        <f>F24/E24</f>
        <v>0.32220931219955717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1">
        <v>1694340</v>
      </c>
      <c r="F25" s="101">
        <v>438914</v>
      </c>
      <c r="G25" s="102">
        <f>F25/E25</f>
        <v>0.25904718061310006</v>
      </c>
      <c r="H25" s="15"/>
    </row>
    <row r="26" spans="1:8" ht="15.75" x14ac:dyDescent="0.25">
      <c r="A26" s="138" t="s">
        <v>21</v>
      </c>
      <c r="B26" s="137"/>
      <c r="C26" s="14"/>
      <c r="D26" s="71">
        <v>17</v>
      </c>
      <c r="E26" s="101">
        <v>134276</v>
      </c>
      <c r="F26" s="101">
        <v>134276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62661</v>
      </c>
      <c r="F28" s="101">
        <v>261</v>
      </c>
      <c r="G28" s="102">
        <f>F28/E28</f>
        <v>4.1652702638004498E-3</v>
      </c>
      <c r="H28" s="15"/>
    </row>
    <row r="29" spans="1:8" ht="15.75" x14ac:dyDescent="0.25">
      <c r="A29" s="139" t="s">
        <v>141</v>
      </c>
      <c r="B29" s="137"/>
      <c r="C29" s="14"/>
      <c r="D29" s="71">
        <v>1</v>
      </c>
      <c r="E29" s="101">
        <v>1776142</v>
      </c>
      <c r="F29" s="101">
        <v>442857</v>
      </c>
      <c r="G29" s="102">
        <f>F29/E29</f>
        <v>0.24933648323163352</v>
      </c>
      <c r="H29" s="15"/>
    </row>
    <row r="30" spans="1:8" ht="15.75" x14ac:dyDescent="0.25">
      <c r="A30" s="139" t="s">
        <v>107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19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132</v>
      </c>
      <c r="B32" s="137"/>
      <c r="C32" s="14"/>
      <c r="D32" s="71">
        <v>2</v>
      </c>
      <c r="E32" s="101">
        <v>463928</v>
      </c>
      <c r="F32" s="101">
        <v>165855</v>
      </c>
      <c r="G32" s="102">
        <f>F32/E32</f>
        <v>0.35750159507509788</v>
      </c>
      <c r="H32" s="15"/>
    </row>
    <row r="33" spans="1:8" ht="15.75" x14ac:dyDescent="0.25">
      <c r="A33" s="139" t="s">
        <v>142</v>
      </c>
      <c r="B33" s="137"/>
      <c r="C33" s="14"/>
      <c r="D33" s="71">
        <v>2</v>
      </c>
      <c r="E33" s="101">
        <v>1195773</v>
      </c>
      <c r="F33" s="101">
        <v>402736</v>
      </c>
      <c r="G33" s="102">
        <f>F33/E33</f>
        <v>0.33679971031291056</v>
      </c>
      <c r="H33" s="15"/>
    </row>
    <row r="34" spans="1:8" ht="15.75" x14ac:dyDescent="0.25">
      <c r="A34" s="139" t="s">
        <v>72</v>
      </c>
      <c r="B34" s="137"/>
      <c r="C34" s="14"/>
      <c r="D34" s="71">
        <v>3</v>
      </c>
      <c r="E34" s="101">
        <v>2735224</v>
      </c>
      <c r="F34" s="101">
        <v>242004</v>
      </c>
      <c r="G34" s="102">
        <f>F34/E34</f>
        <v>8.8476848696852614E-2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61</v>
      </c>
      <c r="E39" s="105">
        <f>SUM(E9:E38)</f>
        <v>22547626</v>
      </c>
      <c r="F39" s="105">
        <f>SUM(F9:F38)</f>
        <v>4453800.5</v>
      </c>
      <c r="G39" s="106">
        <f>F39/E39</f>
        <v>0.19752857795317344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112</v>
      </c>
      <c r="E44" s="101">
        <v>21931971.100000001</v>
      </c>
      <c r="F44" s="101">
        <v>1273281</v>
      </c>
      <c r="G44" s="102">
        <f>1-(+F44/E44)</f>
        <v>0.94194406903992323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8115909.0700000003</v>
      </c>
      <c r="F45" s="101">
        <v>1154806</v>
      </c>
      <c r="G45" s="102">
        <f>1-(+F45/E45)</f>
        <v>0.85771082573255097</v>
      </c>
      <c r="H45" s="15"/>
    </row>
    <row r="46" spans="1:8" ht="15.75" x14ac:dyDescent="0.25">
      <c r="A46" s="27" t="s">
        <v>35</v>
      </c>
      <c r="B46" s="28"/>
      <c r="C46" s="14"/>
      <c r="D46" s="71">
        <v>239</v>
      </c>
      <c r="E46" s="101">
        <v>16532509.25</v>
      </c>
      <c r="F46" s="101">
        <v>820359.93</v>
      </c>
      <c r="G46" s="102">
        <f>1-(+F46/E46)</f>
        <v>0.95037898254918562</v>
      </c>
      <c r="H46" s="15"/>
    </row>
    <row r="47" spans="1:8" ht="15.75" x14ac:dyDescent="0.25">
      <c r="A47" s="27" t="s">
        <v>36</v>
      </c>
      <c r="B47" s="28"/>
      <c r="C47" s="14"/>
      <c r="D47" s="71">
        <v>17</v>
      </c>
      <c r="E47" s="101">
        <v>1292247</v>
      </c>
      <c r="F47" s="101">
        <v>134922</v>
      </c>
      <c r="G47" s="102">
        <f>1-(+F47/E47)</f>
        <v>0.89559116794235161</v>
      </c>
      <c r="H47" s="15"/>
    </row>
    <row r="48" spans="1:8" ht="15.75" x14ac:dyDescent="0.25">
      <c r="A48" s="27" t="s">
        <v>37</v>
      </c>
      <c r="B48" s="28"/>
      <c r="C48" s="14"/>
      <c r="D48" s="71">
        <v>99</v>
      </c>
      <c r="E48" s="101">
        <v>14857328</v>
      </c>
      <c r="F48" s="101">
        <v>1091272.49</v>
      </c>
      <c r="G48" s="102">
        <f>1-(+F48/E48)</f>
        <v>0.92654988232069724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15"/>
    </row>
    <row r="50" spans="1:8" ht="15.75" x14ac:dyDescent="0.25">
      <c r="A50" s="27" t="s">
        <v>39</v>
      </c>
      <c r="B50" s="28"/>
      <c r="C50" s="14"/>
      <c r="D50" s="71">
        <v>43</v>
      </c>
      <c r="E50" s="101">
        <v>16320548.85</v>
      </c>
      <c r="F50" s="101">
        <v>720709.86</v>
      </c>
      <c r="G50" s="102">
        <f t="shared" ref="G50:G55" si="0">1-(+F50/E50)</f>
        <v>0.95584034172968391</v>
      </c>
      <c r="H50" s="15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621620</v>
      </c>
      <c r="F51" s="101">
        <v>59360</v>
      </c>
      <c r="G51" s="102">
        <f t="shared" si="0"/>
        <v>0.90450757697628781</v>
      </c>
      <c r="H51" s="15"/>
    </row>
    <row r="52" spans="1:8" ht="15.75" x14ac:dyDescent="0.25">
      <c r="A52" s="53" t="s">
        <v>41</v>
      </c>
      <c r="B52" s="28"/>
      <c r="C52" s="14"/>
      <c r="D52" s="71">
        <v>1</v>
      </c>
      <c r="E52" s="101">
        <v>319950</v>
      </c>
      <c r="F52" s="101">
        <v>10125</v>
      </c>
      <c r="G52" s="102">
        <f t="shared" si="0"/>
        <v>0.96835443037974689</v>
      </c>
      <c r="H52" s="15"/>
    </row>
    <row r="53" spans="1:8" ht="15.75" x14ac:dyDescent="0.25">
      <c r="A53" s="54" t="s">
        <v>59</v>
      </c>
      <c r="B53" s="28"/>
      <c r="C53" s="14"/>
      <c r="D53" s="71">
        <v>1</v>
      </c>
      <c r="E53" s="101">
        <v>112200</v>
      </c>
      <c r="F53" s="101">
        <v>11400</v>
      </c>
      <c r="G53" s="102">
        <f t="shared" si="0"/>
        <v>0.89839572192513373</v>
      </c>
      <c r="H53" s="15"/>
    </row>
    <row r="54" spans="1:8" ht="15.75" x14ac:dyDescent="0.25">
      <c r="A54" s="27" t="s">
        <v>92</v>
      </c>
      <c r="B54" s="28"/>
      <c r="C54" s="14"/>
      <c r="D54" s="71">
        <v>1218</v>
      </c>
      <c r="E54" s="101">
        <v>140078512.84999999</v>
      </c>
      <c r="F54" s="101">
        <v>14734097.35</v>
      </c>
      <c r="G54" s="102">
        <f t="shared" si="0"/>
        <v>0.89481543564231236</v>
      </c>
      <c r="H54" s="15"/>
    </row>
    <row r="55" spans="1:8" ht="15.75" x14ac:dyDescent="0.25">
      <c r="A55" s="69" t="s">
        <v>93</v>
      </c>
      <c r="B55" s="30"/>
      <c r="C55" s="14"/>
      <c r="D55" s="71">
        <v>3</v>
      </c>
      <c r="E55" s="101">
        <v>357451</v>
      </c>
      <c r="F55" s="101">
        <v>33531.519999999997</v>
      </c>
      <c r="G55" s="102">
        <f t="shared" si="0"/>
        <v>0.90619268095487215</v>
      </c>
      <c r="H55" s="15"/>
    </row>
    <row r="56" spans="1:8" x14ac:dyDescent="0.2">
      <c r="A56" s="31" t="s">
        <v>42</v>
      </c>
      <c r="B56" s="30"/>
      <c r="C56" s="14"/>
      <c r="D56" s="72"/>
      <c r="E56" s="104"/>
      <c r="F56" s="101"/>
      <c r="G56" s="103"/>
      <c r="H56" s="1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29</v>
      </c>
      <c r="B58" s="28"/>
      <c r="C58" s="14"/>
      <c r="D58" s="72"/>
      <c r="E58" s="100"/>
      <c r="F58" s="101"/>
      <c r="G58" s="103"/>
      <c r="H58" s="1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15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1752</v>
      </c>
      <c r="E61" s="112">
        <f>SUM(E44:E60)</f>
        <v>220540247.12</v>
      </c>
      <c r="F61" s="112">
        <f>SUM(F44:F60)</f>
        <v>20043865.149999999</v>
      </c>
      <c r="G61" s="106">
        <f>1-(+F61/E61)</f>
        <v>0.90911470621916113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F61+F39</f>
        <v>24497665.649999999</v>
      </c>
      <c r="G63" s="116"/>
      <c r="H63" s="2"/>
    </row>
    <row r="64" spans="1:8" ht="18" x14ac:dyDescent="0.25">
      <c r="A64" s="34"/>
      <c r="B64" s="35"/>
      <c r="C64" s="35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43"/>
      <c r="F71" s="2"/>
      <c r="G71" s="2"/>
      <c r="H71" s="2"/>
    </row>
    <row r="72" spans="1:8" ht="18" x14ac:dyDescent="0.25">
      <c r="A72" s="42"/>
      <c r="B72" s="38"/>
      <c r="C72" s="38"/>
      <c r="D72" s="38"/>
      <c r="E72" s="44"/>
      <c r="F72" s="2"/>
      <c r="G72" s="2"/>
      <c r="H72" s="2"/>
    </row>
    <row r="73" spans="1:8" ht="18" x14ac:dyDescent="0.25">
      <c r="A73" s="42"/>
      <c r="B73" s="38"/>
      <c r="C73" s="38"/>
      <c r="D73" s="38"/>
      <c r="E73" s="45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43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6"/>
      <c r="F80" s="2"/>
      <c r="G80" s="2"/>
      <c r="H80" s="2"/>
    </row>
    <row r="81" spans="1:8" ht="18" x14ac:dyDescent="0.25">
      <c r="A81" s="42"/>
      <c r="B81" s="38"/>
      <c r="C81" s="38"/>
      <c r="D81" s="38"/>
      <c r="E81" s="38"/>
      <c r="F81" s="2"/>
      <c r="G81" s="2"/>
      <c r="H81" s="2"/>
    </row>
    <row r="82" spans="1:8" ht="15.75" x14ac:dyDescent="0.25">
      <c r="A82" s="47"/>
      <c r="B82" s="2"/>
      <c r="C82" s="2"/>
      <c r="D82" s="2"/>
      <c r="E82" s="2"/>
      <c r="F82" s="2"/>
      <c r="G82" s="2"/>
      <c r="H82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73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0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111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18</v>
      </c>
      <c r="E13" s="100">
        <v>1301358</v>
      </c>
      <c r="F13" s="101">
        <v>42752.5</v>
      </c>
      <c r="G13" s="102">
        <f>F13/E13</f>
        <v>3.2852220526557639E-2</v>
      </c>
      <c r="H13" s="15"/>
    </row>
    <row r="14" spans="1:8" ht="15.75" x14ac:dyDescent="0.25">
      <c r="A14" s="136" t="s">
        <v>99</v>
      </c>
      <c r="B14" s="137"/>
      <c r="C14" s="14"/>
      <c r="D14" s="71">
        <v>3</v>
      </c>
      <c r="E14" s="100">
        <v>735020</v>
      </c>
      <c r="F14" s="101">
        <v>112942</v>
      </c>
      <c r="G14" s="102">
        <f>F14/E14</f>
        <v>0.15365840385295637</v>
      </c>
      <c r="H14" s="15"/>
    </row>
    <row r="15" spans="1:8" ht="15.75" x14ac:dyDescent="0.25">
      <c r="A15" s="136" t="s">
        <v>101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96</v>
      </c>
      <c r="B16" s="137"/>
      <c r="C16" s="14"/>
      <c r="D16" s="71">
        <v>1</v>
      </c>
      <c r="E16" s="100">
        <v>873158</v>
      </c>
      <c r="F16" s="101">
        <v>228814.5</v>
      </c>
      <c r="G16" s="102">
        <f>F16/E16</f>
        <v>0.26205394670838494</v>
      </c>
      <c r="H16" s="15"/>
    </row>
    <row r="17" spans="1:8" ht="15.75" x14ac:dyDescent="0.25">
      <c r="A17" s="136" t="s">
        <v>74</v>
      </c>
      <c r="B17" s="137"/>
      <c r="C17" s="14"/>
      <c r="D17" s="71">
        <v>2</v>
      </c>
      <c r="E17" s="100">
        <v>342329</v>
      </c>
      <c r="F17" s="101">
        <v>34441</v>
      </c>
      <c r="G17" s="102">
        <f>F17/E17</f>
        <v>0.10060789474452939</v>
      </c>
      <c r="H17" s="15"/>
    </row>
    <row r="18" spans="1:8" ht="15.75" x14ac:dyDescent="0.25">
      <c r="A18" s="139" t="s">
        <v>105</v>
      </c>
      <c r="B18" s="137"/>
      <c r="C18" s="14"/>
      <c r="D18" s="71">
        <v>1</v>
      </c>
      <c r="E18" s="100">
        <v>279141</v>
      </c>
      <c r="F18" s="101">
        <v>71256</v>
      </c>
      <c r="G18" s="102">
        <f>F18/E18</f>
        <v>0.25526884262791921</v>
      </c>
      <c r="H18" s="15"/>
    </row>
    <row r="19" spans="1:8" ht="15.75" x14ac:dyDescent="0.25">
      <c r="A19" s="139" t="s">
        <v>14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>
        <v>2</v>
      </c>
      <c r="E20" s="100">
        <v>1172687</v>
      </c>
      <c r="F20" s="101">
        <v>434186</v>
      </c>
      <c r="G20" s="102">
        <f>F20/E20</f>
        <v>0.37024883877795184</v>
      </c>
      <c r="H20" s="15"/>
    </row>
    <row r="21" spans="1:8" ht="15.75" x14ac:dyDescent="0.25">
      <c r="A21" s="136" t="s">
        <v>135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/>
      <c r="E22" s="100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>
        <v>3</v>
      </c>
      <c r="E23" s="100">
        <v>967441</v>
      </c>
      <c r="F23" s="101">
        <v>251396</v>
      </c>
      <c r="G23" s="102">
        <f t="shared" ref="G23:G29" si="0">F23/E23</f>
        <v>0.25985667343021435</v>
      </c>
      <c r="H23" s="15"/>
    </row>
    <row r="24" spans="1:8" ht="15.75" x14ac:dyDescent="0.25">
      <c r="A24" s="136" t="s">
        <v>18</v>
      </c>
      <c r="B24" s="137"/>
      <c r="C24" s="14"/>
      <c r="D24" s="71">
        <v>3</v>
      </c>
      <c r="E24" s="100">
        <v>2103548</v>
      </c>
      <c r="F24" s="101">
        <v>359806</v>
      </c>
      <c r="G24" s="102">
        <f t="shared" si="0"/>
        <v>0.17104720215559616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851693</v>
      </c>
      <c r="F25" s="101">
        <v>196185.5</v>
      </c>
      <c r="G25" s="102">
        <f t="shared" si="0"/>
        <v>0.23034767222461613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0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0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0">
        <v>74339</v>
      </c>
      <c r="F29" s="101">
        <v>18907</v>
      </c>
      <c r="G29" s="102">
        <f t="shared" si="0"/>
        <v>0.25433487133267868</v>
      </c>
      <c r="H29" s="15"/>
    </row>
    <row r="30" spans="1:8" ht="15.75" x14ac:dyDescent="0.25">
      <c r="A30" s="139" t="s">
        <v>152</v>
      </c>
      <c r="B30" s="137"/>
      <c r="C30" s="14"/>
      <c r="D30" s="71"/>
      <c r="E30" s="100"/>
      <c r="F30" s="101"/>
      <c r="G30" s="102"/>
      <c r="H30" s="15"/>
    </row>
    <row r="31" spans="1:8" ht="15.75" x14ac:dyDescent="0.25">
      <c r="A31" s="139" t="s">
        <v>145</v>
      </c>
      <c r="B31" s="137"/>
      <c r="C31" s="14"/>
      <c r="D31" s="71">
        <v>1</v>
      </c>
      <c r="E31" s="100">
        <v>1769569</v>
      </c>
      <c r="F31" s="101">
        <v>-168678.5</v>
      </c>
      <c r="G31" s="102">
        <f>F31/E31</f>
        <v>-9.5321798697875021E-2</v>
      </c>
      <c r="H31" s="15"/>
    </row>
    <row r="32" spans="1:8" ht="15.75" x14ac:dyDescent="0.25">
      <c r="A32" s="139" t="s">
        <v>102</v>
      </c>
      <c r="B32" s="137"/>
      <c r="C32" s="14"/>
      <c r="D32" s="71">
        <v>1</v>
      </c>
      <c r="E32" s="100">
        <v>102371</v>
      </c>
      <c r="F32" s="101">
        <v>28550</v>
      </c>
      <c r="G32" s="102">
        <f>F32/E32</f>
        <v>0.27888757558292876</v>
      </c>
      <c r="H32" s="15"/>
    </row>
    <row r="33" spans="1:8" ht="15.75" x14ac:dyDescent="0.25">
      <c r="A33" s="139" t="s">
        <v>27</v>
      </c>
      <c r="B33" s="137"/>
      <c r="C33" s="14"/>
      <c r="D33" s="71"/>
      <c r="E33" s="100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>
        <v>5</v>
      </c>
      <c r="E34" s="100">
        <v>3476486</v>
      </c>
      <c r="F34" s="101">
        <v>536546</v>
      </c>
      <c r="G34" s="102">
        <f>F34/E34</f>
        <v>0.15433572866394399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45</v>
      </c>
      <c r="E39" s="112">
        <f>SUM(E9:E38)</f>
        <v>14049140</v>
      </c>
      <c r="F39" s="112">
        <f>SUM(F9:F38)</f>
        <v>2147104</v>
      </c>
      <c r="G39" s="117">
        <f>F39/E39</f>
        <v>0.15282814464088193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15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15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165</v>
      </c>
      <c r="E44" s="101">
        <v>21746722.48</v>
      </c>
      <c r="F44" s="101">
        <v>1588524.56</v>
      </c>
      <c r="G44" s="102">
        <f>1-(+F44/E44)</f>
        <v>0.92695338060892019</v>
      </c>
      <c r="H44" s="15"/>
    </row>
    <row r="45" spans="1:8" ht="15.75" x14ac:dyDescent="0.25">
      <c r="A45" s="27" t="s">
        <v>34</v>
      </c>
      <c r="B45" s="28"/>
      <c r="C45" s="14"/>
      <c r="D45" s="71">
        <v>23</v>
      </c>
      <c r="E45" s="101">
        <v>9129069.1600000001</v>
      </c>
      <c r="F45" s="101">
        <v>923394.38</v>
      </c>
      <c r="G45" s="102">
        <f t="shared" ref="G45:G55" si="1">1-(+F45/E45)</f>
        <v>0.89885120116671346</v>
      </c>
      <c r="H45" s="15"/>
    </row>
    <row r="46" spans="1:8" ht="15.75" x14ac:dyDescent="0.25">
      <c r="A46" s="27" t="s">
        <v>35</v>
      </c>
      <c r="B46" s="28"/>
      <c r="C46" s="14"/>
      <c r="D46" s="71">
        <v>121</v>
      </c>
      <c r="E46" s="101">
        <v>7823577.8499999996</v>
      </c>
      <c r="F46" s="101">
        <v>478956.95</v>
      </c>
      <c r="G46" s="102">
        <f t="shared" si="1"/>
        <v>0.93878031775449133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989460.04</v>
      </c>
      <c r="F47" s="101">
        <v>93319.679999999993</v>
      </c>
      <c r="G47" s="102">
        <f t="shared" si="1"/>
        <v>0.90568625692049176</v>
      </c>
      <c r="H47" s="15"/>
    </row>
    <row r="48" spans="1:8" ht="15.75" x14ac:dyDescent="0.25">
      <c r="A48" s="27" t="s">
        <v>37</v>
      </c>
      <c r="B48" s="28"/>
      <c r="C48" s="14"/>
      <c r="D48" s="71">
        <v>78</v>
      </c>
      <c r="E48" s="101">
        <v>13565968.67</v>
      </c>
      <c r="F48" s="101">
        <v>763620.86</v>
      </c>
      <c r="G48" s="102">
        <f t="shared" si="1"/>
        <v>0.94371055406543258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2"/>
    </row>
    <row r="50" spans="1:8" ht="15.75" x14ac:dyDescent="0.25">
      <c r="A50" s="27" t="s">
        <v>39</v>
      </c>
      <c r="B50" s="28"/>
      <c r="C50" s="14"/>
      <c r="D50" s="71">
        <v>9</v>
      </c>
      <c r="E50" s="101">
        <v>1247625</v>
      </c>
      <c r="F50" s="101">
        <v>170730</v>
      </c>
      <c r="G50" s="102">
        <f t="shared" si="1"/>
        <v>0.863155996393147</v>
      </c>
      <c r="H50" s="2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390530</v>
      </c>
      <c r="F51" s="101">
        <v>39195</v>
      </c>
      <c r="G51" s="102">
        <f t="shared" si="1"/>
        <v>0.89963639157042996</v>
      </c>
      <c r="H51" s="2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318200</v>
      </c>
      <c r="F52" s="101">
        <v>25300</v>
      </c>
      <c r="G52" s="102">
        <f t="shared" si="1"/>
        <v>0.92049025769956005</v>
      </c>
      <c r="H52" s="2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2"/>
    </row>
    <row r="54" spans="1:8" ht="15.75" x14ac:dyDescent="0.25">
      <c r="A54" s="27" t="s">
        <v>92</v>
      </c>
      <c r="B54" s="28"/>
      <c r="C54" s="14"/>
      <c r="D54" s="71">
        <v>1257</v>
      </c>
      <c r="E54" s="101">
        <v>138789984.31</v>
      </c>
      <c r="F54" s="101">
        <v>15385063.59</v>
      </c>
      <c r="G54" s="102">
        <f t="shared" si="1"/>
        <v>0.88914860343498514</v>
      </c>
      <c r="H54" s="2"/>
    </row>
    <row r="55" spans="1:8" ht="15.75" x14ac:dyDescent="0.25">
      <c r="A55" s="69" t="s">
        <v>93</v>
      </c>
      <c r="B55" s="30"/>
      <c r="C55" s="14"/>
      <c r="D55" s="71">
        <v>2</v>
      </c>
      <c r="E55" s="101">
        <v>342749.16</v>
      </c>
      <c r="F55" s="101">
        <v>28362.29</v>
      </c>
      <c r="G55" s="102">
        <f t="shared" si="1"/>
        <v>0.91725059224069283</v>
      </c>
      <c r="H55" s="2"/>
    </row>
    <row r="56" spans="1:8" x14ac:dyDescent="0.2">
      <c r="A56" s="16" t="s">
        <v>42</v>
      </c>
      <c r="B56" s="30"/>
      <c r="C56" s="14"/>
      <c r="D56" s="72"/>
      <c r="E56" s="104"/>
      <c r="F56" s="101"/>
      <c r="G56" s="103"/>
      <c r="H56" s="2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2"/>
    </row>
    <row r="58" spans="1:8" x14ac:dyDescent="0.2">
      <c r="A58" s="16" t="s">
        <v>44</v>
      </c>
      <c r="B58" s="28"/>
      <c r="C58" s="14"/>
      <c r="D58" s="72"/>
      <c r="E58" s="100"/>
      <c r="F58" s="101"/>
      <c r="G58" s="103"/>
      <c r="H58" s="2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2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1661</v>
      </c>
      <c r="E61" s="112">
        <f>SUM(E44:E60)</f>
        <v>194343886.66999999</v>
      </c>
      <c r="F61" s="112">
        <f>SUM(F44:F60)</f>
        <v>19496467.309999999</v>
      </c>
      <c r="G61" s="106">
        <f>1-(+F61/E61)</f>
        <v>0.89968057321450301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F61+F27+F39</f>
        <v>21643571.309999999</v>
      </c>
      <c r="G63" s="116"/>
      <c r="H63" s="2"/>
    </row>
    <row r="64" spans="1:8" ht="18" x14ac:dyDescent="0.25">
      <c r="A64" s="42"/>
      <c r="B64" s="38"/>
      <c r="C64" s="38"/>
      <c r="D64" s="38"/>
      <c r="E64" s="43"/>
      <c r="F64" s="2"/>
      <c r="G64" s="2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8"/>
      <c r="F70" s="2"/>
      <c r="G70" s="2"/>
      <c r="H70" s="2"/>
    </row>
    <row r="71" spans="1:8" ht="15.75" x14ac:dyDescent="0.25">
      <c r="A71" s="47"/>
      <c r="B71" s="2"/>
      <c r="C71" s="2"/>
      <c r="D71" s="2"/>
      <c r="E71" s="2"/>
      <c r="F71" s="2"/>
      <c r="G71" s="2"/>
      <c r="H71" s="2"/>
    </row>
  </sheetData>
  <phoneticPr fontId="17" type="noConversion"/>
  <printOptions horizontalCentered="1"/>
  <pageMargins left="0.75" right="0.75" top="0.25" bottom="0.25" header="0.5" footer="0.5"/>
  <pageSetup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87" workbookViewId="0">
      <selection activeCell="D10" sqref="D10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4"/>
      <c r="D5" s="6" t="s">
        <v>140</v>
      </c>
      <c r="E5" s="7"/>
      <c r="F5" s="8"/>
      <c r="G5" s="5"/>
      <c r="H5" s="2"/>
    </row>
    <row r="6" spans="1:8" ht="18" x14ac:dyDescent="0.25">
      <c r="A6" s="23" t="s">
        <v>3</v>
      </c>
      <c r="B6" s="83"/>
      <c r="C6" s="4"/>
      <c r="D6" s="4"/>
      <c r="E6" s="4"/>
      <c r="F6" s="5"/>
      <c r="G6" s="5"/>
      <c r="H6" s="2"/>
    </row>
    <row r="7" spans="1:8" ht="15.75" x14ac:dyDescent="0.25">
      <c r="A7" s="63"/>
      <c r="B7" s="63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63"/>
      <c r="B8" s="63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3</v>
      </c>
      <c r="E10" s="101">
        <v>986342</v>
      </c>
      <c r="F10" s="101">
        <v>209386</v>
      </c>
      <c r="G10" s="102">
        <f>F10/E10</f>
        <v>0.2122853939100231</v>
      </c>
      <c r="H10" s="15"/>
    </row>
    <row r="11" spans="1:8" ht="15.75" x14ac:dyDescent="0.25">
      <c r="A11" s="136" t="s">
        <v>111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99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101</v>
      </c>
      <c r="B15" s="137"/>
      <c r="C15" s="14"/>
      <c r="D15" s="71">
        <v>6</v>
      </c>
      <c r="E15" s="101">
        <v>1815620</v>
      </c>
      <c r="F15" s="101">
        <v>387696.5</v>
      </c>
      <c r="G15" s="102">
        <f>F15/E15</f>
        <v>0.21353394432755754</v>
      </c>
      <c r="H15" s="15"/>
    </row>
    <row r="16" spans="1:8" ht="15.75" x14ac:dyDescent="0.25">
      <c r="A16" s="136" t="s">
        <v>96</v>
      </c>
      <c r="B16" s="137"/>
      <c r="C16" s="14"/>
      <c r="D16" s="71">
        <v>6</v>
      </c>
      <c r="E16" s="101">
        <v>733699</v>
      </c>
      <c r="F16" s="101">
        <v>232108</v>
      </c>
      <c r="G16" s="102">
        <f>F16/E16</f>
        <v>0.3163531638996373</v>
      </c>
      <c r="H16" s="15"/>
    </row>
    <row r="17" spans="1:8" ht="15.75" x14ac:dyDescent="0.25">
      <c r="A17" s="136" t="s">
        <v>74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105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>
        <v>1</v>
      </c>
      <c r="E19" s="101">
        <v>83203</v>
      </c>
      <c r="F19" s="101">
        <v>11747</v>
      </c>
      <c r="G19" s="102">
        <f>F19/E19</f>
        <v>0.14118481304760647</v>
      </c>
      <c r="H19" s="15"/>
    </row>
    <row r="20" spans="1:8" ht="15.75" x14ac:dyDescent="0.25">
      <c r="A20" s="136" t="s">
        <v>15</v>
      </c>
      <c r="B20" s="137"/>
      <c r="C20" s="14"/>
      <c r="D20" s="71">
        <v>1</v>
      </c>
      <c r="E20" s="101">
        <v>1063061</v>
      </c>
      <c r="F20" s="101">
        <v>281752</v>
      </c>
      <c r="G20" s="102">
        <f>F20/E20</f>
        <v>0.26503841265929234</v>
      </c>
      <c r="H20" s="15"/>
    </row>
    <row r="21" spans="1:8" ht="15.75" x14ac:dyDescent="0.25">
      <c r="A21" s="136" t="s">
        <v>58</v>
      </c>
      <c r="B21" s="137"/>
      <c r="C21" s="14"/>
      <c r="D21" s="71"/>
      <c r="E21" s="101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>
        <v>1</v>
      </c>
      <c r="E24" s="101">
        <v>33450</v>
      </c>
      <c r="F24" s="101">
        <v>14927</v>
      </c>
      <c r="G24" s="102">
        <f>F24/E24</f>
        <v>0.44624813153961135</v>
      </c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1">
        <v>961017</v>
      </c>
      <c r="F25" s="101">
        <v>107521</v>
      </c>
      <c r="G25" s="102">
        <f>F25/E25</f>
        <v>0.11188251612614553</v>
      </c>
      <c r="H25" s="15"/>
    </row>
    <row r="26" spans="1:8" ht="15.75" x14ac:dyDescent="0.25">
      <c r="A26" s="138" t="s">
        <v>21</v>
      </c>
      <c r="B26" s="137"/>
      <c r="C26" s="14"/>
      <c r="D26" s="71">
        <v>8</v>
      </c>
      <c r="E26" s="101">
        <v>100060</v>
      </c>
      <c r="F26" s="101">
        <v>100060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16709</v>
      </c>
      <c r="F28" s="101">
        <v>3109</v>
      </c>
      <c r="G28" s="102">
        <f>F28/E28</f>
        <v>0.18606738883236579</v>
      </c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81924</v>
      </c>
      <c r="F29" s="101">
        <v>21186</v>
      </c>
      <c r="G29" s="102">
        <f t="shared" ref="G29:G34" si="0">F29/E29</f>
        <v>0.25860553683902154</v>
      </c>
      <c r="H29" s="15"/>
    </row>
    <row r="30" spans="1:8" ht="15.75" x14ac:dyDescent="0.25">
      <c r="A30" s="139" t="s">
        <v>66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145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>
        <v>1</v>
      </c>
      <c r="E33" s="101">
        <v>381988</v>
      </c>
      <c r="F33" s="101">
        <v>119607.86</v>
      </c>
      <c r="G33" s="102">
        <f t="shared" si="0"/>
        <v>0.31311941736389626</v>
      </c>
      <c r="H33" s="15"/>
    </row>
    <row r="34" spans="1:8" ht="15.75" x14ac:dyDescent="0.25">
      <c r="A34" s="139" t="s">
        <v>72</v>
      </c>
      <c r="B34" s="137"/>
      <c r="C34" s="14"/>
      <c r="D34" s="71">
        <v>7</v>
      </c>
      <c r="E34" s="101">
        <v>1325860</v>
      </c>
      <c r="F34" s="101">
        <v>197881</v>
      </c>
      <c r="G34" s="102">
        <f t="shared" si="0"/>
        <v>0.14924728101006141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38</v>
      </c>
      <c r="E39" s="112">
        <f>SUM(E9:E38)</f>
        <v>7582933</v>
      </c>
      <c r="F39" s="112">
        <f>SUM(F9:F38)</f>
        <v>1686981.36</v>
      </c>
      <c r="G39" s="117">
        <f>F39/E39</f>
        <v>0.22247082494332998</v>
      </c>
      <c r="H39" s="15"/>
    </row>
    <row r="40" spans="1:8" ht="15.75" x14ac:dyDescent="0.25">
      <c r="A40" s="85"/>
      <c r="B40" s="86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1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14"/>
      <c r="D42" s="110"/>
      <c r="E42" s="11" t="s">
        <v>122</v>
      </c>
      <c r="F42" s="11" t="s">
        <v>122</v>
      </c>
      <c r="G42" s="11" t="s">
        <v>5</v>
      </c>
      <c r="H42" s="15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74</v>
      </c>
      <c r="E44" s="101">
        <v>15121569.369999999</v>
      </c>
      <c r="F44" s="101">
        <v>1345784.1</v>
      </c>
      <c r="G44" s="102">
        <f>1-(+F44/E44)</f>
        <v>0.91100235252896899</v>
      </c>
      <c r="H44" s="15"/>
    </row>
    <row r="45" spans="1:8" ht="15.75" x14ac:dyDescent="0.25">
      <c r="A45" s="27" t="s">
        <v>34</v>
      </c>
      <c r="B45" s="28"/>
      <c r="C45" s="14"/>
      <c r="D45" s="71">
        <v>6</v>
      </c>
      <c r="E45" s="101">
        <v>425705.88</v>
      </c>
      <c r="F45" s="101">
        <v>46601.4</v>
      </c>
      <c r="G45" s="102">
        <f>1-(+F45/E45)</f>
        <v>0.89053146270847838</v>
      </c>
      <c r="H45" s="15"/>
    </row>
    <row r="46" spans="1:8" ht="15.75" x14ac:dyDescent="0.25">
      <c r="A46" s="27" t="s">
        <v>35</v>
      </c>
      <c r="B46" s="28"/>
      <c r="C46" s="14"/>
      <c r="D46" s="71">
        <v>49</v>
      </c>
      <c r="E46" s="101">
        <v>3834746.25</v>
      </c>
      <c r="F46" s="101">
        <v>267815.3</v>
      </c>
      <c r="G46" s="102">
        <f>1-(+F46/E46)</f>
        <v>0.93016088091878313</v>
      </c>
      <c r="H46" s="15"/>
    </row>
    <row r="47" spans="1:8" ht="15.75" x14ac:dyDescent="0.25">
      <c r="A47" s="27" t="s">
        <v>36</v>
      </c>
      <c r="B47" s="28"/>
      <c r="C47" s="14"/>
      <c r="D47" s="71">
        <v>4</v>
      </c>
      <c r="E47" s="101">
        <v>383062.15</v>
      </c>
      <c r="F47" s="101">
        <v>28142.45</v>
      </c>
      <c r="G47" s="102">
        <f>1-(+F47/E47)</f>
        <v>0.92653293988978025</v>
      </c>
      <c r="H47" s="15"/>
    </row>
    <row r="48" spans="1:8" ht="15.75" x14ac:dyDescent="0.25">
      <c r="A48" s="27" t="s">
        <v>37</v>
      </c>
      <c r="B48" s="28"/>
      <c r="C48" s="14"/>
      <c r="D48" s="71">
        <v>36</v>
      </c>
      <c r="E48" s="101">
        <v>15205454.34</v>
      </c>
      <c r="F48" s="101">
        <v>765994.84</v>
      </c>
      <c r="G48" s="102">
        <f t="shared" ref="G48:G55" si="1">1-(+F48/E48)</f>
        <v>0.94962367957760085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377328</v>
      </c>
      <c r="F49" s="101">
        <v>3353</v>
      </c>
      <c r="G49" s="102">
        <f t="shared" si="1"/>
        <v>0.99111383199762537</v>
      </c>
      <c r="H49" s="2"/>
    </row>
    <row r="50" spans="1:8" ht="15.75" x14ac:dyDescent="0.25">
      <c r="A50" s="27" t="s">
        <v>39</v>
      </c>
      <c r="B50" s="28"/>
      <c r="C50" s="21"/>
      <c r="D50" s="71">
        <v>1</v>
      </c>
      <c r="E50" s="101">
        <v>95085</v>
      </c>
      <c r="F50" s="101">
        <v>22880</v>
      </c>
      <c r="G50" s="102">
        <f t="shared" si="1"/>
        <v>0.75937319240679391</v>
      </c>
      <c r="H50" s="2"/>
    </row>
    <row r="51" spans="1:8" ht="15.75" x14ac:dyDescent="0.25">
      <c r="A51" s="27" t="s">
        <v>40</v>
      </c>
      <c r="B51" s="28"/>
      <c r="C51" s="33"/>
      <c r="D51" s="71"/>
      <c r="E51" s="101"/>
      <c r="F51" s="101"/>
      <c r="G51" s="102"/>
      <c r="H51" s="2"/>
    </row>
    <row r="52" spans="1:8" ht="18" x14ac:dyDescent="0.25">
      <c r="A52" s="53" t="s">
        <v>41</v>
      </c>
      <c r="B52" s="28"/>
      <c r="C52" s="35"/>
      <c r="D52" s="71">
        <v>2</v>
      </c>
      <c r="E52" s="101">
        <v>48175</v>
      </c>
      <c r="F52" s="101">
        <v>6625</v>
      </c>
      <c r="G52" s="102">
        <f t="shared" si="1"/>
        <v>0.86248053969901406</v>
      </c>
      <c r="H52" s="2"/>
    </row>
    <row r="53" spans="1:8" ht="18" x14ac:dyDescent="0.25">
      <c r="A53" s="54" t="s">
        <v>59</v>
      </c>
      <c r="B53" s="28"/>
      <c r="C53" s="35"/>
      <c r="D53" s="71">
        <v>1</v>
      </c>
      <c r="E53" s="101">
        <v>20700</v>
      </c>
      <c r="F53" s="101">
        <v>7900</v>
      </c>
      <c r="G53" s="102">
        <f t="shared" si="1"/>
        <v>0.6183574879227054</v>
      </c>
      <c r="H53" s="2"/>
    </row>
    <row r="54" spans="1:8" ht="15.75" x14ac:dyDescent="0.25">
      <c r="A54" s="27" t="s">
        <v>92</v>
      </c>
      <c r="B54" s="28"/>
      <c r="C54" s="39"/>
      <c r="D54" s="71">
        <v>692</v>
      </c>
      <c r="E54" s="101">
        <v>74689245.769999996</v>
      </c>
      <c r="F54" s="101">
        <v>8477657.9600000009</v>
      </c>
      <c r="G54" s="102">
        <f t="shared" si="1"/>
        <v>0.88649426202392889</v>
      </c>
      <c r="H54" s="2"/>
    </row>
    <row r="55" spans="1:8" ht="15.75" x14ac:dyDescent="0.25">
      <c r="A55" s="69" t="s">
        <v>93</v>
      </c>
      <c r="B55" s="30"/>
      <c r="C55" s="39"/>
      <c r="D55" s="71">
        <v>12</v>
      </c>
      <c r="E55" s="101">
        <v>474861.27</v>
      </c>
      <c r="F55" s="101">
        <v>50556.1</v>
      </c>
      <c r="G55" s="102">
        <f t="shared" si="1"/>
        <v>0.89353501076219588</v>
      </c>
      <c r="H55" s="2"/>
    </row>
    <row r="56" spans="1:8" x14ac:dyDescent="0.2">
      <c r="A56" s="16" t="s">
        <v>42</v>
      </c>
      <c r="B56" s="30"/>
      <c r="C56" s="39"/>
      <c r="D56" s="72"/>
      <c r="E56" s="104"/>
      <c r="F56" s="101"/>
      <c r="G56" s="103"/>
      <c r="H56" s="2"/>
    </row>
    <row r="57" spans="1:8" ht="18" x14ac:dyDescent="0.25">
      <c r="A57" s="16" t="s">
        <v>43</v>
      </c>
      <c r="B57" s="28"/>
      <c r="C57" s="38"/>
      <c r="D57" s="72"/>
      <c r="E57" s="104"/>
      <c r="F57" s="101"/>
      <c r="G57" s="103"/>
      <c r="H57" s="2"/>
    </row>
    <row r="58" spans="1:8" ht="18" x14ac:dyDescent="0.25">
      <c r="A58" s="16" t="s">
        <v>44</v>
      </c>
      <c r="B58" s="28"/>
      <c r="C58" s="38"/>
      <c r="D58" s="72"/>
      <c r="E58" s="100"/>
      <c r="F58" s="101"/>
      <c r="G58" s="103"/>
      <c r="H58" s="2"/>
    </row>
    <row r="59" spans="1:8" ht="18" x14ac:dyDescent="0.25">
      <c r="A59" s="16" t="s">
        <v>30</v>
      </c>
      <c r="B59" s="28"/>
      <c r="C59" s="82"/>
      <c r="D59" s="72"/>
      <c r="E59" s="100"/>
      <c r="F59" s="101"/>
      <c r="G59" s="103"/>
      <c r="H59" s="2"/>
    </row>
    <row r="60" spans="1:8" ht="18" x14ac:dyDescent="0.25">
      <c r="A60" s="32"/>
      <c r="B60" s="18"/>
      <c r="C60" s="38"/>
      <c r="D60" s="72"/>
      <c r="E60" s="111"/>
      <c r="F60" s="111"/>
      <c r="G60" s="103"/>
      <c r="H60" s="2"/>
    </row>
    <row r="61" spans="1:8" ht="18" x14ac:dyDescent="0.25">
      <c r="A61" s="20" t="s">
        <v>45</v>
      </c>
      <c r="B61" s="20"/>
      <c r="C61" s="38"/>
      <c r="D61" s="73">
        <f>SUM(D43:D57)</f>
        <v>879</v>
      </c>
      <c r="E61" s="112">
        <f>SUM(E43:E60)</f>
        <v>110675933.02999999</v>
      </c>
      <c r="F61" s="112">
        <f>SUM(F43:F60)</f>
        <v>11023310.15</v>
      </c>
      <c r="G61" s="106">
        <f>1-(+F61/E61)</f>
        <v>0.90040011547034349</v>
      </c>
      <c r="H61" s="2"/>
    </row>
    <row r="62" spans="1:8" ht="18" x14ac:dyDescent="0.25">
      <c r="A62" s="33"/>
      <c r="B62" s="33"/>
      <c r="C62" s="38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8"/>
      <c r="D63" s="116"/>
      <c r="E63" s="116"/>
      <c r="F63" s="36">
        <f>+F61+F39</f>
        <v>12710291.51</v>
      </c>
      <c r="G63" s="116"/>
      <c r="H63" s="2"/>
    </row>
    <row r="64" spans="1:8" ht="18" x14ac:dyDescent="0.25">
      <c r="A64" s="42"/>
      <c r="B64" s="38"/>
      <c r="C64" s="38"/>
      <c r="D64" s="116"/>
      <c r="E64" s="132"/>
      <c r="F64" s="133"/>
      <c r="G64" s="133"/>
      <c r="H64" s="2"/>
    </row>
    <row r="65" spans="1:8" ht="15.75" x14ac:dyDescent="0.25">
      <c r="A65" s="4" t="s">
        <v>47</v>
      </c>
      <c r="B65" s="39"/>
      <c r="C65" s="39"/>
      <c r="D65" s="134"/>
      <c r="E65" s="134"/>
      <c r="F65" s="40"/>
      <c r="G65" s="134"/>
      <c r="H65" s="2"/>
    </row>
    <row r="66" spans="1:8" ht="15.75" x14ac:dyDescent="0.25">
      <c r="A66" s="4" t="s">
        <v>48</v>
      </c>
      <c r="B66" s="39"/>
      <c r="C66" s="39"/>
      <c r="D66" s="134"/>
      <c r="E66" s="134"/>
      <c r="F66" s="40"/>
      <c r="G66" s="134"/>
      <c r="H66" s="2"/>
    </row>
    <row r="67" spans="1:8" ht="15.75" x14ac:dyDescent="0.25">
      <c r="A67" s="4" t="s">
        <v>49</v>
      </c>
      <c r="B67" s="39"/>
      <c r="C67" s="39"/>
      <c r="D67" s="134"/>
      <c r="E67" s="134"/>
      <c r="F67" s="40"/>
      <c r="G67" s="134"/>
      <c r="H67" s="2"/>
    </row>
    <row r="68" spans="1:8" ht="15.75" x14ac:dyDescent="0.25">
      <c r="A68" s="4"/>
      <c r="B68" s="39"/>
      <c r="C68" s="39"/>
      <c r="D68" s="134"/>
      <c r="E68" s="134"/>
      <c r="F68" s="40"/>
      <c r="G68" s="134"/>
      <c r="H68" s="2"/>
    </row>
    <row r="69" spans="1:8" ht="18" x14ac:dyDescent="0.25">
      <c r="A69" s="41" t="s">
        <v>50</v>
      </c>
      <c r="B69" s="38"/>
      <c r="C69" s="38"/>
      <c r="D69" s="116"/>
      <c r="E69" s="116"/>
      <c r="F69" s="36"/>
      <c r="G69" s="116"/>
      <c r="H69" s="2"/>
    </row>
    <row r="70" spans="1:8" ht="18" x14ac:dyDescent="0.25">
      <c r="A70" s="42"/>
      <c r="B70" s="38"/>
      <c r="C70" s="38"/>
      <c r="D70" s="116"/>
      <c r="E70" s="116"/>
      <c r="F70" s="133"/>
      <c r="G70" s="133"/>
      <c r="H70" s="2"/>
    </row>
    <row r="71" spans="1:8" ht="15.75" x14ac:dyDescent="0.25">
      <c r="A71" s="47"/>
      <c r="B71" s="2"/>
      <c r="C71" s="2"/>
      <c r="D71" s="133"/>
      <c r="E71" s="133"/>
      <c r="F71" s="133"/>
      <c r="G71" s="133"/>
      <c r="H71" s="2"/>
    </row>
    <row r="72" spans="1:8" x14ac:dyDescent="0.2">
      <c r="D72" s="135"/>
      <c r="E72" s="135"/>
      <c r="F72" s="135"/>
      <c r="G72" s="135"/>
    </row>
    <row r="73" spans="1:8" ht="15.75" x14ac:dyDescent="0.25">
      <c r="D73" s="73"/>
      <c r="E73" s="112"/>
      <c r="F73" s="112"/>
      <c r="G73" s="106"/>
    </row>
    <row r="74" spans="1:8" x14ac:dyDescent="0.2">
      <c r="D74" s="113"/>
      <c r="E74" s="114"/>
      <c r="F74" s="115"/>
      <c r="G74" s="115"/>
    </row>
    <row r="75" spans="1:8" ht="18" x14ac:dyDescent="0.25">
      <c r="D75" s="116"/>
      <c r="E75" s="116"/>
      <c r="F75" s="36"/>
      <c r="G75" s="116"/>
    </row>
  </sheetData>
  <phoneticPr fontId="17" type="noConversion"/>
  <printOptions horizontalCentered="1"/>
  <pageMargins left="0.75" right="0.75" top="0.31" bottom="0.25" header="0.5" footer="0.5"/>
  <pageSetup scale="5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69"/>
  <sheetViews>
    <sheetView showOutlineSymbols="0" zoomScale="87" workbookViewId="0">
      <selection activeCell="D9" sqref="D9:G62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75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>
        <v>7</v>
      </c>
      <c r="E9" s="100">
        <v>1125955</v>
      </c>
      <c r="F9" s="101">
        <v>200794.5</v>
      </c>
      <c r="G9" s="102">
        <f>+F9/E9</f>
        <v>0.17833261542423987</v>
      </c>
      <c r="H9" s="15"/>
    </row>
    <row r="10" spans="1:8" ht="15.75" x14ac:dyDescent="0.25">
      <c r="A10" s="136" t="s">
        <v>131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</v>
      </c>
      <c r="B11" s="137"/>
      <c r="C11" s="14"/>
      <c r="D11" s="71">
        <v>2</v>
      </c>
      <c r="E11" s="100">
        <v>274339</v>
      </c>
      <c r="F11" s="101">
        <v>69564.5</v>
      </c>
      <c r="G11" s="102">
        <f>F11/E11</f>
        <v>0.25357131140669026</v>
      </c>
      <c r="H11" s="15"/>
    </row>
    <row r="12" spans="1:8" ht="15.75" x14ac:dyDescent="0.25">
      <c r="A12" s="136" t="s">
        <v>12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105</v>
      </c>
      <c r="B13" s="137"/>
      <c r="C13" s="14"/>
      <c r="D13" s="71"/>
      <c r="E13" s="100"/>
      <c r="F13" s="101"/>
      <c r="G13" s="102"/>
      <c r="H13" s="15"/>
    </row>
    <row r="14" spans="1:8" ht="15.75" x14ac:dyDescent="0.25">
      <c r="A14" s="136" t="s">
        <v>53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98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113</v>
      </c>
      <c r="B16" s="137"/>
      <c r="C16" s="14"/>
      <c r="D16" s="71"/>
      <c r="E16" s="100"/>
      <c r="F16" s="101"/>
      <c r="G16" s="102"/>
      <c r="H16" s="15"/>
    </row>
    <row r="17" spans="1:8" ht="15.75" x14ac:dyDescent="0.25">
      <c r="A17" s="136" t="s">
        <v>13</v>
      </c>
      <c r="B17" s="137"/>
      <c r="C17" s="14"/>
      <c r="D17" s="71"/>
      <c r="E17" s="100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/>
      <c r="E18" s="100"/>
      <c r="F18" s="101"/>
      <c r="G18" s="102"/>
      <c r="H18" s="15"/>
    </row>
    <row r="19" spans="1:8" ht="15.75" x14ac:dyDescent="0.25">
      <c r="A19" s="136" t="s">
        <v>15</v>
      </c>
      <c r="B19" s="137"/>
      <c r="C19" s="14"/>
      <c r="D19" s="71">
        <v>1</v>
      </c>
      <c r="E19" s="100">
        <v>320927</v>
      </c>
      <c r="F19" s="101">
        <v>135042.5</v>
      </c>
      <c r="G19" s="102">
        <f>F19/E19</f>
        <v>0.42078883982961857</v>
      </c>
      <c r="H19" s="15"/>
    </row>
    <row r="20" spans="1:8" ht="15.75" x14ac:dyDescent="0.25">
      <c r="A20" s="136" t="s">
        <v>16</v>
      </c>
      <c r="B20" s="137"/>
      <c r="C20" s="14"/>
      <c r="D20" s="71"/>
      <c r="E20" s="100"/>
      <c r="F20" s="101"/>
      <c r="G20" s="102"/>
      <c r="H20" s="15"/>
    </row>
    <row r="21" spans="1:8" ht="15.75" x14ac:dyDescent="0.25">
      <c r="A21" s="136" t="s">
        <v>102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56</v>
      </c>
      <c r="B22" s="137"/>
      <c r="C22" s="14"/>
      <c r="D22" s="71">
        <v>1</v>
      </c>
      <c r="E22" s="100">
        <v>549520</v>
      </c>
      <c r="F22" s="101">
        <v>244796.5</v>
      </c>
      <c r="G22" s="102">
        <f>F22/E22</f>
        <v>0.44547332217207747</v>
      </c>
      <c r="H22" s="15"/>
    </row>
    <row r="23" spans="1:8" ht="15.75" x14ac:dyDescent="0.25">
      <c r="A23" s="136" t="s">
        <v>151</v>
      </c>
      <c r="B23" s="137"/>
      <c r="C23" s="14"/>
      <c r="D23" s="71">
        <v>1</v>
      </c>
      <c r="E23" s="100">
        <v>213365</v>
      </c>
      <c r="F23" s="101">
        <v>60129</v>
      </c>
      <c r="G23" s="102">
        <f>F23/E23</f>
        <v>0.28181285590420174</v>
      </c>
      <c r="H23" s="15"/>
    </row>
    <row r="24" spans="1:8" ht="15.75" x14ac:dyDescent="0.25">
      <c r="A24" s="136" t="s">
        <v>19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0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26290</v>
      </c>
      <c r="F29" s="101">
        <v>13258</v>
      </c>
      <c r="G29" s="102">
        <f>F29/E29</f>
        <v>0.50429821224800309</v>
      </c>
      <c r="H29" s="15"/>
    </row>
    <row r="30" spans="1:8" ht="15.75" x14ac:dyDescent="0.25">
      <c r="A30" s="139" t="s">
        <v>25</v>
      </c>
      <c r="B30" s="137"/>
      <c r="C30" s="14"/>
      <c r="D30" s="71">
        <v>1</v>
      </c>
      <c r="E30" s="101">
        <v>201400</v>
      </c>
      <c r="F30" s="101">
        <v>81847.350000000006</v>
      </c>
      <c r="G30" s="102">
        <f>F30/E30</f>
        <v>0.406392005958292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109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131012</v>
      </c>
      <c r="F34" s="101">
        <v>50328</v>
      </c>
      <c r="G34" s="102">
        <f>+F34/E34</f>
        <v>0.38414801697554424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15</v>
      </c>
      <c r="E39" s="112">
        <f>SUM(E9:E38)</f>
        <v>2842808</v>
      </c>
      <c r="F39" s="112">
        <f>SUM(F9:F38)</f>
        <v>855760.35</v>
      </c>
      <c r="G39" s="117">
        <f>F39/E39</f>
        <v>0.3010264323162169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24</v>
      </c>
      <c r="E44" s="101">
        <v>5720781.25</v>
      </c>
      <c r="F44" s="101">
        <v>530721.76</v>
      </c>
      <c r="G44" s="118">
        <f t="shared" ref="G44:G50" si="0">1-(+F44/E44)</f>
        <v>0.90722914636877616</v>
      </c>
      <c r="H44" s="15"/>
    </row>
    <row r="45" spans="1:8" ht="15.75" x14ac:dyDescent="0.25">
      <c r="A45" s="27" t="s">
        <v>34</v>
      </c>
      <c r="B45" s="28"/>
      <c r="C45" s="14"/>
      <c r="D45" s="71">
        <v>3</v>
      </c>
      <c r="E45" s="101">
        <v>1002010.21</v>
      </c>
      <c r="F45" s="101">
        <v>137709.32</v>
      </c>
      <c r="G45" s="118">
        <f t="shared" si="0"/>
        <v>0.86256694929286204</v>
      </c>
      <c r="H45" s="15"/>
    </row>
    <row r="46" spans="1:8" ht="15.75" x14ac:dyDescent="0.25">
      <c r="A46" s="27" t="s">
        <v>35</v>
      </c>
      <c r="B46" s="28"/>
      <c r="C46" s="14"/>
      <c r="D46" s="71">
        <v>77</v>
      </c>
      <c r="E46" s="101">
        <v>5660012.75</v>
      </c>
      <c r="F46" s="101">
        <v>453700.93</v>
      </c>
      <c r="G46" s="118">
        <f t="shared" si="0"/>
        <v>0.91984100565851201</v>
      </c>
      <c r="H46" s="15"/>
    </row>
    <row r="47" spans="1:8" ht="15.75" x14ac:dyDescent="0.25">
      <c r="A47" s="27" t="s">
        <v>36</v>
      </c>
      <c r="B47" s="28"/>
      <c r="C47" s="14"/>
      <c r="D47" s="71">
        <v>23</v>
      </c>
      <c r="E47" s="101">
        <v>3572292.2</v>
      </c>
      <c r="F47" s="101">
        <v>216296.95</v>
      </c>
      <c r="G47" s="118">
        <f t="shared" si="0"/>
        <v>0.9394514955971407</v>
      </c>
      <c r="H47" s="15"/>
    </row>
    <row r="48" spans="1:8" ht="15.75" x14ac:dyDescent="0.25">
      <c r="A48" s="27" t="s">
        <v>37</v>
      </c>
      <c r="B48" s="28"/>
      <c r="C48" s="14"/>
      <c r="D48" s="71">
        <v>57</v>
      </c>
      <c r="E48" s="101">
        <v>4072873</v>
      </c>
      <c r="F48" s="101">
        <v>356246.63</v>
      </c>
      <c r="G48" s="118">
        <f t="shared" si="0"/>
        <v>0.91253185896049294</v>
      </c>
      <c r="H48" s="15"/>
    </row>
    <row r="49" spans="1:8" ht="15.75" x14ac:dyDescent="0.25">
      <c r="A49" s="27" t="s">
        <v>38</v>
      </c>
      <c r="B49" s="28"/>
      <c r="C49" s="14"/>
      <c r="D49" s="71">
        <v>4</v>
      </c>
      <c r="E49" s="101">
        <v>1770030</v>
      </c>
      <c r="F49" s="101">
        <v>79742</v>
      </c>
      <c r="G49" s="118">
        <f t="shared" si="0"/>
        <v>0.95494878617876533</v>
      </c>
      <c r="H49" s="15"/>
    </row>
    <row r="50" spans="1:8" ht="15.75" x14ac:dyDescent="0.25">
      <c r="A50" s="27" t="s">
        <v>39</v>
      </c>
      <c r="B50" s="28"/>
      <c r="C50" s="14"/>
      <c r="D50" s="71">
        <v>5</v>
      </c>
      <c r="E50" s="101">
        <v>452285</v>
      </c>
      <c r="F50" s="101">
        <v>46005</v>
      </c>
      <c r="G50" s="118">
        <f t="shared" si="0"/>
        <v>0.89828316216544879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17325</v>
      </c>
      <c r="F52" s="101">
        <v>4350</v>
      </c>
      <c r="G52" s="118">
        <f>1-(+F52/E52)</f>
        <v>0.74891774891774898</v>
      </c>
      <c r="H52" s="15"/>
    </row>
    <row r="53" spans="1:8" ht="15.75" x14ac:dyDescent="0.25">
      <c r="A53" s="29" t="s">
        <v>60</v>
      </c>
      <c r="B53" s="30"/>
      <c r="C53" s="14"/>
      <c r="D53" s="71">
        <v>453</v>
      </c>
      <c r="E53" s="101">
        <v>41604026.350000001</v>
      </c>
      <c r="F53" s="101">
        <v>4566890.92</v>
      </c>
      <c r="G53" s="118">
        <f>1-(+F53/E53)</f>
        <v>0.89022959264614543</v>
      </c>
      <c r="H53" s="15"/>
    </row>
    <row r="54" spans="1:8" ht="15.75" x14ac:dyDescent="0.25">
      <c r="A54" s="29" t="s">
        <v>61</v>
      </c>
      <c r="B54" s="30"/>
      <c r="C54" s="14"/>
      <c r="D54" s="71"/>
      <c r="E54" s="101"/>
      <c r="F54" s="101"/>
      <c r="G54" s="118"/>
      <c r="H54" s="15"/>
    </row>
    <row r="55" spans="1:8" x14ac:dyDescent="0.2">
      <c r="A55" s="31" t="s">
        <v>42</v>
      </c>
      <c r="B55" s="30"/>
      <c r="C55" s="14"/>
      <c r="D55" s="72"/>
      <c r="E55" s="111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11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20"/>
      <c r="F57" s="121"/>
      <c r="G57" s="119"/>
      <c r="H57" s="15"/>
    </row>
    <row r="58" spans="1:8" x14ac:dyDescent="0.2">
      <c r="A58" s="16" t="s">
        <v>30</v>
      </c>
      <c r="B58" s="28"/>
      <c r="C58" s="21"/>
      <c r="D58" s="72"/>
      <c r="E58" s="120"/>
      <c r="F58" s="101"/>
      <c r="G58" s="119"/>
      <c r="H58" s="15"/>
    </row>
    <row r="59" spans="1:8" ht="15.75" x14ac:dyDescent="0.25">
      <c r="A59" s="32"/>
      <c r="B59" s="18"/>
      <c r="C59" s="33"/>
      <c r="D59" s="72"/>
      <c r="E59" s="111"/>
      <c r="F59" s="111"/>
      <c r="G59" s="119"/>
      <c r="H59" s="2"/>
    </row>
    <row r="60" spans="1:8" ht="18" x14ac:dyDescent="0.25">
      <c r="A60" s="20" t="s">
        <v>45</v>
      </c>
      <c r="B60" s="20"/>
      <c r="C60" s="35"/>
      <c r="D60" s="73">
        <f>SUM(D44:D56)</f>
        <v>647</v>
      </c>
      <c r="E60" s="112">
        <f>SUM(E44:E59)</f>
        <v>63871635.760000005</v>
      </c>
      <c r="F60" s="112">
        <f>SUM(F44:F59)</f>
        <v>6391663.5099999998</v>
      </c>
      <c r="G60" s="122">
        <f>1-(+F60/E60)</f>
        <v>0.89992954722473517</v>
      </c>
      <c r="H60" s="2"/>
    </row>
    <row r="61" spans="1:8" ht="18" x14ac:dyDescent="0.25">
      <c r="A61" s="33"/>
      <c r="B61" s="38"/>
      <c r="C61" s="38"/>
      <c r="D61" s="113"/>
      <c r="E61" s="114"/>
      <c r="F61" s="115"/>
      <c r="G61" s="115"/>
      <c r="H61" s="2"/>
    </row>
    <row r="62" spans="1:8" ht="18" x14ac:dyDescent="0.25">
      <c r="A62" s="34" t="s">
        <v>46</v>
      </c>
      <c r="B62" s="39"/>
      <c r="C62" s="39"/>
      <c r="D62" s="116"/>
      <c r="E62" s="116"/>
      <c r="F62" s="36">
        <f>F60+F39</f>
        <v>7247423.8599999994</v>
      </c>
      <c r="G62" s="116"/>
      <c r="H62" s="2"/>
    </row>
    <row r="63" spans="1:8" ht="18" x14ac:dyDescent="0.25">
      <c r="A63" s="34"/>
      <c r="B63" s="39"/>
      <c r="C63" s="39"/>
      <c r="D63" s="35"/>
      <c r="E63" s="35"/>
      <c r="F63" s="40"/>
      <c r="G63" s="39"/>
      <c r="H63" s="2"/>
    </row>
    <row r="64" spans="1:8" ht="15.75" x14ac:dyDescent="0.25">
      <c r="A64" s="4" t="s">
        <v>48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49</v>
      </c>
      <c r="B65" s="39"/>
      <c r="C65" s="39"/>
      <c r="D65" s="39"/>
      <c r="E65" s="39"/>
      <c r="F65" s="40"/>
      <c r="G65" s="39"/>
      <c r="H65" s="2"/>
    </row>
    <row r="66" spans="1:8" ht="18" x14ac:dyDescent="0.25">
      <c r="A66" s="4"/>
      <c r="B66" s="38"/>
      <c r="C66" s="38"/>
      <c r="D66" s="38"/>
      <c r="E66" s="38"/>
      <c r="F66" s="36"/>
      <c r="G66" s="38"/>
      <c r="H66" s="2"/>
    </row>
    <row r="67" spans="1:8" x14ac:dyDescent="0.2">
      <c r="A67" s="41" t="s">
        <v>50</v>
      </c>
    </row>
    <row r="69" spans="1:8" ht="18" x14ac:dyDescent="0.25">
      <c r="A69" s="81"/>
      <c r="B69" s="82"/>
      <c r="C69" s="82"/>
      <c r="D69" s="8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75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JANUARY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153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02"/>
      <c r="H10" s="15"/>
    </row>
    <row r="11" spans="1:8" ht="15.75" x14ac:dyDescent="0.25">
      <c r="A11" s="136" t="s">
        <v>111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>
        <v>1</v>
      </c>
      <c r="E12" s="101">
        <v>88132</v>
      </c>
      <c r="F12" s="101">
        <v>35500</v>
      </c>
      <c r="G12" s="102">
        <f>F12/E12</f>
        <v>0.40280488358371536</v>
      </c>
      <c r="H12" s="15"/>
    </row>
    <row r="13" spans="1:8" ht="15.75" x14ac:dyDescent="0.25">
      <c r="A13" s="136" t="s">
        <v>70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99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101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96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74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105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/>
      <c r="E19" s="101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135</v>
      </c>
      <c r="B21" s="137"/>
      <c r="C21" s="14"/>
      <c r="D21" s="71">
        <v>1</v>
      </c>
      <c r="E21" s="101">
        <v>24176</v>
      </c>
      <c r="F21" s="101">
        <v>6511</v>
      </c>
      <c r="G21" s="102">
        <f>F21/E21</f>
        <v>0.26931667769688949</v>
      </c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/>
      <c r="E24" s="101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152</v>
      </c>
      <c r="B30" s="137"/>
      <c r="C30" s="14"/>
      <c r="D30" s="71">
        <v>3</v>
      </c>
      <c r="E30" s="101">
        <v>241933</v>
      </c>
      <c r="F30" s="101">
        <v>78706.5</v>
      </c>
      <c r="G30" s="102">
        <f>F30/E30</f>
        <v>0.3253235399883439</v>
      </c>
      <c r="H30" s="15"/>
    </row>
    <row r="31" spans="1:8" ht="15.75" x14ac:dyDescent="0.25">
      <c r="A31" s="139" t="s">
        <v>145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5</v>
      </c>
      <c r="E39" s="112">
        <f>SUM(E9:E38)</f>
        <v>354241</v>
      </c>
      <c r="F39" s="112">
        <f>SUM(F9:F38)</f>
        <v>120717.5</v>
      </c>
      <c r="G39" s="117">
        <f>F39/E39</f>
        <v>0.34077788849963725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2"/>
    </row>
    <row r="41" spans="1:8" ht="18" x14ac:dyDescent="0.25">
      <c r="A41" s="23" t="s">
        <v>146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147</v>
      </c>
      <c r="F42" s="11" t="s">
        <v>147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10</v>
      </c>
      <c r="B44" s="28"/>
      <c r="C44" s="14"/>
      <c r="D44" s="71"/>
      <c r="E44" s="101"/>
      <c r="F44" s="101"/>
      <c r="G44" s="102"/>
      <c r="H44" s="15"/>
    </row>
    <row r="45" spans="1:8" ht="15.75" x14ac:dyDescent="0.25">
      <c r="A45" s="27" t="s">
        <v>14</v>
      </c>
      <c r="B45" s="28"/>
      <c r="C45" s="14"/>
      <c r="D45" s="71">
        <v>6</v>
      </c>
      <c r="E45" s="101">
        <v>251069.9</v>
      </c>
      <c r="F45" s="101">
        <v>21129.59</v>
      </c>
      <c r="G45" s="102">
        <f>1-(+F45/E45)</f>
        <v>0.91584180341809196</v>
      </c>
      <c r="H45" s="15"/>
    </row>
    <row r="46" spans="1:8" ht="15.75" x14ac:dyDescent="0.25">
      <c r="A46" s="27" t="s">
        <v>20</v>
      </c>
      <c r="B46" s="28"/>
      <c r="C46" s="14"/>
      <c r="D46" s="71"/>
      <c r="E46" s="101"/>
      <c r="F46" s="101"/>
      <c r="G46" s="102"/>
      <c r="H46" s="15"/>
    </row>
    <row r="47" spans="1:8" x14ac:dyDescent="0.2">
      <c r="A47" s="16" t="s">
        <v>148</v>
      </c>
      <c r="B47" s="30"/>
      <c r="C47" s="14"/>
      <c r="D47" s="72"/>
      <c r="E47" s="104"/>
      <c r="F47" s="101"/>
      <c r="G47" s="103"/>
      <c r="H47" s="15"/>
    </row>
    <row r="48" spans="1:8" x14ac:dyDescent="0.2">
      <c r="A48" s="16" t="s">
        <v>44</v>
      </c>
      <c r="B48" s="28"/>
      <c r="C48" s="14"/>
      <c r="D48" s="72"/>
      <c r="E48" s="100"/>
      <c r="F48" s="101"/>
      <c r="G48" s="103"/>
      <c r="H48" s="15"/>
    </row>
    <row r="49" spans="1:8" x14ac:dyDescent="0.2">
      <c r="A49" s="16" t="s">
        <v>30</v>
      </c>
      <c r="B49" s="28"/>
      <c r="C49" s="14"/>
      <c r="D49" s="72"/>
      <c r="E49" s="100"/>
      <c r="F49" s="101"/>
      <c r="G49" s="103"/>
      <c r="H49" s="15"/>
    </row>
    <row r="50" spans="1:8" ht="15.75" x14ac:dyDescent="0.25">
      <c r="A50" s="32"/>
      <c r="B50" s="18"/>
      <c r="C50" s="14"/>
      <c r="D50" s="72"/>
      <c r="E50" s="111"/>
      <c r="F50" s="111"/>
      <c r="G50" s="103"/>
      <c r="H50" s="15"/>
    </row>
    <row r="51" spans="1:8" ht="15.75" x14ac:dyDescent="0.25">
      <c r="A51" s="20" t="s">
        <v>149</v>
      </c>
      <c r="B51" s="20"/>
      <c r="C51" s="21"/>
      <c r="D51" s="99">
        <f>SUM(D44:D47)</f>
        <v>6</v>
      </c>
      <c r="E51" s="105">
        <f>SUM(E44:E50)</f>
        <v>251069.9</v>
      </c>
      <c r="F51" s="105">
        <f>SUM(F44:F50)</f>
        <v>21129.59</v>
      </c>
      <c r="G51" s="106">
        <f>1-(+F51/E51)</f>
        <v>0.91584180341809196</v>
      </c>
      <c r="H51" s="15"/>
    </row>
    <row r="52" spans="1:8" ht="15.75" x14ac:dyDescent="0.25">
      <c r="A52" s="85"/>
      <c r="B52" s="86"/>
      <c r="C52" s="21"/>
      <c r="D52" s="129"/>
      <c r="E52" s="130"/>
      <c r="F52" s="130"/>
      <c r="G52" s="131"/>
      <c r="H52" s="15"/>
    </row>
    <row r="53" spans="1:8" ht="18" x14ac:dyDescent="0.25">
      <c r="A53" s="23" t="s">
        <v>32</v>
      </c>
      <c r="B53" s="24"/>
      <c r="C53" s="24"/>
      <c r="D53" s="11"/>
      <c r="E53" s="109"/>
      <c r="F53" s="75"/>
      <c r="G53" s="75"/>
      <c r="H53" s="15"/>
    </row>
    <row r="54" spans="1:8" ht="15.75" x14ac:dyDescent="0.25">
      <c r="A54" s="26"/>
      <c r="B54" s="26"/>
      <c r="C54" s="26"/>
      <c r="D54" s="110"/>
      <c r="E54" s="11" t="s">
        <v>122</v>
      </c>
      <c r="F54" s="11" t="s">
        <v>122</v>
      </c>
      <c r="G54" s="11" t="s">
        <v>5</v>
      </c>
      <c r="H54" s="15"/>
    </row>
    <row r="55" spans="1:8" ht="15.75" x14ac:dyDescent="0.25">
      <c r="A55" s="26"/>
      <c r="B55" s="26"/>
      <c r="C55" s="26"/>
      <c r="D55" s="110" t="s">
        <v>6</v>
      </c>
      <c r="E55" s="76" t="s">
        <v>123</v>
      </c>
      <c r="F55" s="75" t="s">
        <v>8</v>
      </c>
      <c r="G55" s="78" t="s">
        <v>124</v>
      </c>
      <c r="H55" s="15"/>
    </row>
    <row r="56" spans="1:8" ht="15.75" x14ac:dyDescent="0.25">
      <c r="A56" s="27" t="s">
        <v>33</v>
      </c>
      <c r="B56" s="28"/>
      <c r="C56" s="14"/>
      <c r="D56" s="71">
        <v>25</v>
      </c>
      <c r="E56" s="101">
        <v>1286218.1200000001</v>
      </c>
      <c r="F56" s="101">
        <v>100650.46</v>
      </c>
      <c r="G56" s="102">
        <f>1-(+F56/E56)</f>
        <v>0.92174697398913952</v>
      </c>
      <c r="H56" s="15"/>
    </row>
    <row r="57" spans="1:8" ht="15.75" x14ac:dyDescent="0.25">
      <c r="A57" s="27" t="s">
        <v>34</v>
      </c>
      <c r="B57" s="28"/>
      <c r="C57" s="14"/>
      <c r="D57" s="71"/>
      <c r="E57" s="101"/>
      <c r="F57" s="101"/>
      <c r="G57" s="102"/>
      <c r="H57" s="15"/>
    </row>
    <row r="58" spans="1:8" ht="15.75" x14ac:dyDescent="0.25">
      <c r="A58" s="27" t="s">
        <v>35</v>
      </c>
      <c r="B58" s="28"/>
      <c r="C58" s="14"/>
      <c r="D58" s="71">
        <v>17</v>
      </c>
      <c r="E58" s="101">
        <v>867104.5</v>
      </c>
      <c r="F58" s="101">
        <v>105128.33</v>
      </c>
      <c r="G58" s="102">
        <f>1-(+F58/E58)</f>
        <v>0.87875933062277967</v>
      </c>
      <c r="H58" s="15"/>
    </row>
    <row r="59" spans="1:8" ht="15.75" x14ac:dyDescent="0.25">
      <c r="A59" s="27" t="s">
        <v>36</v>
      </c>
      <c r="B59" s="28"/>
      <c r="C59" s="14"/>
      <c r="D59" s="71">
        <v>4</v>
      </c>
      <c r="E59" s="101">
        <v>923817</v>
      </c>
      <c r="F59" s="101">
        <v>46277</v>
      </c>
      <c r="G59" s="102">
        <f>1-(+F59/E59)</f>
        <v>0.94990674560004851</v>
      </c>
      <c r="H59" s="15"/>
    </row>
    <row r="60" spans="1:8" ht="15.75" x14ac:dyDescent="0.25">
      <c r="A60" s="27" t="s">
        <v>37</v>
      </c>
      <c r="B60" s="28"/>
      <c r="C60" s="14"/>
      <c r="D60" s="71">
        <v>27</v>
      </c>
      <c r="E60" s="101">
        <v>1589308.99</v>
      </c>
      <c r="F60" s="101">
        <v>101333.6</v>
      </c>
      <c r="G60" s="102">
        <f t="shared" ref="G60:G67" si="0">1-(+F60/E60)</f>
        <v>0.93624046636771363</v>
      </c>
      <c r="H60" s="15"/>
    </row>
    <row r="61" spans="1:8" ht="15.75" x14ac:dyDescent="0.25">
      <c r="A61" s="27" t="s">
        <v>38</v>
      </c>
      <c r="B61" s="28"/>
      <c r="C61" s="14"/>
      <c r="D61" s="71"/>
      <c r="E61" s="101"/>
      <c r="F61" s="101"/>
      <c r="G61" s="102"/>
      <c r="H61" s="2"/>
    </row>
    <row r="62" spans="1:8" ht="15.75" x14ac:dyDescent="0.25">
      <c r="A62" s="27" t="s">
        <v>39</v>
      </c>
      <c r="B62" s="28"/>
      <c r="C62" s="14"/>
      <c r="D62" s="71">
        <v>3</v>
      </c>
      <c r="E62" s="101">
        <v>200095</v>
      </c>
      <c r="F62" s="101">
        <v>5925</v>
      </c>
      <c r="G62" s="102">
        <f t="shared" si="0"/>
        <v>0.97038906519403278</v>
      </c>
      <c r="H62" s="2"/>
    </row>
    <row r="63" spans="1:8" ht="15.75" x14ac:dyDescent="0.25">
      <c r="A63" s="27" t="s">
        <v>40</v>
      </c>
      <c r="B63" s="28"/>
      <c r="C63" s="14"/>
      <c r="D63" s="71"/>
      <c r="E63" s="101"/>
      <c r="F63" s="101"/>
      <c r="G63" s="102"/>
      <c r="H63" s="2"/>
    </row>
    <row r="64" spans="1:8" ht="15.75" x14ac:dyDescent="0.25">
      <c r="A64" s="53" t="s">
        <v>41</v>
      </c>
      <c r="B64" s="28"/>
      <c r="C64" s="14"/>
      <c r="D64" s="71"/>
      <c r="E64" s="101"/>
      <c r="F64" s="101"/>
      <c r="G64" s="102"/>
      <c r="H64" s="2"/>
    </row>
    <row r="65" spans="1:8" ht="15.75" x14ac:dyDescent="0.25">
      <c r="A65" s="54" t="s">
        <v>59</v>
      </c>
      <c r="B65" s="28"/>
      <c r="C65" s="14"/>
      <c r="D65" s="71"/>
      <c r="E65" s="101"/>
      <c r="F65" s="101"/>
      <c r="G65" s="102"/>
      <c r="H65" s="2"/>
    </row>
    <row r="66" spans="1:8" ht="15.75" x14ac:dyDescent="0.25">
      <c r="A66" s="27" t="s">
        <v>92</v>
      </c>
      <c r="B66" s="28"/>
      <c r="C66" s="14"/>
      <c r="D66" s="71">
        <v>352</v>
      </c>
      <c r="E66" s="101">
        <v>30661393.280000001</v>
      </c>
      <c r="F66" s="101">
        <v>3496250.18</v>
      </c>
      <c r="G66" s="102">
        <f t="shared" si="0"/>
        <v>0.88597223394017921</v>
      </c>
      <c r="H66" s="2"/>
    </row>
    <row r="67" spans="1:8" ht="15.75" x14ac:dyDescent="0.25">
      <c r="A67" s="69" t="s">
        <v>93</v>
      </c>
      <c r="B67" s="30"/>
      <c r="C67" s="14"/>
      <c r="D67" s="71">
        <v>19</v>
      </c>
      <c r="E67" s="101">
        <v>362484.86</v>
      </c>
      <c r="F67" s="101">
        <v>48524.74</v>
      </c>
      <c r="G67" s="102">
        <f t="shared" si="0"/>
        <v>0.86613305725375678</v>
      </c>
      <c r="H67" s="2"/>
    </row>
    <row r="68" spans="1:8" x14ac:dyDescent="0.2">
      <c r="A68" s="16" t="s">
        <v>42</v>
      </c>
      <c r="B68" s="30"/>
      <c r="C68" s="14"/>
      <c r="D68" s="72"/>
      <c r="E68" s="104"/>
      <c r="F68" s="101"/>
      <c r="G68" s="103"/>
      <c r="H68" s="2"/>
    </row>
    <row r="69" spans="1:8" x14ac:dyDescent="0.2">
      <c r="A69" s="16" t="s">
        <v>43</v>
      </c>
      <c r="B69" s="28"/>
      <c r="C69" s="14"/>
      <c r="D69" s="72"/>
      <c r="E69" s="104"/>
      <c r="F69" s="101"/>
      <c r="G69" s="103"/>
    </row>
    <row r="70" spans="1:8" x14ac:dyDescent="0.2">
      <c r="A70" s="16" t="s">
        <v>44</v>
      </c>
      <c r="B70" s="28"/>
      <c r="C70" s="14"/>
      <c r="D70" s="72"/>
      <c r="E70" s="100"/>
      <c r="F70" s="101"/>
      <c r="G70" s="103"/>
    </row>
    <row r="71" spans="1:8" x14ac:dyDescent="0.2">
      <c r="A71" s="16" t="s">
        <v>30</v>
      </c>
      <c r="B71" s="28"/>
      <c r="C71" s="14"/>
      <c r="D71" s="72"/>
      <c r="E71" s="100"/>
      <c r="F71" s="101"/>
      <c r="G71" s="103"/>
    </row>
    <row r="72" spans="1:8" ht="15.75" x14ac:dyDescent="0.25">
      <c r="A72" s="32"/>
      <c r="B72" s="18"/>
      <c r="C72" s="14"/>
      <c r="D72" s="72"/>
      <c r="E72" s="111"/>
      <c r="F72" s="111"/>
      <c r="G72" s="103"/>
    </row>
    <row r="73" spans="1:8" ht="15.75" x14ac:dyDescent="0.25">
      <c r="A73" s="20" t="s">
        <v>45</v>
      </c>
      <c r="B73" s="20"/>
      <c r="C73" s="21"/>
      <c r="D73" s="73">
        <f>SUM(D56:D69)</f>
        <v>447</v>
      </c>
      <c r="E73" s="112">
        <f>SUM(E56:E72)</f>
        <v>35890421.75</v>
      </c>
      <c r="F73" s="112">
        <f>SUM(F56:F72)</f>
        <v>3904089.3100000005</v>
      </c>
      <c r="G73" s="106">
        <f>1-(+F73/E73)</f>
        <v>0.89122197177858464</v>
      </c>
    </row>
    <row r="74" spans="1:8" x14ac:dyDescent="0.2">
      <c r="A74" s="33"/>
      <c r="B74" s="33"/>
      <c r="C74" s="33"/>
      <c r="D74" s="113"/>
      <c r="E74" s="114"/>
      <c r="F74" s="115"/>
      <c r="G74" s="115"/>
    </row>
    <row r="75" spans="1:8" ht="18" x14ac:dyDescent="0.25">
      <c r="A75" s="34" t="s">
        <v>46</v>
      </c>
      <c r="B75" s="35"/>
      <c r="C75" s="35"/>
      <c r="D75" s="116"/>
      <c r="E75" s="116"/>
      <c r="F75" s="36">
        <f>+F73+F51+F39</f>
        <v>4045936.4000000004</v>
      </c>
      <c r="G75" s="116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56" customWidth="1"/>
    <col min="2" max="2" width="15.6640625" style="56" customWidth="1"/>
    <col min="3" max="3" width="3.6640625" style="56" customWidth="1"/>
    <col min="4" max="4" width="6.6640625" style="56" customWidth="1"/>
    <col min="5" max="6" width="14.6640625" style="56" customWidth="1"/>
    <col min="7" max="7" width="11.6640625" style="56" customWidth="1"/>
    <col min="8" max="8" width="3.6640625" style="56" customWidth="1"/>
    <col min="9" max="16384" width="8.88671875" style="56"/>
  </cols>
  <sheetData>
    <row r="1" spans="1:8" ht="23.25" x14ac:dyDescent="0.35">
      <c r="A1" s="55" t="s">
        <v>0</v>
      </c>
      <c r="B1" s="21"/>
      <c r="C1" s="21"/>
      <c r="D1" s="21"/>
      <c r="E1" s="21"/>
      <c r="F1" s="21"/>
      <c r="G1" s="21"/>
      <c r="H1" s="21"/>
    </row>
    <row r="2" spans="1:8" ht="23.25" x14ac:dyDescent="0.35">
      <c r="A2" s="55" t="s">
        <v>1</v>
      </c>
      <c r="B2" s="21"/>
      <c r="C2" s="21"/>
      <c r="D2" s="21"/>
      <c r="E2" s="21"/>
      <c r="F2" s="21"/>
      <c r="G2" s="21"/>
      <c r="H2" s="21"/>
    </row>
    <row r="3" spans="1:8" ht="23.25" x14ac:dyDescent="0.35">
      <c r="A3" s="1" t="str">
        <f>ARG!$A$3</f>
        <v>MONTH ENDED:  JANUARY 2026</v>
      </c>
      <c r="B3" s="21"/>
      <c r="C3" s="21"/>
      <c r="D3" s="21"/>
      <c r="E3" s="21"/>
      <c r="F3" s="21"/>
      <c r="G3" s="21"/>
      <c r="H3" s="21"/>
    </row>
    <row r="4" spans="1:8" x14ac:dyDescent="0.2">
      <c r="A4" s="59"/>
      <c r="B4" s="59"/>
      <c r="C4" s="59"/>
      <c r="D4" s="59"/>
      <c r="E4" s="59"/>
      <c r="F4" s="5"/>
      <c r="G4" s="5"/>
      <c r="H4" s="21"/>
    </row>
    <row r="5" spans="1:8" ht="23.25" x14ac:dyDescent="0.35">
      <c r="A5" s="21"/>
      <c r="B5" s="59"/>
      <c r="C5" s="59"/>
      <c r="D5" s="60" t="s">
        <v>130</v>
      </c>
      <c r="E5" s="61"/>
      <c r="F5" s="8"/>
      <c r="G5" s="5"/>
      <c r="H5" s="62"/>
    </row>
    <row r="6" spans="1:8" ht="18" x14ac:dyDescent="0.25">
      <c r="A6" s="23" t="s">
        <v>3</v>
      </c>
      <c r="B6" s="59"/>
      <c r="C6" s="59"/>
      <c r="D6" s="59"/>
      <c r="E6" s="59"/>
      <c r="F6" s="5"/>
      <c r="G6" s="5"/>
      <c r="H6" s="6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4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4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6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65"/>
    </row>
    <row r="11" spans="1:8" ht="15.75" x14ac:dyDescent="0.25">
      <c r="A11" s="136" t="s">
        <v>52</v>
      </c>
      <c r="B11" s="137"/>
      <c r="C11" s="14"/>
      <c r="D11" s="71"/>
      <c r="E11" s="101"/>
      <c r="F11" s="101"/>
      <c r="G11" s="118"/>
      <c r="H11" s="65"/>
    </row>
    <row r="12" spans="1:8" ht="15.75" x14ac:dyDescent="0.25">
      <c r="A12" s="136" t="s">
        <v>62</v>
      </c>
      <c r="B12" s="137"/>
      <c r="C12" s="14"/>
      <c r="D12" s="71"/>
      <c r="E12" s="101"/>
      <c r="F12" s="101"/>
      <c r="G12" s="118"/>
      <c r="H12" s="65"/>
    </row>
    <row r="13" spans="1:8" ht="15.75" x14ac:dyDescent="0.25">
      <c r="A13" s="136" t="s">
        <v>13</v>
      </c>
      <c r="B13" s="137"/>
      <c r="C13" s="14"/>
      <c r="D13" s="71"/>
      <c r="E13" s="101"/>
      <c r="F13" s="101"/>
      <c r="G13" s="118"/>
      <c r="H13" s="65"/>
    </row>
    <row r="14" spans="1:8" ht="15.75" x14ac:dyDescent="0.25">
      <c r="A14" s="136" t="s">
        <v>64</v>
      </c>
      <c r="B14" s="137"/>
      <c r="C14" s="14"/>
      <c r="D14" s="71"/>
      <c r="E14" s="101"/>
      <c r="F14" s="101"/>
      <c r="G14" s="118"/>
      <c r="H14" s="65"/>
    </row>
    <row r="15" spans="1:8" ht="15.75" x14ac:dyDescent="0.25">
      <c r="A15" s="136" t="s">
        <v>25</v>
      </c>
      <c r="B15" s="137"/>
      <c r="C15" s="14"/>
      <c r="D15" s="71">
        <v>3</v>
      </c>
      <c r="E15" s="101">
        <v>593416</v>
      </c>
      <c r="F15" s="101">
        <v>159589.5</v>
      </c>
      <c r="G15" s="118">
        <f>F15/E15</f>
        <v>0.26893359801555738</v>
      </c>
      <c r="H15" s="65"/>
    </row>
    <row r="16" spans="1:8" ht="15.75" x14ac:dyDescent="0.25">
      <c r="A16" s="136" t="s">
        <v>65</v>
      </c>
      <c r="B16" s="137"/>
      <c r="C16" s="14"/>
      <c r="D16" s="71"/>
      <c r="E16" s="101"/>
      <c r="F16" s="101"/>
      <c r="G16" s="118"/>
      <c r="H16" s="65"/>
    </row>
    <row r="17" spans="1:8" ht="15.75" x14ac:dyDescent="0.25">
      <c r="A17" s="136" t="s">
        <v>91</v>
      </c>
      <c r="B17" s="137"/>
      <c r="C17" s="14"/>
      <c r="D17" s="71"/>
      <c r="E17" s="101"/>
      <c r="F17" s="101"/>
      <c r="G17" s="118"/>
      <c r="H17" s="65"/>
    </row>
    <row r="18" spans="1:8" ht="15.75" x14ac:dyDescent="0.25">
      <c r="A18" s="136" t="s">
        <v>14</v>
      </c>
      <c r="B18" s="137"/>
      <c r="C18" s="14"/>
      <c r="D18" s="71"/>
      <c r="E18" s="101"/>
      <c r="F18" s="101"/>
      <c r="G18" s="118"/>
      <c r="H18" s="65"/>
    </row>
    <row r="19" spans="1:8" ht="15.75" x14ac:dyDescent="0.25">
      <c r="A19" s="136" t="s">
        <v>16</v>
      </c>
      <c r="B19" s="137"/>
      <c r="C19" s="14"/>
      <c r="D19" s="71">
        <v>1</v>
      </c>
      <c r="E19" s="101">
        <v>569257</v>
      </c>
      <c r="F19" s="101">
        <v>180655</v>
      </c>
      <c r="G19" s="118">
        <f>F19/E19</f>
        <v>0.31735226795630095</v>
      </c>
      <c r="H19" s="65"/>
    </row>
    <row r="20" spans="1:8" ht="15.75" x14ac:dyDescent="0.25">
      <c r="A20" s="136" t="s">
        <v>86</v>
      </c>
      <c r="B20" s="137"/>
      <c r="C20" s="14"/>
      <c r="D20" s="71"/>
      <c r="E20" s="101"/>
      <c r="F20" s="101"/>
      <c r="G20" s="118"/>
      <c r="H20" s="65"/>
    </row>
    <row r="21" spans="1:8" ht="15.75" x14ac:dyDescent="0.25">
      <c r="A21" s="136" t="s">
        <v>87</v>
      </c>
      <c r="B21" s="137"/>
      <c r="C21" s="14"/>
      <c r="D21" s="71"/>
      <c r="E21" s="101"/>
      <c r="F21" s="101"/>
      <c r="G21" s="118"/>
      <c r="H21" s="65"/>
    </row>
    <row r="22" spans="1:8" ht="15.75" x14ac:dyDescent="0.25">
      <c r="A22" s="136" t="s">
        <v>17</v>
      </c>
      <c r="B22" s="137"/>
      <c r="C22" s="14"/>
      <c r="D22" s="71"/>
      <c r="E22" s="101"/>
      <c r="F22" s="101"/>
      <c r="G22" s="118"/>
      <c r="H22" s="65"/>
    </row>
    <row r="23" spans="1:8" ht="15.75" x14ac:dyDescent="0.25">
      <c r="A23" s="136" t="s">
        <v>97</v>
      </c>
      <c r="B23" s="137"/>
      <c r="C23" s="14"/>
      <c r="D23" s="71"/>
      <c r="E23" s="101"/>
      <c r="F23" s="101"/>
      <c r="G23" s="118"/>
      <c r="H23" s="65"/>
    </row>
    <row r="24" spans="1:8" ht="15.75" x14ac:dyDescent="0.25">
      <c r="A24" s="136" t="s">
        <v>18</v>
      </c>
      <c r="B24" s="137"/>
      <c r="C24" s="14"/>
      <c r="D24" s="71">
        <v>2</v>
      </c>
      <c r="E24" s="101">
        <v>489740</v>
      </c>
      <c r="F24" s="101">
        <v>79271.5</v>
      </c>
      <c r="G24" s="118">
        <f>F24/E24</f>
        <v>0.16186445869236737</v>
      </c>
      <c r="H24" s="6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65"/>
    </row>
    <row r="26" spans="1:8" ht="15.75" x14ac:dyDescent="0.25">
      <c r="A26" s="138" t="s">
        <v>21</v>
      </c>
      <c r="B26" s="137"/>
      <c r="C26" s="14"/>
      <c r="D26" s="71">
        <v>4</v>
      </c>
      <c r="E26" s="101">
        <v>16467</v>
      </c>
      <c r="F26" s="101">
        <v>16467</v>
      </c>
      <c r="G26" s="118">
        <f>F26/E26</f>
        <v>1</v>
      </c>
      <c r="H26" s="6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6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65"/>
    </row>
    <row r="29" spans="1:8" ht="15.75" x14ac:dyDescent="0.25">
      <c r="A29" s="139" t="s">
        <v>88</v>
      </c>
      <c r="B29" s="137"/>
      <c r="C29" s="14"/>
      <c r="D29" s="71">
        <v>1</v>
      </c>
      <c r="E29" s="101">
        <v>64215</v>
      </c>
      <c r="F29" s="101">
        <v>25193</v>
      </c>
      <c r="G29" s="118">
        <f>F29/E29</f>
        <v>0.39232266604375926</v>
      </c>
      <c r="H29" s="65"/>
    </row>
    <row r="30" spans="1:8" ht="15.75" x14ac:dyDescent="0.25">
      <c r="A30" s="139" t="s">
        <v>109</v>
      </c>
      <c r="B30" s="137"/>
      <c r="C30" s="14"/>
      <c r="D30" s="71">
        <v>11</v>
      </c>
      <c r="E30" s="101">
        <v>1085435</v>
      </c>
      <c r="F30" s="101">
        <v>187888</v>
      </c>
      <c r="G30" s="118">
        <f>F30/E30</f>
        <v>0.17309926435023745</v>
      </c>
      <c r="H30" s="65"/>
    </row>
    <row r="31" spans="1:8" ht="15.75" x14ac:dyDescent="0.25">
      <c r="A31" s="139" t="s">
        <v>116</v>
      </c>
      <c r="B31" s="137"/>
      <c r="C31" s="14"/>
      <c r="D31" s="71"/>
      <c r="E31" s="101"/>
      <c r="F31" s="101"/>
      <c r="G31" s="118"/>
      <c r="H31" s="65"/>
    </row>
    <row r="32" spans="1:8" ht="15.75" x14ac:dyDescent="0.25">
      <c r="A32" s="139" t="s">
        <v>90</v>
      </c>
      <c r="B32" s="137"/>
      <c r="C32" s="14"/>
      <c r="D32" s="71"/>
      <c r="E32" s="101"/>
      <c r="F32" s="101"/>
      <c r="G32" s="118"/>
      <c r="H32" s="65"/>
    </row>
    <row r="33" spans="1:8" ht="15.75" x14ac:dyDescent="0.25">
      <c r="A33" s="139" t="s">
        <v>66</v>
      </c>
      <c r="B33" s="137"/>
      <c r="C33" s="14"/>
      <c r="D33" s="71"/>
      <c r="E33" s="101"/>
      <c r="F33" s="101"/>
      <c r="G33" s="118"/>
      <c r="H33" s="65"/>
    </row>
    <row r="34" spans="1:8" ht="15.75" x14ac:dyDescent="0.25">
      <c r="A34" s="139" t="s">
        <v>118</v>
      </c>
      <c r="B34" s="137"/>
      <c r="C34" s="14"/>
      <c r="D34" s="71">
        <v>1</v>
      </c>
      <c r="E34" s="101">
        <v>150594</v>
      </c>
      <c r="F34" s="101">
        <v>54444.5</v>
      </c>
      <c r="G34" s="118">
        <f>F34/E34</f>
        <v>0.36153166792833713</v>
      </c>
      <c r="H34" s="6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6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6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65"/>
    </row>
    <row r="38" spans="1:8" x14ac:dyDescent="0.2">
      <c r="A38" s="17"/>
      <c r="B38" s="18"/>
      <c r="C38" s="14"/>
      <c r="D38" s="72"/>
      <c r="E38" s="111"/>
      <c r="F38" s="111"/>
      <c r="G38" s="119"/>
      <c r="H38" s="6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2969124</v>
      </c>
      <c r="F39" s="112">
        <f>SUM(F9:F38)</f>
        <v>703508.5</v>
      </c>
      <c r="G39" s="122">
        <f>F39/E39</f>
        <v>0.2369414345780102</v>
      </c>
      <c r="H39" s="66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67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67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67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67"/>
    </row>
    <row r="44" spans="1:8" ht="15.75" x14ac:dyDescent="0.25">
      <c r="A44" s="27" t="s">
        <v>33</v>
      </c>
      <c r="B44" s="28"/>
      <c r="C44" s="14"/>
      <c r="D44" s="71">
        <v>30</v>
      </c>
      <c r="E44" s="101">
        <v>820474.65</v>
      </c>
      <c r="F44" s="101">
        <v>65081</v>
      </c>
      <c r="G44" s="118">
        <f>1-(+F44/E44)</f>
        <v>0.92067884120490495</v>
      </c>
      <c r="H44" s="6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65"/>
    </row>
    <row r="46" spans="1:8" ht="15.75" x14ac:dyDescent="0.25">
      <c r="A46" s="27" t="s">
        <v>35</v>
      </c>
      <c r="B46" s="28"/>
      <c r="C46" s="14"/>
      <c r="D46" s="71">
        <v>64</v>
      </c>
      <c r="E46" s="101">
        <v>2294018.5</v>
      </c>
      <c r="F46" s="101">
        <v>180825.33</v>
      </c>
      <c r="G46" s="118">
        <f t="shared" ref="G46:G52" si="0">1-(+F46/E46)</f>
        <v>0.9211752956656627</v>
      </c>
      <c r="H46" s="65"/>
    </row>
    <row r="47" spans="1:8" ht="15.75" x14ac:dyDescent="0.25">
      <c r="A47" s="27" t="s">
        <v>36</v>
      </c>
      <c r="B47" s="28"/>
      <c r="C47" s="14"/>
      <c r="D47" s="71">
        <v>12</v>
      </c>
      <c r="E47" s="101">
        <v>2622434.9500000002</v>
      </c>
      <c r="F47" s="101">
        <v>96633.56</v>
      </c>
      <c r="G47" s="118">
        <f t="shared" si="0"/>
        <v>0.96315120800231857</v>
      </c>
      <c r="H47" s="65"/>
    </row>
    <row r="48" spans="1:8" ht="15.75" x14ac:dyDescent="0.25">
      <c r="A48" s="27" t="s">
        <v>37</v>
      </c>
      <c r="B48" s="28"/>
      <c r="C48" s="14"/>
      <c r="D48" s="71">
        <v>63</v>
      </c>
      <c r="E48" s="101">
        <v>2958671.05</v>
      </c>
      <c r="F48" s="101">
        <v>278235.90000000002</v>
      </c>
      <c r="G48" s="118">
        <f t="shared" si="0"/>
        <v>0.90595916365896778</v>
      </c>
      <c r="H48" s="6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65"/>
    </row>
    <row r="50" spans="1:8" ht="15.75" x14ac:dyDescent="0.25">
      <c r="A50" s="27" t="s">
        <v>39</v>
      </c>
      <c r="B50" s="28"/>
      <c r="C50" s="14"/>
      <c r="D50" s="71">
        <v>8</v>
      </c>
      <c r="E50" s="101">
        <v>735835</v>
      </c>
      <c r="F50" s="101">
        <v>67365</v>
      </c>
      <c r="G50" s="118">
        <f t="shared" si="0"/>
        <v>0.90845094348597177</v>
      </c>
      <c r="H50" s="65"/>
    </row>
    <row r="51" spans="1:8" ht="15.75" x14ac:dyDescent="0.25">
      <c r="A51" s="27" t="s">
        <v>40</v>
      </c>
      <c r="B51" s="28"/>
      <c r="C51" s="14"/>
      <c r="D51" s="71">
        <v>4</v>
      </c>
      <c r="E51" s="101">
        <v>273870</v>
      </c>
      <c r="F51" s="101">
        <v>41110</v>
      </c>
      <c r="G51" s="118">
        <f t="shared" si="0"/>
        <v>0.8498922846606054</v>
      </c>
      <c r="H51" s="65"/>
    </row>
    <row r="52" spans="1:8" ht="15.75" x14ac:dyDescent="0.25">
      <c r="A52" s="27" t="s">
        <v>41</v>
      </c>
      <c r="B52" s="28"/>
      <c r="C52" s="14"/>
      <c r="D52" s="71">
        <v>2</v>
      </c>
      <c r="E52" s="101">
        <v>321225</v>
      </c>
      <c r="F52" s="101">
        <v>45225</v>
      </c>
      <c r="G52" s="118">
        <f t="shared" si="0"/>
        <v>0.85921083352790095</v>
      </c>
      <c r="H52" s="65"/>
    </row>
    <row r="53" spans="1:8" ht="15.75" x14ac:dyDescent="0.25">
      <c r="A53" s="29" t="s">
        <v>59</v>
      </c>
      <c r="B53" s="28"/>
      <c r="C53" s="14"/>
      <c r="D53" s="71"/>
      <c r="E53" s="101"/>
      <c r="F53" s="101"/>
      <c r="G53" s="118"/>
      <c r="H53" s="65"/>
    </row>
    <row r="54" spans="1:8" ht="15.75" x14ac:dyDescent="0.25">
      <c r="A54" s="27" t="s">
        <v>60</v>
      </c>
      <c r="B54" s="30"/>
      <c r="C54" s="14"/>
      <c r="D54" s="71">
        <v>622</v>
      </c>
      <c r="E54" s="101">
        <v>36247816.43</v>
      </c>
      <c r="F54" s="101">
        <v>3927385.28</v>
      </c>
      <c r="G54" s="118">
        <f>1-(+F54/E54)</f>
        <v>0.89165181059707765</v>
      </c>
      <c r="H54" s="65"/>
    </row>
    <row r="55" spans="1:8" ht="15.75" x14ac:dyDescent="0.25">
      <c r="A55" s="27" t="s">
        <v>61</v>
      </c>
      <c r="B55" s="30"/>
      <c r="C55" s="14"/>
      <c r="D55" s="71">
        <v>8</v>
      </c>
      <c r="E55" s="101">
        <v>958204.91</v>
      </c>
      <c r="F55" s="101">
        <v>62909.32</v>
      </c>
      <c r="G55" s="118">
        <f>1-(+F55/E55)</f>
        <v>0.93434669417421379</v>
      </c>
      <c r="H55" s="65"/>
    </row>
    <row r="56" spans="1:8" x14ac:dyDescent="0.2">
      <c r="A56" s="16" t="s">
        <v>42</v>
      </c>
      <c r="B56" s="30"/>
      <c r="C56" s="14"/>
      <c r="D56" s="72"/>
      <c r="E56" s="104"/>
      <c r="F56" s="101"/>
      <c r="G56" s="119"/>
      <c r="H56" s="6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19"/>
      <c r="H57" s="65"/>
    </row>
    <row r="58" spans="1:8" x14ac:dyDescent="0.2">
      <c r="A58" s="16" t="s">
        <v>44</v>
      </c>
      <c r="B58" s="28"/>
      <c r="C58" s="14"/>
      <c r="D58" s="72"/>
      <c r="E58" s="100"/>
      <c r="F58" s="101"/>
      <c r="G58" s="119"/>
      <c r="H58" s="6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19"/>
      <c r="H59" s="65"/>
    </row>
    <row r="60" spans="1:8" ht="15.75" x14ac:dyDescent="0.25">
      <c r="A60" s="32"/>
      <c r="B60" s="18"/>
      <c r="C60" s="14"/>
      <c r="D60" s="72"/>
      <c r="E60" s="111"/>
      <c r="F60" s="111"/>
      <c r="G60" s="119"/>
      <c r="H60" s="65"/>
    </row>
    <row r="61" spans="1:8" ht="15.75" x14ac:dyDescent="0.25">
      <c r="A61" s="20" t="s">
        <v>45</v>
      </c>
      <c r="B61" s="33"/>
      <c r="C61" s="33"/>
      <c r="D61" s="73">
        <f>SUM(D44:D57)</f>
        <v>813</v>
      </c>
      <c r="E61" s="112">
        <f>SUM(E44:E60)</f>
        <v>47232550.489999995</v>
      </c>
      <c r="F61" s="112">
        <f>SUM(F44:F60)</f>
        <v>4764770.3900000006</v>
      </c>
      <c r="G61" s="122">
        <f>1-(F61/E61)</f>
        <v>0.89912104384435498</v>
      </c>
      <c r="H61" s="62"/>
    </row>
    <row r="62" spans="1:8" ht="18" x14ac:dyDescent="0.25">
      <c r="A62" s="34"/>
      <c r="B62" s="35"/>
      <c r="C62" s="35"/>
      <c r="D62" s="123"/>
      <c r="E62" s="114"/>
      <c r="F62" s="115"/>
      <c r="G62" s="115"/>
      <c r="H62" s="64"/>
    </row>
    <row r="63" spans="1:8" ht="18" x14ac:dyDescent="0.25">
      <c r="A63" s="34" t="s">
        <v>46</v>
      </c>
      <c r="B63" s="35"/>
      <c r="C63" s="35"/>
      <c r="D63" s="51"/>
      <c r="E63" s="116"/>
      <c r="F63" s="36">
        <f>F61+F39</f>
        <v>5468278.8900000006</v>
      </c>
      <c r="G63" s="116"/>
      <c r="H63" s="64"/>
    </row>
    <row r="64" spans="1:8" ht="18" x14ac:dyDescent="0.25">
      <c r="A64" s="34"/>
      <c r="B64" s="35"/>
      <c r="C64" s="35"/>
      <c r="D64" s="50"/>
      <c r="E64" s="35"/>
      <c r="F64" s="36"/>
      <c r="G64" s="35"/>
      <c r="H64" s="64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4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4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4"/>
    </row>
    <row r="68" spans="1:8" ht="18" x14ac:dyDescent="0.25">
      <c r="A68" s="4"/>
      <c r="B68" s="39"/>
      <c r="C68" s="39"/>
      <c r="D68" s="39"/>
      <c r="E68" s="39"/>
      <c r="F68" s="40"/>
      <c r="G68" s="39"/>
      <c r="H68" s="64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64"/>
    </row>
    <row r="70" spans="1:8" ht="15.75" x14ac:dyDescent="0.25">
      <c r="A70" s="58"/>
      <c r="B70" s="21"/>
      <c r="C70" s="21"/>
      <c r="H70" s="21"/>
    </row>
    <row r="71" spans="1:8" ht="18" x14ac:dyDescent="0.25">
      <c r="A71" s="81"/>
      <c r="B71" s="82"/>
      <c r="C71" s="82"/>
      <c r="D71" s="82"/>
    </row>
  </sheetData>
  <printOptions horizontalCentered="1"/>
  <pageMargins left="0.45" right="0.45" top="0.25" bottom="0.25" header="0.3" footer="0.3"/>
  <pageSetup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24"/>
  <sheetViews>
    <sheetView tabSelected="1" showOutlineSymbols="0" zoomScale="87" zoomScaleNormal="87" workbookViewId="0">
      <selection activeCell="B6" sqref="B6"/>
    </sheetView>
  </sheetViews>
  <sheetFormatPr defaultColWidth="9.6640625" defaultRowHeight="15" x14ac:dyDescent="0.2"/>
  <cols>
    <col min="1" max="1" width="39.6640625" style="56" customWidth="1"/>
    <col min="2" max="2" width="27.6640625" style="56" customWidth="1"/>
    <col min="3" max="16384" width="9.6640625" style="56"/>
  </cols>
  <sheetData>
    <row r="1" spans="1:4" ht="23.25" x14ac:dyDescent="0.35">
      <c r="A1" s="55" t="s">
        <v>0</v>
      </c>
      <c r="B1" s="35"/>
      <c r="C1" s="36"/>
      <c r="D1" s="35"/>
    </row>
    <row r="2" spans="1:4" ht="23.25" x14ac:dyDescent="0.35">
      <c r="A2" s="55" t="s">
        <v>1</v>
      </c>
      <c r="B2" s="35"/>
      <c r="C2" s="21"/>
      <c r="D2" s="21"/>
    </row>
    <row r="3" spans="1:4" ht="23.25" x14ac:dyDescent="0.35">
      <c r="A3" s="55" t="s">
        <v>76</v>
      </c>
      <c r="B3" s="35"/>
      <c r="C3" s="21"/>
      <c r="D3" s="21"/>
    </row>
    <row r="4" spans="1:4" ht="23.25" x14ac:dyDescent="0.35">
      <c r="A4" s="55" t="str">
        <f>ARG!$A$3</f>
        <v>MONTH ENDED:  JANUARY 2026</v>
      </c>
      <c r="B4" s="35"/>
      <c r="C4" s="21"/>
      <c r="D4" s="21"/>
    </row>
    <row r="5" spans="1:4" ht="24" thickBot="1" x14ac:dyDescent="0.4">
      <c r="A5" s="55"/>
      <c r="B5" s="35"/>
      <c r="C5" s="21"/>
      <c r="D5" s="21"/>
    </row>
    <row r="6" spans="1:4" ht="21.75" thickTop="1" thickBot="1" x14ac:dyDescent="0.35">
      <c r="A6" s="88" t="s">
        <v>77</v>
      </c>
      <c r="B6" s="89">
        <f>+ARG!$D$39+CARUTHERSVILLE!$D$39+HOLLYWOOD!$D$39+HARKC!$D$39+BALLYSKC!$D$39+AMERKC!$D$39+LAGRANGE!$D$39+AMERSC!$D$39+RIVERCITY!$D$39+HORSESHOE!$D$39+ISLEBV!$D$39+STJO!$D$39+CAPE!$D$39</f>
        <v>406</v>
      </c>
      <c r="C6" s="57"/>
      <c r="D6" s="21"/>
    </row>
    <row r="7" spans="1:4" ht="21.75" thickTop="1" thickBot="1" x14ac:dyDescent="0.35">
      <c r="A7" s="90" t="s">
        <v>78</v>
      </c>
      <c r="B7" s="98">
        <f>+ARG!$E$39+CARUTHERSVILLE!$E$39+HOLLYWOOD!$E$39+HARKC!$E$39+BALLYSKC!$E$39+AMERKC!$E$39+LAGRANGE!$E$39+AMERSC!$E$39+RIVERCITY!$E$39+HORSESHOE!$E$39+ISLEBV!$E$39+STJO!$E$39+CAPE!$E$39</f>
        <v>105661273</v>
      </c>
      <c r="C7" s="57"/>
      <c r="D7" s="21"/>
    </row>
    <row r="8" spans="1:4" ht="21" thickTop="1" x14ac:dyDescent="0.3">
      <c r="A8" s="90" t="s">
        <v>79</v>
      </c>
      <c r="B8" s="98">
        <f>+ARG!$F$39+CARUTHERSVILLE!$F$39+HOLLYWOOD!$F$39+HARKC!$F$39+BALLYSKC!$F$39+AMERKC!$F$39+LAGRANGE!$F$39+AMERSC!$F$39+RIVERCITY!$F$39+HORSESHOE!$F$39+ISLEBV!$F$39+STJO!$F$39+CAPE!$F$39</f>
        <v>21818051.740000002</v>
      </c>
      <c r="C8" s="57"/>
      <c r="D8" s="21"/>
    </row>
    <row r="9" spans="1:4" ht="20.25" x14ac:dyDescent="0.3">
      <c r="A9" s="90" t="s">
        <v>80</v>
      </c>
      <c r="B9" s="80">
        <f>B8/B7</f>
        <v>0.20649052505736895</v>
      </c>
      <c r="C9" s="57"/>
      <c r="D9" s="21"/>
    </row>
    <row r="10" spans="1:4" ht="21" thickBot="1" x14ac:dyDescent="0.35">
      <c r="A10" s="92"/>
      <c r="B10" s="93"/>
      <c r="C10" s="57"/>
      <c r="D10" s="21"/>
    </row>
    <row r="11" spans="1:4" ht="21.75" thickTop="1" thickBot="1" x14ac:dyDescent="0.35">
      <c r="A11" s="90" t="s">
        <v>127</v>
      </c>
      <c r="B11" s="89">
        <f>STJO!$D$51</f>
        <v>6</v>
      </c>
      <c r="C11" s="57"/>
      <c r="D11" s="21"/>
    </row>
    <row r="12" spans="1:4" ht="21.75" thickTop="1" thickBot="1" x14ac:dyDescent="0.35">
      <c r="A12" s="90" t="s">
        <v>128</v>
      </c>
      <c r="B12" s="98">
        <f>STJO!$E$51</f>
        <v>251069.9</v>
      </c>
      <c r="C12" s="57"/>
      <c r="D12" s="21"/>
    </row>
    <row r="13" spans="1:4" ht="21" thickTop="1" x14ac:dyDescent="0.3">
      <c r="A13" s="90" t="s">
        <v>129</v>
      </c>
      <c r="B13" s="98">
        <f>STJO!$F$51</f>
        <v>21129.59</v>
      </c>
      <c r="C13" s="57"/>
      <c r="D13" s="21"/>
    </row>
    <row r="14" spans="1:4" ht="20.25" x14ac:dyDescent="0.3">
      <c r="A14" s="90" t="s">
        <v>84</v>
      </c>
      <c r="B14" s="80">
        <f>1-(B13/B12)</f>
        <v>0.91584180341809196</v>
      </c>
      <c r="C14" s="57"/>
      <c r="D14" s="21"/>
    </row>
    <row r="15" spans="1:4" ht="21" thickBot="1" x14ac:dyDescent="0.35">
      <c r="A15" s="92"/>
      <c r="B15" s="93"/>
      <c r="C15" s="57"/>
      <c r="D15" s="21"/>
    </row>
    <row r="16" spans="1:4" ht="21.75" thickTop="1" thickBot="1" x14ac:dyDescent="0.35">
      <c r="A16" s="90" t="s">
        <v>81</v>
      </c>
      <c r="B16" s="89">
        <f>+ARG!$D$61+CARUTHERSVILLE!$D$60+HOLLYWOOD!$D$62+HARKC!$D$62+BALLYSKC!$D$62+AMERKC!$D$62+LAGRANGE!$D$61+AMERSC!$D$61+RIVERCITY!$D$61+HORSESHOE!$D$61+ISLEBV!$D$60+STJO!$D$73+CAPE!$D$61</f>
        <v>13390</v>
      </c>
      <c r="C16" s="57"/>
      <c r="D16" s="21"/>
    </row>
    <row r="17" spans="1:4" ht="21.75" thickTop="1" thickBot="1" x14ac:dyDescent="0.35">
      <c r="A17" s="90" t="s">
        <v>82</v>
      </c>
      <c r="B17" s="98">
        <f>+ARG!$E$61+CARUTHERSVILLE!$E$60+HOLLYWOOD!$E$62+HARKC!$E$62+BALLYSKC!$E$62+AMERKC!$E$62+LAGRANGE!$E$61+AMERSC!$E$61+RIVERCITY!$E$61+HORSESHOE!$E$61+ISLEBV!$E$60+STJO!$E$73+CAPE!$E$61</f>
        <v>1388488104.3</v>
      </c>
      <c r="C17" s="57"/>
      <c r="D17" s="21"/>
    </row>
    <row r="18" spans="1:4" ht="21" thickTop="1" x14ac:dyDescent="0.3">
      <c r="A18" s="90" t="s">
        <v>83</v>
      </c>
      <c r="B18" s="98">
        <f>+ARG!$F$61+CARUTHERSVILLE!$F$60+HOLLYWOOD!$F$62+HARKC!$F$62+BALLYSKC!$F$62+AMERKC!$F$62+LAGRANGE!$F$61+AMERSC!$F$61+RIVERCITY!$F$61+HORSESHOE!$F$61+ISLEBV!$F$60+STJO!$F$73+CAPE!$F$61</f>
        <v>136423734.49000001</v>
      </c>
      <c r="C18" s="21"/>
      <c r="D18" s="21"/>
    </row>
    <row r="19" spans="1:4" ht="20.25" x14ac:dyDescent="0.3">
      <c r="A19" s="90" t="s">
        <v>84</v>
      </c>
      <c r="B19" s="80">
        <f>1-(B18/B17)</f>
        <v>0.90174655867233566</v>
      </c>
      <c r="C19" s="21"/>
      <c r="D19" s="21"/>
    </row>
    <row r="20" spans="1:4" ht="20.25" x14ac:dyDescent="0.3">
      <c r="A20" s="92"/>
      <c r="B20" s="94"/>
      <c r="C20" s="21"/>
      <c r="D20" s="21"/>
    </row>
    <row r="21" spans="1:4" ht="20.25" x14ac:dyDescent="0.3">
      <c r="A21" s="90" t="s">
        <v>85</v>
      </c>
      <c r="B21" s="91">
        <f>B18+B8+B13</f>
        <v>158262915.82000002</v>
      </c>
      <c r="C21" s="21"/>
      <c r="D21" s="21"/>
    </row>
    <row r="22" spans="1:4" ht="21" thickBot="1" x14ac:dyDescent="0.35">
      <c r="A22" s="92"/>
      <c r="B22" s="95"/>
    </row>
    <row r="23" spans="1:4" ht="18.75" thickTop="1" x14ac:dyDescent="0.25">
      <c r="A23" s="96"/>
      <c r="B23" s="97"/>
    </row>
    <row r="24" spans="1:4" ht="15.75" x14ac:dyDescent="0.25">
      <c r="A24" s="47" t="s">
        <v>50</v>
      </c>
    </row>
  </sheetData>
  <phoneticPr fontId="17" type="noConversion"/>
  <printOptions horizontalCentered="1"/>
  <pageMargins left="0.20624999999999999" right="0.5" top="0.31944444444444442" bottom="0.25" header="0.5" footer="0.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ARG</vt:lpstr>
      <vt:lpstr>CARUTHERSVILLE</vt:lpstr>
      <vt:lpstr>HOLLYWOOD</vt:lpstr>
      <vt:lpstr>HARKC</vt:lpstr>
      <vt:lpstr>BALLYSKC</vt:lpstr>
      <vt:lpstr>AMERKC</vt:lpstr>
      <vt:lpstr>LAGRANGE</vt:lpstr>
      <vt:lpstr>AMERSC</vt:lpstr>
      <vt:lpstr>RIVERCITY</vt:lpstr>
      <vt:lpstr>HORSESHOE</vt:lpstr>
      <vt:lpstr>ISLEBV</vt:lpstr>
      <vt:lpstr>STJO</vt:lpstr>
      <vt:lpstr>CAPE</vt:lpstr>
      <vt:lpstr>STATE TOTALS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webteam-prod</cp:lastModifiedBy>
  <cp:lastPrinted>2025-12-09T12:58:12Z</cp:lastPrinted>
  <dcterms:created xsi:type="dcterms:W3CDTF">2012-06-07T14:04:25Z</dcterms:created>
  <dcterms:modified xsi:type="dcterms:W3CDTF">2026-03-09T20:44:20Z</dcterms:modified>
</cp:coreProperties>
</file>