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2.9.2026 fin\"/>
    </mc:Choice>
  </mc:AlternateContent>
  <bookViews>
    <workbookView xWindow="0" yWindow="0" windowWidth="28800" windowHeight="12210" tabRatio="790"/>
  </bookViews>
  <sheets>
    <sheet name="ARG" sheetId="1" r:id="rId1"/>
    <sheet name="CARUTHERSVILLE" sheetId="2" r:id="rId2"/>
    <sheet name="HOLLYWOOD" sheetId="3" r:id="rId3"/>
    <sheet name="HARKC" sheetId="4" r:id="rId4"/>
    <sheet name="BALLYSKC" sheetId="5" r:id="rId5"/>
    <sheet name="AMERKC" sheetId="6" r:id="rId6"/>
    <sheet name="LAGRANGE" sheetId="7" r:id="rId7"/>
    <sheet name="AMERSC" sheetId="8" r:id="rId8"/>
    <sheet name="RIVERCITY" sheetId="9" r:id="rId9"/>
    <sheet name="HORSESHOE" sheetId="10" r:id="rId10"/>
    <sheet name="ISLEBV" sheetId="11" r:id="rId11"/>
    <sheet name="STJO" sheetId="12" r:id="rId12"/>
    <sheet name="CAPE" sheetId="14" r:id="rId13"/>
    <sheet name="STATE TOTALS" sheetId="13" r:id="rId14"/>
  </sheets>
  <definedNames>
    <definedName name="_xlnm.Print_Area" localSheetId="13">'STATE TOTALS'!$A$1:$C$23</definedName>
  </definedNames>
  <calcPr calcId="977461"/>
</workbook>
</file>

<file path=xl/calcChain.xml><?xml version="1.0" encoding="utf-8"?>
<calcChain xmlns="http://schemas.openxmlformats.org/spreadsheetml/2006/main">
  <c r="F61" i="14" l="1"/>
  <c r="F63" i="14"/>
  <c r="E61" i="14"/>
  <c r="D61" i="14"/>
  <c r="G55" i="14"/>
  <c r="G54" i="14"/>
  <c r="G52" i="14"/>
  <c r="G51" i="14"/>
  <c r="G50" i="14"/>
  <c r="G48" i="14"/>
  <c r="G47" i="14"/>
  <c r="G46" i="14"/>
  <c r="G44" i="14"/>
  <c r="F39" i="14"/>
  <c r="G39" i="14"/>
  <c r="E39" i="14"/>
  <c r="D39" i="14"/>
  <c r="G34" i="14"/>
  <c r="G30" i="14"/>
  <c r="G29" i="14"/>
  <c r="G26" i="14"/>
  <c r="G24" i="14"/>
  <c r="G19" i="14"/>
  <c r="G15" i="14"/>
  <c r="F61" i="10"/>
  <c r="E61" i="10"/>
  <c r="D61" i="10"/>
  <c r="G55" i="10"/>
  <c r="G54" i="10"/>
  <c r="G53" i="10"/>
  <c r="G52" i="10"/>
  <c r="G50" i="10"/>
  <c r="G49" i="10"/>
  <c r="G48" i="10"/>
  <c r="G47" i="10"/>
  <c r="G46" i="10"/>
  <c r="G45" i="10"/>
  <c r="G44" i="10"/>
  <c r="D39" i="10"/>
  <c r="G34" i="10"/>
  <c r="G33" i="10"/>
  <c r="G29" i="10"/>
  <c r="G28" i="10"/>
  <c r="G26" i="10"/>
  <c r="G25" i="10"/>
  <c r="G24" i="10"/>
  <c r="G20" i="10"/>
  <c r="G19" i="10"/>
  <c r="G16" i="10"/>
  <c r="F15" i="10"/>
  <c r="G15" i="10"/>
  <c r="E15" i="10"/>
  <c r="E39" i="10"/>
  <c r="G10" i="10"/>
  <c r="F61" i="7"/>
  <c r="F63" i="7"/>
  <c r="E61" i="7"/>
  <c r="D61" i="7"/>
  <c r="G54" i="7"/>
  <c r="G50" i="7"/>
  <c r="G48" i="7"/>
  <c r="G47" i="7"/>
  <c r="G46" i="7"/>
  <c r="G44" i="7"/>
  <c r="F73" i="12"/>
  <c r="G73" i="12"/>
  <c r="E73" i="12"/>
  <c r="D73" i="12"/>
  <c r="G67" i="12"/>
  <c r="G66" i="12"/>
  <c r="G62" i="12"/>
  <c r="G60" i="12"/>
  <c r="G59" i="12"/>
  <c r="G58" i="12"/>
  <c r="G56" i="12"/>
  <c r="F51" i="12"/>
  <c r="F75" i="12"/>
  <c r="E51" i="12"/>
  <c r="D51" i="12"/>
  <c r="G45" i="12"/>
  <c r="G39" i="12"/>
  <c r="F39" i="12"/>
  <c r="E39" i="12"/>
  <c r="D39" i="12"/>
  <c r="G30" i="12"/>
  <c r="G21" i="12"/>
  <c r="G12" i="12"/>
  <c r="F63" i="9"/>
  <c r="F61" i="9"/>
  <c r="G61" i="9"/>
  <c r="E61" i="9"/>
  <c r="D61" i="9"/>
  <c r="G55" i="9"/>
  <c r="G54" i="9"/>
  <c r="G52" i="9"/>
  <c r="G51" i="9"/>
  <c r="G50" i="9"/>
  <c r="G48" i="9"/>
  <c r="G47" i="9"/>
  <c r="G46" i="9"/>
  <c r="G45" i="9"/>
  <c r="G44" i="9"/>
  <c r="G39" i="9"/>
  <c r="F39" i="9"/>
  <c r="E39" i="9"/>
  <c r="D39" i="9"/>
  <c r="G34" i="9"/>
  <c r="G32" i="9"/>
  <c r="G31" i="9"/>
  <c r="G29" i="9"/>
  <c r="G25" i="9"/>
  <c r="G24" i="9"/>
  <c r="G23" i="9"/>
  <c r="G20" i="9"/>
  <c r="G18" i="9"/>
  <c r="G17" i="9"/>
  <c r="G16" i="9"/>
  <c r="G14" i="9"/>
  <c r="G13" i="9"/>
  <c r="F62" i="6"/>
  <c r="G62" i="6"/>
  <c r="E62" i="6"/>
  <c r="D62" i="6"/>
  <c r="G55" i="6"/>
  <c r="G54" i="6"/>
  <c r="G53" i="6"/>
  <c r="G52" i="6"/>
  <c r="G51" i="6"/>
  <c r="G50" i="6"/>
  <c r="G48" i="6"/>
  <c r="G47" i="6"/>
  <c r="G46" i="6"/>
  <c r="G45" i="6"/>
  <c r="G44" i="6"/>
  <c r="F39" i="6"/>
  <c r="G39" i="6"/>
  <c r="E39" i="6"/>
  <c r="D39" i="6"/>
  <c r="G34" i="6"/>
  <c r="G33" i="6"/>
  <c r="G32" i="6"/>
  <c r="G31" i="6"/>
  <c r="G30" i="6"/>
  <c r="G29" i="6"/>
  <c r="G28" i="6"/>
  <c r="G25" i="6"/>
  <c r="G23" i="6"/>
  <c r="G22" i="6"/>
  <c r="G20" i="6"/>
  <c r="G19" i="6"/>
  <c r="G18" i="6"/>
  <c r="G16" i="6"/>
  <c r="G15" i="6"/>
  <c r="G14" i="6"/>
  <c r="G13" i="6"/>
  <c r="G11" i="6"/>
  <c r="G62" i="5"/>
  <c r="F62" i="5"/>
  <c r="E62" i="5"/>
  <c r="D62" i="5"/>
  <c r="G56" i="5"/>
  <c r="G54" i="5"/>
  <c r="G50" i="5"/>
  <c r="G48" i="5"/>
  <c r="G46" i="5"/>
  <c r="G44" i="5"/>
  <c r="F39" i="5"/>
  <c r="F64" i="5"/>
  <c r="E39" i="5"/>
  <c r="D39" i="5"/>
  <c r="G25" i="5"/>
  <c r="G23" i="5"/>
  <c r="G18" i="5"/>
  <c r="G14" i="5"/>
  <c r="G12" i="5"/>
  <c r="G10" i="5"/>
  <c r="F64" i="4"/>
  <c r="G62" i="4"/>
  <c r="F62" i="4"/>
  <c r="E62" i="4"/>
  <c r="D62" i="4"/>
  <c r="G56" i="4"/>
  <c r="G54" i="4"/>
  <c r="G53" i="4"/>
  <c r="G52" i="4"/>
  <c r="G50" i="4"/>
  <c r="G49" i="4"/>
  <c r="G48" i="4"/>
  <c r="G46" i="4"/>
  <c r="G45" i="4"/>
  <c r="G44" i="4"/>
  <c r="G39" i="4"/>
  <c r="F39" i="4"/>
  <c r="E39" i="4"/>
  <c r="D39" i="4"/>
  <c r="G33" i="4"/>
  <c r="G31" i="4"/>
  <c r="G28" i="4"/>
  <c r="G26" i="4"/>
  <c r="G24" i="4"/>
  <c r="G23" i="4"/>
  <c r="G22" i="4"/>
  <c r="G21" i="4"/>
  <c r="G19" i="4"/>
  <c r="G18" i="4"/>
  <c r="G17" i="4"/>
  <c r="G16" i="4"/>
  <c r="G15" i="4"/>
  <c r="G14" i="4"/>
  <c r="G11" i="4"/>
  <c r="G10" i="4"/>
  <c r="F62" i="3"/>
  <c r="F64" i="3"/>
  <c r="E62" i="3"/>
  <c r="D62" i="3"/>
  <c r="G55" i="3"/>
  <c r="G54" i="3"/>
  <c r="G53" i="3"/>
  <c r="G52" i="3"/>
  <c r="G50" i="3"/>
  <c r="G49" i="3"/>
  <c r="G48" i="3"/>
  <c r="G47" i="3"/>
  <c r="G46" i="3"/>
  <c r="G45" i="3"/>
  <c r="G44" i="3"/>
  <c r="G39" i="3"/>
  <c r="F39" i="3"/>
  <c r="E39" i="3"/>
  <c r="D39" i="3"/>
  <c r="G34" i="3"/>
  <c r="G32" i="3"/>
  <c r="G29" i="3"/>
  <c r="G28" i="3"/>
  <c r="G26" i="3"/>
  <c r="G24" i="3"/>
  <c r="G23" i="3"/>
  <c r="G22" i="3"/>
  <c r="G21" i="3"/>
  <c r="G20" i="3"/>
  <c r="G18" i="3"/>
  <c r="G17" i="3"/>
  <c r="G13" i="3"/>
  <c r="G11" i="3"/>
  <c r="G9" i="3"/>
  <c r="F62" i="2"/>
  <c r="G60" i="2"/>
  <c r="F60" i="2"/>
  <c r="E60" i="2"/>
  <c r="D60" i="2"/>
  <c r="G54" i="2"/>
  <c r="G53" i="2"/>
  <c r="G50" i="2"/>
  <c r="G48" i="2"/>
  <c r="G47" i="2"/>
  <c r="G46" i="2"/>
  <c r="G44" i="2"/>
  <c r="F39" i="2"/>
  <c r="G39" i="2"/>
  <c r="E39" i="2"/>
  <c r="D39" i="2"/>
  <c r="G34" i="2"/>
  <c r="G32" i="2"/>
  <c r="G30" i="2"/>
  <c r="G29" i="2"/>
  <c r="G18" i="2"/>
  <c r="F60" i="11"/>
  <c r="F62" i="11"/>
  <c r="E60" i="11"/>
  <c r="D60" i="11"/>
  <c r="G53" i="11"/>
  <c r="G52" i="11"/>
  <c r="G50" i="11"/>
  <c r="G49" i="11"/>
  <c r="G48" i="11"/>
  <c r="G47" i="11"/>
  <c r="G46" i="11"/>
  <c r="G45" i="11"/>
  <c r="G44" i="11"/>
  <c r="F39" i="11"/>
  <c r="G39" i="11"/>
  <c r="E39" i="11"/>
  <c r="D39" i="11"/>
  <c r="G34" i="11"/>
  <c r="G30" i="11"/>
  <c r="G29" i="11"/>
  <c r="G23" i="11"/>
  <c r="G22" i="11"/>
  <c r="G19" i="11"/>
  <c r="G11" i="11"/>
  <c r="G9" i="11"/>
  <c r="F61" i="8"/>
  <c r="F63" i="8"/>
  <c r="E61" i="8"/>
  <c r="D61" i="8"/>
  <c r="G55" i="8"/>
  <c r="G54" i="8"/>
  <c r="G53" i="8"/>
  <c r="G52" i="8"/>
  <c r="G51" i="8"/>
  <c r="G50" i="8"/>
  <c r="G48" i="8"/>
  <c r="G47" i="8"/>
  <c r="G46" i="8"/>
  <c r="G45" i="8"/>
  <c r="G44" i="8"/>
  <c r="F39" i="8"/>
  <c r="G39" i="8"/>
  <c r="E39" i="8"/>
  <c r="D39" i="8"/>
  <c r="G34" i="8"/>
  <c r="G33" i="8"/>
  <c r="G32" i="8"/>
  <c r="G29" i="8"/>
  <c r="G28" i="8"/>
  <c r="G26" i="8"/>
  <c r="G25" i="8"/>
  <c r="G24" i="8"/>
  <c r="G23" i="8"/>
  <c r="G21" i="8"/>
  <c r="G19" i="8"/>
  <c r="G18" i="8"/>
  <c r="G13" i="8"/>
  <c r="G11" i="8"/>
  <c r="G10" i="8"/>
  <c r="F61" i="1"/>
  <c r="F63" i="1"/>
  <c r="E61" i="1"/>
  <c r="D61" i="1"/>
  <c r="G54" i="1"/>
  <c r="G52" i="1"/>
  <c r="G50" i="1"/>
  <c r="G49" i="1"/>
  <c r="G48" i="1"/>
  <c r="G46" i="1"/>
  <c r="G45" i="1"/>
  <c r="G44" i="1"/>
  <c r="F39" i="1"/>
  <c r="E39" i="1"/>
  <c r="D39" i="1"/>
  <c r="G31" i="1"/>
  <c r="G30" i="1"/>
  <c r="G25" i="1"/>
  <c r="G22" i="1"/>
  <c r="G20" i="1"/>
  <c r="G18" i="1"/>
  <c r="G17" i="1"/>
  <c r="G16" i="1"/>
  <c r="G15" i="1"/>
  <c r="G13" i="1"/>
  <c r="G10" i="1"/>
  <c r="G9" i="1"/>
  <c r="B11" i="13"/>
  <c r="B12" i="13"/>
  <c r="F39" i="7"/>
  <c r="E39" i="7"/>
  <c r="D39" i="7"/>
  <c r="A3" i="4"/>
  <c r="A3" i="14"/>
  <c r="A4" i="13"/>
  <c r="A3" i="12"/>
  <c r="A3" i="11"/>
  <c r="A3" i="10"/>
  <c r="A3" i="9"/>
  <c r="A3" i="8"/>
  <c r="A3" i="7"/>
  <c r="A3" i="6"/>
  <c r="A3" i="5"/>
  <c r="A3" i="3"/>
  <c r="A3" i="2"/>
  <c r="G61" i="14"/>
  <c r="F39" i="10"/>
  <c r="G39" i="10"/>
  <c r="G61" i="10"/>
  <c r="G61" i="7"/>
  <c r="B13" i="13"/>
  <c r="B14" i="13"/>
  <c r="G51" i="12"/>
  <c r="F64" i="6"/>
  <c r="G39" i="5"/>
  <c r="G62" i="3"/>
  <c r="B17" i="13"/>
  <c r="B6" i="13"/>
  <c r="G60" i="11"/>
  <c r="B16" i="13"/>
  <c r="B8" i="13"/>
  <c r="B7" i="13"/>
  <c r="G61" i="8"/>
  <c r="G39" i="1"/>
  <c r="G61" i="1"/>
  <c r="B18" i="13"/>
  <c r="F63" i="10"/>
  <c r="B9" i="13"/>
  <c r="B21" i="13"/>
  <c r="B19" i="13"/>
</calcChain>
</file>

<file path=xl/sharedStrings.xml><?xml version="1.0" encoding="utf-8"?>
<sst xmlns="http://schemas.openxmlformats.org/spreadsheetml/2006/main" count="952" uniqueCount="157">
  <si>
    <t>MISSOURI GAMING COMMISSION</t>
  </si>
  <si>
    <t>DETAIL GAMING STATS - PUBLIC REPORT</t>
  </si>
  <si>
    <t>BOAT:    ARGOSY RIVERSIDE</t>
  </si>
  <si>
    <t>TABLE GAMES:</t>
  </si>
  <si>
    <t>TABLE</t>
  </si>
  <si>
    <t>ACTUAL</t>
  </si>
  <si>
    <t>UNITS</t>
  </si>
  <si>
    <t>DROP</t>
  </si>
  <si>
    <t>AGR</t>
  </si>
  <si>
    <t>HOLD %</t>
  </si>
  <si>
    <t xml:space="preserve">   Blackjack</t>
  </si>
  <si>
    <t xml:space="preserve">   Double Deck Blackjack</t>
  </si>
  <si>
    <t xml:space="preserve">   Face Up Blackjack</t>
  </si>
  <si>
    <t xml:space="preserve">   Caribbean Stud</t>
  </si>
  <si>
    <t xml:space="preserve">   Craps</t>
  </si>
  <si>
    <t xml:space="preserve">   Craps No More</t>
  </si>
  <si>
    <t xml:space="preserve">   No Craps, Craps</t>
  </si>
  <si>
    <t xml:space="preserve">   Let It Ride</t>
  </si>
  <si>
    <t xml:space="preserve">   Mini Bacarrat</t>
  </si>
  <si>
    <t xml:space="preserve">   Pai Gow Poker</t>
  </si>
  <si>
    <t xml:space="preserve">   Roulette</t>
  </si>
  <si>
    <t xml:space="preserve">   Poker w/o bad beat</t>
  </si>
  <si>
    <t xml:space="preserve">   Bad Beat Poker - house funded</t>
  </si>
  <si>
    <t xml:space="preserve">   Bad Beat Poker - player funded</t>
  </si>
  <si>
    <t xml:space="preserve">   Three Card Poker/Stud</t>
  </si>
  <si>
    <t xml:space="preserve">   Mississippi Stud</t>
  </si>
  <si>
    <t xml:space="preserve">   BJ 21 +3</t>
  </si>
  <si>
    <t xml:space="preserve">   Ultimate Texas Hold'em</t>
  </si>
  <si>
    <t xml:space="preserve">   Table Tournaments</t>
  </si>
  <si>
    <t xml:space="preserve">   Other </t>
  </si>
  <si>
    <t xml:space="preserve">   Rounding</t>
  </si>
  <si>
    <t xml:space="preserve">  TOTAL TABLE GAMES:</t>
  </si>
  <si>
    <t>ELECTRONIC GAMING DEVICES:</t>
  </si>
  <si>
    <t xml:space="preserve">     5 cents</t>
  </si>
  <si>
    <t xml:space="preserve">   10 cents</t>
  </si>
  <si>
    <t xml:space="preserve">   25 cents</t>
  </si>
  <si>
    <t xml:space="preserve">   50 cents</t>
  </si>
  <si>
    <t xml:space="preserve">   $1.00</t>
  </si>
  <si>
    <t xml:space="preserve">   $2.00</t>
  </si>
  <si>
    <t xml:space="preserve">   $5.00</t>
  </si>
  <si>
    <t xml:space="preserve">   $10.00</t>
  </si>
  <si>
    <t xml:space="preserve">   $25.00</t>
  </si>
  <si>
    <t xml:space="preserve">   Slot Tournaments</t>
  </si>
  <si>
    <t xml:space="preserve">   Wide Area Progressive</t>
  </si>
  <si>
    <t xml:space="preserve">   Other</t>
  </si>
  <si>
    <t xml:space="preserve">     TOTAL SLOTS:</t>
  </si>
  <si>
    <t>TOTAL AGR FOR MONTH:</t>
  </si>
  <si>
    <t xml:space="preserve">(1) The above payout percentages for slots represent the actual payout for a one month period only.  </t>
  </si>
  <si>
    <t xml:space="preserve">     The 80% minimum payout per Section 313.805(12) RSMO is not limited to any one month period </t>
  </si>
  <si>
    <t xml:space="preserve">     and is calculated based on standard probability and statistical theory.</t>
  </si>
  <si>
    <t>NOTE:  THE FIGURES IN THIS REPORT ARE SUBJECT TO ADJUSTMENT</t>
  </si>
  <si>
    <t>DETAIL GAMING STATS  - PUBLIC REPORT</t>
  </si>
  <si>
    <t xml:space="preserve">   Single Deck Blackjack</t>
  </si>
  <si>
    <t xml:space="preserve">   Texas Shootout</t>
  </si>
  <si>
    <t xml:space="preserve">   Ultimate Texas Hold'Em</t>
  </si>
  <si>
    <t xml:space="preserve">   Midi Bacarrat</t>
  </si>
  <si>
    <t xml:space="preserve">   EZ Bacarrat</t>
  </si>
  <si>
    <t xml:space="preserve">   21 Plus 3</t>
  </si>
  <si>
    <t xml:space="preserve">   Four Card Poker</t>
  </si>
  <si>
    <t xml:space="preserve">   $100.00</t>
  </si>
  <si>
    <t xml:space="preserve">     1 cent</t>
  </si>
  <si>
    <t xml:space="preserve">     2 cents</t>
  </si>
  <si>
    <t xml:space="preserve">   Ultimate Texas Hold 'Em</t>
  </si>
  <si>
    <t xml:space="preserve">   Six Card Poker</t>
  </si>
  <si>
    <t xml:space="preserve">   21 plus 3</t>
  </si>
  <si>
    <t xml:space="preserve">   Prime 21</t>
  </si>
  <si>
    <t xml:space="preserve">   EZ Pai Gow</t>
  </si>
  <si>
    <t>BOAT:     MARK TWAIN</t>
  </si>
  <si>
    <t>BOAT:     ST. CHARLES</t>
  </si>
  <si>
    <t xml:space="preserve">   Three Card Progressive</t>
  </si>
  <si>
    <t xml:space="preserve">   Blackjack plus 3</t>
  </si>
  <si>
    <t xml:space="preserve">   Dragon Bonus</t>
  </si>
  <si>
    <t xml:space="preserve">   EZ Baccarat</t>
  </si>
  <si>
    <t>BOAT:     RIVER CITY</t>
  </si>
  <si>
    <t xml:space="preserve">   Bonus Craps</t>
  </si>
  <si>
    <t>BOAT:  ISLE OF CAPRI - BOONVILLE</t>
  </si>
  <si>
    <t>STATEWIDE TOTALS</t>
  </si>
  <si>
    <t xml:space="preserve">     TABLE GAMES:</t>
  </si>
  <si>
    <t xml:space="preserve">     TABLE DROP:</t>
  </si>
  <si>
    <t xml:space="preserve">     TABLE AGR:</t>
  </si>
  <si>
    <t xml:space="preserve">     ACTUAL HOLD %:</t>
  </si>
  <si>
    <t xml:space="preserve">     SLOT MACHINES:</t>
  </si>
  <si>
    <t xml:space="preserve">     SLOT HANDLE:</t>
  </si>
  <si>
    <t xml:space="preserve">     SLOT AGR:</t>
  </si>
  <si>
    <t xml:space="preserve">     ACTUAL PAYOUT %:</t>
  </si>
  <si>
    <t xml:space="preserve">     GRAND TOTAL AGR:</t>
  </si>
  <si>
    <t xml:space="preserve">   Lunar Poker</t>
  </si>
  <si>
    <t xml:space="preserve">   Super 7</t>
  </si>
  <si>
    <t xml:space="preserve">   Three Card Poker</t>
  </si>
  <si>
    <t>BOAT:  HOLLYWOOD</t>
  </si>
  <si>
    <t xml:space="preserve">   65 to 5 BJ</t>
  </si>
  <si>
    <t xml:space="preserve">   High Card Flush</t>
  </si>
  <si>
    <t xml:space="preserve">   1 cent</t>
  </si>
  <si>
    <t xml:space="preserve">   2 cents</t>
  </si>
  <si>
    <t xml:space="preserve">   Double Deck 21 Plus 3</t>
  </si>
  <si>
    <t xml:space="preserve">   Commission Free</t>
  </si>
  <si>
    <t xml:space="preserve">   Blackjack 6 to 5</t>
  </si>
  <si>
    <t xml:space="preserve">   EZ Mini Bacarrat</t>
  </si>
  <si>
    <t xml:space="preserve">   Criss Cross</t>
  </si>
  <si>
    <t xml:space="preserve">   Double Deck Blackjack 21+3</t>
  </si>
  <si>
    <t xml:space="preserve">   Heads Up Hold Em</t>
  </si>
  <si>
    <t xml:space="preserve">   Blackjack Top 3</t>
  </si>
  <si>
    <t xml:space="preserve">   DJ Wild</t>
  </si>
  <si>
    <t xml:space="preserve">   Texas Ultimate</t>
  </si>
  <si>
    <t xml:space="preserve">   Cajun Stud Poker</t>
  </si>
  <si>
    <t xml:space="preserve">   Cajun Stud</t>
  </si>
  <si>
    <t xml:space="preserve">   Heads Up Hold'em</t>
  </si>
  <si>
    <t xml:space="preserve">   World Tour Poker</t>
  </si>
  <si>
    <t xml:space="preserve">   Trilux Blackjack</t>
  </si>
  <si>
    <t xml:space="preserve">   Trilux</t>
  </si>
  <si>
    <t xml:space="preserve">   Cajun Poker</t>
  </si>
  <si>
    <t xml:space="preserve">   Sic Bo</t>
  </si>
  <si>
    <t xml:space="preserve">   DJ Wild Poker</t>
  </si>
  <si>
    <t xml:space="preserve">   Fortune 7</t>
  </si>
  <si>
    <t xml:space="preserve">   Four Card Frenzy</t>
  </si>
  <si>
    <t xml:space="preserve">   Criss Cross Poker</t>
  </si>
  <si>
    <t xml:space="preserve">   Straw Poker</t>
  </si>
  <si>
    <t xml:space="preserve">  Multi Denom</t>
  </si>
  <si>
    <t xml:space="preserve">   Ultimate Texas Poker</t>
  </si>
  <si>
    <t xml:space="preserve">   5 Treasures Baccarat</t>
  </si>
  <si>
    <t xml:space="preserve">    EZ Baccarat</t>
  </si>
  <si>
    <t xml:space="preserve">BOAT:     AMERISTAR KC </t>
  </si>
  <si>
    <t>SLOT</t>
  </si>
  <si>
    <t>HANDLE</t>
  </si>
  <si>
    <t>PAYOUT % (1)</t>
  </si>
  <si>
    <t>BOAT: CENTURY CARUTHERSVILLE</t>
  </si>
  <si>
    <t>BOAT:     HARRAHS KANSAS CITY</t>
  </si>
  <si>
    <t xml:space="preserve">     HYBRID MACHINES:</t>
  </si>
  <si>
    <t xml:space="preserve">     HYBRID HANDLE:</t>
  </si>
  <si>
    <t xml:space="preserve">     HYBRID AGR:</t>
  </si>
  <si>
    <t>BOAT: CENTURY CAPE GIRARDEAU</t>
  </si>
  <si>
    <t xml:space="preserve">   BJ 6 to 5</t>
  </si>
  <si>
    <t xml:space="preserve">   Face Up Pai Gow</t>
  </si>
  <si>
    <t xml:space="preserve">   I Luv Suits</t>
  </si>
  <si>
    <t>BOAT:  BALLY'S KC</t>
  </si>
  <si>
    <t xml:space="preserve">   I LUV Suits</t>
  </si>
  <si>
    <t xml:space="preserve">   Blackjack 6 TO 5</t>
  </si>
  <si>
    <t xml:space="preserve">   Mini Baccarat</t>
  </si>
  <si>
    <t xml:space="preserve">   Golden Frog Baccarat</t>
  </si>
  <si>
    <t xml:space="preserve">   5 Treasures</t>
  </si>
  <si>
    <t>BOAT:    HORSESHOE ST. LOUIS</t>
  </si>
  <si>
    <t xml:space="preserve">   Rising Phoenix MB</t>
  </si>
  <si>
    <t xml:space="preserve">   Big Blind UTH</t>
  </si>
  <si>
    <t xml:space="preserve">   Trilux EZ</t>
  </si>
  <si>
    <t xml:space="preserve">   Double Deck EZ</t>
  </si>
  <si>
    <t xml:space="preserve">   Rising Phoenix</t>
  </si>
  <si>
    <t>HYBRID TABLES</t>
  </si>
  <si>
    <t>HYBRID</t>
  </si>
  <si>
    <t xml:space="preserve">   Hybrid Tournaments</t>
  </si>
  <si>
    <t xml:space="preserve">     TOTAL HYBRID:</t>
  </si>
  <si>
    <t xml:space="preserve">   Eternal Bacarrat</t>
  </si>
  <si>
    <t xml:space="preserve">   Run Em Twice</t>
  </si>
  <si>
    <t xml:space="preserve">    Trilux</t>
  </si>
  <si>
    <t>BOAT:     ST. JOSEPH</t>
  </si>
  <si>
    <t xml:space="preserve">     Multi Denom</t>
  </si>
  <si>
    <t xml:space="preserve">   Dragon Bonus Mini Baccarat</t>
  </si>
  <si>
    <t>MONTH ENDED: 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</si>
</sst>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0.000%"/>
  </numFmts>
  <fonts count="22" x14ac:knownFonts="1">
    <font>
      <sz val="12"/>
      <name val="Arial"/>
    </font>
    <font>
      <b/>
      <sz val="10"/>
      <name val="Arial"/>
    </font>
    <font>
      <b/>
      <sz val="18"/>
      <name val="Arial"/>
      <family val="2"/>
    </font>
    <font>
      <b/>
      <u/>
      <sz val="18"/>
      <name val="Arial"/>
      <family val="2"/>
    </font>
    <font>
      <u/>
      <sz val="12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u/>
      <sz val="1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0">
    <xf numFmtId="0" fontId="0" fillId="0" borderId="0" xfId="0" applyNumberFormat="1" applyFont="1" applyAlignment="1" applyProtection="1">
      <protection locked="0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NumberFormat="1" applyFont="1" applyAlignment="1" applyProtection="1">
      <protection locked="0"/>
    </xf>
    <xf numFmtId="0" fontId="1" fillId="0" borderId="0" xfId="0" applyFont="1" applyAlignment="1"/>
    <xf numFmtId="0" fontId="1" fillId="0" borderId="0" xfId="0" applyNumberFormat="1" applyFont="1" applyAlignment="1">
      <alignment horizontal="centerContinuous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NumberFormat="1" applyFont="1" applyAlignment="1">
      <alignment horizontal="centerContinuous"/>
    </xf>
    <xf numFmtId="0" fontId="0" fillId="2" borderId="0" xfId="0" applyFill="1" applyAlignment="1"/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2" borderId="0" xfId="0" applyNumberFormat="1" applyFont="1" applyFill="1" applyAlignment="1">
      <alignment horizontal="centerContinuous"/>
    </xf>
    <xf numFmtId="0" fontId="7" fillId="0" borderId="1" xfId="0" applyNumberFormat="1" applyFont="1" applyBorder="1" applyAlignment="1" applyProtection="1">
      <protection locked="0"/>
    </xf>
    <xf numFmtId="0" fontId="8" fillId="0" borderId="2" xfId="0" applyNumberFormat="1" applyFont="1" applyBorder="1" applyAlignment="1"/>
    <xf numFmtId="0" fontId="0" fillId="0" borderId="2" xfId="0" applyFont="1" applyBorder="1" applyAlignment="1"/>
    <xf numFmtId="0" fontId="9" fillId="0" borderId="3" xfId="0" applyNumberFormat="1" applyFont="1" applyBorder="1" applyAlignment="1"/>
    <xf numFmtId="0" fontId="9" fillId="3" borderId="3" xfId="0" applyNumberFormat="1" applyFont="1" applyFill="1" applyBorder="1" applyAlignment="1"/>
    <xf numFmtId="0" fontId="8" fillId="3" borderId="1" xfId="0" applyNumberFormat="1" applyFont="1" applyFill="1" applyBorder="1" applyAlignment="1" applyProtection="1">
      <protection locked="0"/>
    </xf>
    <xf numFmtId="0" fontId="10" fillId="0" borderId="1" xfId="0" applyNumberFormat="1" applyFont="1" applyBorder="1" applyAlignment="1">
      <alignment horizontal="left"/>
    </xf>
    <xf numFmtId="0" fontId="10" fillId="0" borderId="1" xfId="0" applyNumberFormat="1" applyFont="1" applyBorder="1" applyAlignment="1"/>
    <xf numFmtId="0" fontId="0" fillId="0" borderId="0" xfId="0" applyNumberFormat="1" applyFont="1" applyAlignment="1"/>
    <xf numFmtId="0" fontId="8" fillId="0" borderId="0" xfId="0" applyNumberFormat="1" applyFont="1" applyAlignment="1"/>
    <xf numFmtId="0" fontId="11" fillId="2" borderId="0" xfId="0" applyNumberFormat="1" applyFont="1" applyFill="1" applyAlignment="1"/>
    <xf numFmtId="0" fontId="8" fillId="2" borderId="0" xfId="0" applyNumberFormat="1" applyFont="1" applyFill="1" applyAlignment="1"/>
    <xf numFmtId="0" fontId="6" fillId="2" borderId="0" xfId="0" applyNumberFormat="1" applyFont="1" applyFill="1" applyAlignment="1">
      <alignment horizontal="center"/>
    </xf>
    <xf numFmtId="0" fontId="6" fillId="0" borderId="0" xfId="0" applyNumberFormat="1" applyFont="1" applyAlignment="1"/>
    <xf numFmtId="0" fontId="6" fillId="2" borderId="3" xfId="0" applyNumberFormat="1" applyFont="1" applyFill="1" applyBorder="1" applyAlignment="1" applyProtection="1">
      <protection locked="0"/>
    </xf>
    <xf numFmtId="0" fontId="8" fillId="2" borderId="1" xfId="0" applyNumberFormat="1" applyFont="1" applyFill="1" applyBorder="1" applyAlignment="1" applyProtection="1">
      <protection locked="0"/>
    </xf>
    <xf numFmtId="0" fontId="6" fillId="2" borderId="3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Continuous"/>
      <protection locked="0"/>
    </xf>
    <xf numFmtId="0" fontId="9" fillId="0" borderId="3" xfId="0" applyNumberFormat="1" applyFont="1" applyBorder="1" applyAlignment="1">
      <alignment horizontal="left"/>
    </xf>
    <xf numFmtId="0" fontId="6" fillId="3" borderId="3" xfId="0" applyNumberFormat="1" applyFont="1" applyFill="1" applyBorder="1" applyAlignment="1" applyProtection="1">
      <protection locked="0"/>
    </xf>
    <xf numFmtId="0" fontId="7" fillId="0" borderId="0" xfId="0" applyNumberFormat="1" applyFont="1" applyAlignment="1"/>
    <xf numFmtId="0" fontId="10" fillId="0" borderId="0" xfId="0" applyNumberFormat="1" applyFont="1" applyAlignment="1"/>
    <xf numFmtId="0" fontId="12" fillId="0" borderId="0" xfId="0" applyNumberFormat="1" applyFont="1" applyAlignment="1"/>
    <xf numFmtId="4" fontId="10" fillId="0" borderId="0" xfId="0" applyNumberFormat="1" applyFont="1" applyAlignment="1">
      <alignment horizontal="right"/>
    </xf>
    <xf numFmtId="0" fontId="10" fillId="0" borderId="0" xfId="0" applyFont="1" applyAlignment="1"/>
    <xf numFmtId="0" fontId="12" fillId="0" borderId="0" xfId="0" applyFont="1" applyAlignment="1"/>
    <xf numFmtId="0" fontId="8" fillId="0" borderId="0" xfId="0" applyFont="1" applyAlignment="1"/>
    <xf numFmtId="4" fontId="6" fillId="0" borderId="0" xfId="0" applyNumberFormat="1" applyFont="1" applyAlignment="1">
      <alignment horizontal="right"/>
    </xf>
    <xf numFmtId="0" fontId="5" fillId="0" borderId="0" xfId="0" applyFont="1" applyAlignment="1"/>
    <xf numFmtId="0" fontId="13" fillId="0" borderId="0" xfId="0" applyFont="1" applyAlignment="1"/>
    <xf numFmtId="164" fontId="10" fillId="0" borderId="0" xfId="0" applyNumberFormat="1" applyFont="1" applyAlignment="1"/>
    <xf numFmtId="4" fontId="10" fillId="0" borderId="0" xfId="0" applyNumberFormat="1" applyFont="1" applyAlignment="1"/>
    <xf numFmtId="3" fontId="10" fillId="0" borderId="0" xfId="0" applyNumberFormat="1" applyFont="1" applyAlignment="1">
      <alignment horizontal="center"/>
    </xf>
    <xf numFmtId="3" fontId="10" fillId="0" borderId="0" xfId="0" applyNumberFormat="1" applyFont="1" applyAlignment="1"/>
    <xf numFmtId="0" fontId="14" fillId="0" borderId="0" xfId="0" applyFont="1" applyAlignment="1"/>
    <xf numFmtId="0" fontId="15" fillId="0" borderId="0" xfId="0" applyFont="1" applyAlignment="1"/>
    <xf numFmtId="0" fontId="7" fillId="0" borderId="0" xfId="0" applyFont="1" applyAlignment="1"/>
    <xf numFmtId="0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NumberFormat="1" applyFont="1" applyAlignment="1" applyProtection="1">
      <protection locked="0"/>
    </xf>
    <xf numFmtId="8" fontId="6" fillId="2" borderId="3" xfId="0" quotePrefix="1" applyNumberFormat="1" applyFont="1" applyFill="1" applyBorder="1" applyAlignment="1" applyProtection="1">
      <protection locked="0"/>
    </xf>
    <xf numFmtId="0" fontId="6" fillId="2" borderId="3" xfId="0" quotePrefix="1" applyNumberFormat="1" applyFont="1" applyFill="1" applyBorder="1" applyAlignment="1" applyProtection="1">
      <protection locked="0"/>
    </xf>
    <xf numFmtId="0" fontId="2" fillId="0" borderId="0" xfId="0" applyNumberFormat="1" applyFont="1" applyAlignment="1"/>
    <xf numFmtId="0" fontId="0" fillId="0" borderId="0" xfId="0" applyAlignment="1"/>
    <xf numFmtId="0" fontId="0" fillId="0" borderId="4" xfId="0" applyNumberFormat="1" applyFont="1" applyBorder="1" applyAlignment="1"/>
    <xf numFmtId="0" fontId="14" fillId="0" borderId="0" xfId="0" applyNumberFormat="1" applyFont="1" applyAlignment="1"/>
    <xf numFmtId="0" fontId="1" fillId="0" borderId="0" xfId="0" applyNumberFormat="1" applyFont="1" applyAlignment="1"/>
    <xf numFmtId="0" fontId="3" fillId="0" borderId="0" xfId="0" applyNumberFormat="1" applyFont="1" applyAlignment="1"/>
    <xf numFmtId="0" fontId="4" fillId="0" borderId="0" xfId="0" applyNumberFormat="1" applyFont="1" applyAlignment="1"/>
    <xf numFmtId="0" fontId="0" fillId="2" borderId="0" xfId="0" applyNumberFormat="1" applyFont="1" applyFill="1" applyAlignment="1"/>
    <xf numFmtId="0" fontId="6" fillId="2" borderId="0" xfId="0" applyNumberFormat="1" applyFont="1" applyFill="1" applyAlignment="1"/>
    <xf numFmtId="0" fontId="12" fillId="2" borderId="0" xfId="0" applyNumberFormat="1" applyFont="1" applyFill="1" applyAlignment="1"/>
    <xf numFmtId="0" fontId="8" fillId="0" borderId="2" xfId="0" applyNumberFormat="1" applyFont="1" applyFill="1" applyBorder="1" applyAlignment="1"/>
    <xf numFmtId="0" fontId="0" fillId="0" borderId="2" xfId="0" applyNumberFormat="1" applyFont="1" applyFill="1" applyBorder="1" applyAlignment="1"/>
    <xf numFmtId="0" fontId="8" fillId="0" borderId="0" xfId="0" applyNumberFormat="1" applyFont="1" applyFill="1" applyAlignment="1"/>
    <xf numFmtId="0" fontId="18" fillId="0" borderId="0" xfId="0" applyNumberFormat="1" applyFont="1" applyAlignment="1"/>
    <xf numFmtId="0" fontId="6" fillId="2" borderId="5" xfId="0" applyNumberFormat="1" applyFont="1" applyFill="1" applyBorder="1" applyAlignment="1" applyProtection="1">
      <alignment horizontal="left"/>
      <protection locked="0"/>
    </xf>
    <xf numFmtId="0" fontId="19" fillId="2" borderId="3" xfId="0" applyNumberFormat="1" applyFont="1" applyFill="1" applyBorder="1" applyAlignment="1" applyProtection="1">
      <protection locked="0"/>
    </xf>
    <xf numFmtId="3" fontId="8" fillId="0" borderId="3" xfId="0" applyNumberFormat="1" applyFont="1" applyBorder="1" applyAlignment="1" applyProtection="1">
      <alignment horizontal="center"/>
      <protection locked="0"/>
    </xf>
    <xf numFmtId="3" fontId="8" fillId="3" borderId="3" xfId="0" applyNumberFormat="1" applyFont="1" applyFill="1" applyBorder="1" applyAlignment="1" applyProtection="1">
      <alignment horizontal="center"/>
      <protection locked="0"/>
    </xf>
    <xf numFmtId="3" fontId="10" fillId="2" borderId="3" xfId="0" applyNumberFormat="1" applyFont="1" applyFill="1" applyBorder="1" applyAlignment="1">
      <alignment horizontal="center"/>
    </xf>
    <xf numFmtId="4" fontId="6" fillId="0" borderId="1" xfId="0" applyNumberFormat="1" applyFont="1" applyBorder="1" applyAlignment="1">
      <alignment horizontal="centerContinuous"/>
    </xf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 applyAlignment="1">
      <alignment horizontal="center"/>
    </xf>
    <xf numFmtId="4" fontId="8" fillId="3" borderId="3" xfId="0" applyNumberFormat="1" applyFont="1" applyFill="1" applyBorder="1" applyAlignment="1" applyProtection="1">
      <alignment horizontal="center"/>
      <protection locked="0"/>
    </xf>
    <xf numFmtId="4" fontId="6" fillId="0" borderId="6" xfId="0" applyNumberFormat="1" applyFont="1" applyBorder="1" applyAlignment="1">
      <alignment horizontal="centerContinuous"/>
    </xf>
    <xf numFmtId="0" fontId="10" fillId="0" borderId="0" xfId="0" applyNumberFormat="1" applyFont="1" applyAlignment="1">
      <alignment horizontal="left"/>
    </xf>
    <xf numFmtId="164" fontId="13" fillId="0" borderId="7" xfId="0" applyNumberFormat="1" applyFont="1" applyBorder="1" applyAlignment="1">
      <alignment horizontal="center"/>
    </xf>
    <xf numFmtId="0" fontId="10" fillId="0" borderId="0" xfId="0" applyFont="1" applyFill="1" applyAlignment="1"/>
    <xf numFmtId="0" fontId="12" fillId="0" borderId="0" xfId="0" applyFont="1" applyFill="1" applyAlignment="1"/>
    <xf numFmtId="0" fontId="20" fillId="0" borderId="0" xfId="0" applyNumberFormat="1" applyFont="1" applyAlignment="1"/>
    <xf numFmtId="0" fontId="20" fillId="0" borderId="0" xfId="0" applyNumberFormat="1" applyFont="1" applyAlignment="1">
      <alignment horizontal="centerContinuous"/>
    </xf>
    <xf numFmtId="0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/>
    <xf numFmtId="3" fontId="10" fillId="2" borderId="1" xfId="0" applyNumberFormat="1" applyFont="1" applyFill="1" applyBorder="1" applyAlignment="1">
      <alignment horizontal="center"/>
    </xf>
    <xf numFmtId="0" fontId="16" fillId="0" borderId="8" xfId="0" applyFont="1" applyBorder="1" applyAlignment="1"/>
    <xf numFmtId="3" fontId="13" fillId="0" borderId="9" xfId="0" applyNumberFormat="1" applyFont="1" applyBorder="1" applyAlignment="1">
      <alignment horizontal="center"/>
    </xf>
    <xf numFmtId="0" fontId="16" fillId="0" borderId="10" xfId="0" applyFont="1" applyBorder="1" applyAlignment="1"/>
    <xf numFmtId="4" fontId="13" fillId="0" borderId="7" xfId="0" applyNumberFormat="1" applyFont="1" applyBorder="1" applyAlignment="1">
      <alignment horizontal="center"/>
    </xf>
    <xf numFmtId="0" fontId="16" fillId="4" borderId="10" xfId="0" applyFont="1" applyFill="1" applyBorder="1" applyAlignment="1"/>
    <xf numFmtId="4" fontId="12" fillId="4" borderId="7" xfId="0" applyNumberFormat="1" applyFont="1" applyFill="1" applyBorder="1" applyAlignment="1">
      <alignment horizontal="center"/>
    </xf>
    <xf numFmtId="164" fontId="13" fillId="4" borderId="7" xfId="0" applyNumberFormat="1" applyFont="1" applyFill="1" applyBorder="1" applyAlignment="1">
      <alignment horizontal="center"/>
    </xf>
    <xf numFmtId="4" fontId="12" fillId="4" borderId="11" xfId="0" applyNumberFormat="1" applyFont="1" applyFill="1" applyBorder="1" applyAlignment="1">
      <alignment horizontal="center"/>
    </xf>
    <xf numFmtId="0" fontId="13" fillId="0" borderId="12" xfId="0" applyFont="1" applyBorder="1" applyAlignment="1"/>
    <xf numFmtId="0" fontId="12" fillId="0" borderId="12" xfId="0" applyFont="1" applyBorder="1" applyAlignment="1"/>
    <xf numFmtId="4" fontId="13" fillId="0" borderId="9" xfId="0" applyNumberFormat="1" applyFont="1" applyBorder="1" applyAlignment="1">
      <alignment horizontal="center"/>
    </xf>
    <xf numFmtId="3" fontId="10" fillId="2" borderId="5" xfId="0" applyNumberFormat="1" applyFont="1" applyFill="1" applyBorder="1" applyAlignment="1">
      <alignment horizontal="center"/>
    </xf>
    <xf numFmtId="40" fontId="8" fillId="5" borderId="3" xfId="0" applyNumberFormat="1" applyFont="1" applyFill="1" applyBorder="1" applyProtection="1">
      <protection locked="0"/>
    </xf>
    <xf numFmtId="40" fontId="8" fillId="0" borderId="3" xfId="0" applyNumberFormat="1" applyFont="1" applyBorder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3" borderId="13" xfId="0" applyNumberFormat="1" applyFont="1" applyFill="1" applyBorder="1" applyProtection="1">
      <protection locked="0"/>
    </xf>
    <xf numFmtId="40" fontId="8" fillId="3" borderId="3" xfId="0" applyNumberFormat="1" applyFont="1" applyFill="1" applyBorder="1" applyProtection="1">
      <protection locked="0"/>
    </xf>
    <xf numFmtId="4" fontId="10" fillId="2" borderId="5" xfId="0" applyNumberFormat="1" applyFont="1" applyFill="1" applyBorder="1"/>
    <xf numFmtId="164" fontId="10" fillId="0" borderId="14" xfId="0" applyNumberFormat="1" applyFont="1" applyBorder="1" applyProtection="1">
      <protection locked="0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/>
    <xf numFmtId="4" fontId="6" fillId="0" borderId="0" xfId="0" applyNumberFormat="1" applyFont="1"/>
    <xf numFmtId="0" fontId="6" fillId="0" borderId="0" xfId="0" applyFont="1" applyAlignment="1">
      <alignment horizontal="center"/>
    </xf>
    <xf numFmtId="4" fontId="8" fillId="3" borderId="3" xfId="0" applyNumberFormat="1" applyFont="1" applyFill="1" applyBorder="1" applyProtection="1">
      <protection locked="0"/>
    </xf>
    <xf numFmtId="4" fontId="10" fillId="2" borderId="3" xfId="0" applyNumberFormat="1" applyFont="1" applyFill="1" applyBorder="1"/>
    <xf numFmtId="0" fontId="7" fillId="0" borderId="1" xfId="0" applyFont="1" applyBorder="1"/>
    <xf numFmtId="4" fontId="20" fillId="0" borderId="1" xfId="0" applyNumberFormat="1" applyFont="1" applyBorder="1"/>
    <xf numFmtId="0" fontId="0" fillId="0" borderId="1" xfId="0" applyBorder="1"/>
    <xf numFmtId="0" fontId="12" fillId="0" borderId="0" xfId="0" applyFont="1"/>
    <xf numFmtId="164" fontId="10" fillId="0" borderId="13" xfId="0" applyNumberFormat="1" applyFont="1" applyBorder="1" applyProtection="1">
      <protection locked="0"/>
    </xf>
    <xf numFmtId="164" fontId="8" fillId="0" borderId="3" xfId="0" applyNumberFormat="1" applyFont="1" applyBorder="1" applyProtection="1">
      <protection locked="0"/>
    </xf>
    <xf numFmtId="164" fontId="8" fillId="3" borderId="3" xfId="0" applyNumberFormat="1" applyFont="1" applyFill="1" applyBorder="1" applyProtection="1">
      <protection locked="0"/>
    </xf>
    <xf numFmtId="4" fontId="8" fillId="2" borderId="3" xfId="0" applyNumberFormat="1" applyFont="1" applyFill="1" applyBorder="1" applyProtection="1">
      <protection locked="0"/>
    </xf>
    <xf numFmtId="4" fontId="8" fillId="0" borderId="3" xfId="0" applyNumberFormat="1" applyFont="1" applyBorder="1" applyProtection="1">
      <protection locked="0"/>
    </xf>
    <xf numFmtId="164" fontId="10" fillId="0" borderId="3" xfId="0" applyNumberFormat="1" applyFont="1" applyBorder="1" applyProtection="1">
      <protection locked="0"/>
    </xf>
    <xf numFmtId="0" fontId="7" fillId="0" borderId="1" xfId="0" applyFont="1" applyBorder="1" applyAlignment="1">
      <alignment horizontal="center"/>
    </xf>
    <xf numFmtId="4" fontId="10" fillId="2" borderId="1" xfId="0" applyNumberFormat="1" applyFont="1" applyFill="1" applyBorder="1"/>
    <xf numFmtId="164" fontId="10" fillId="0" borderId="1" xfId="0" applyNumberFormat="1" applyFont="1" applyBorder="1" applyProtection="1">
      <protection locked="0"/>
    </xf>
    <xf numFmtId="10" fontId="8" fillId="0" borderId="3" xfId="0" applyNumberFormat="1" applyFont="1" applyBorder="1" applyProtection="1">
      <protection locked="0"/>
    </xf>
    <xf numFmtId="164" fontId="8" fillId="5" borderId="3" xfId="0" applyNumberFormat="1" applyFont="1" applyFill="1" applyBorder="1" applyProtection="1">
      <protection locked="0"/>
    </xf>
    <xf numFmtId="4" fontId="8" fillId="5" borderId="3" xfId="0" applyNumberFormat="1" applyFont="1" applyFill="1" applyBorder="1" applyProtection="1">
      <protection locked="0"/>
    </xf>
    <xf numFmtId="3" fontId="10" fillId="2" borderId="0" xfId="0" applyNumberFormat="1" applyFont="1" applyFill="1" applyAlignment="1">
      <alignment horizontal="center"/>
    </xf>
    <xf numFmtId="4" fontId="10" fillId="2" borderId="0" xfId="0" applyNumberFormat="1" applyFont="1" applyFill="1"/>
    <xf numFmtId="164" fontId="10" fillId="0" borderId="0" xfId="0" applyNumberFormat="1" applyFont="1" applyProtection="1">
      <protection locked="0"/>
    </xf>
    <xf numFmtId="164" fontId="10" fillId="0" borderId="0" xfId="0" applyNumberFormat="1" applyFont="1"/>
    <xf numFmtId="0" fontId="0" fillId="0" borderId="0" xfId="0"/>
    <xf numFmtId="0" fontId="8" fillId="0" borderId="0" xfId="0" applyFont="1"/>
    <xf numFmtId="0" fontId="0" fillId="0" borderId="0" xfId="0" applyProtection="1">
      <protection locked="0"/>
    </xf>
    <xf numFmtId="0" fontId="6" fillId="0" borderId="3" xfId="0" applyFont="1" applyBorder="1"/>
    <xf numFmtId="0" fontId="7" fillId="0" borderId="1" xfId="0" applyFont="1" applyBorder="1" applyProtection="1">
      <protection locked="0"/>
    </xf>
    <xf numFmtId="0" fontId="21" fillId="0" borderId="3" xfId="0" applyFont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tabSelected="1" showOutlineSymbols="0" topLeftCell="A2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">
        <v>156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2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136</v>
      </c>
      <c r="B9" s="137"/>
      <c r="C9" s="14"/>
      <c r="D9" s="71">
        <v>8</v>
      </c>
      <c r="E9" s="100">
        <v>1552932</v>
      </c>
      <c r="F9" s="101">
        <v>442104.5</v>
      </c>
      <c r="G9" s="102">
        <f>F9/E9</f>
        <v>0.28469018604806906</v>
      </c>
      <c r="H9" s="15"/>
    </row>
    <row r="10" spans="1:8" ht="15.75" x14ac:dyDescent="0.25">
      <c r="A10" s="136" t="s">
        <v>11</v>
      </c>
      <c r="B10" s="137"/>
      <c r="C10" s="14"/>
      <c r="D10" s="71">
        <v>5</v>
      </c>
      <c r="E10" s="100">
        <v>1446041</v>
      </c>
      <c r="F10" s="101">
        <v>329681.5</v>
      </c>
      <c r="G10" s="102">
        <f>F10/E10</f>
        <v>0.22798904042139884</v>
      </c>
      <c r="H10" s="15"/>
    </row>
    <row r="11" spans="1:8" ht="15.75" x14ac:dyDescent="0.25">
      <c r="A11" s="136" t="s">
        <v>69</v>
      </c>
      <c r="B11" s="137"/>
      <c r="C11" s="14"/>
      <c r="D11" s="71"/>
      <c r="E11" s="100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</v>
      </c>
      <c r="E13" s="100">
        <v>266209</v>
      </c>
      <c r="F13" s="101">
        <v>26830</v>
      </c>
      <c r="G13" s="102">
        <f t="shared" ref="G13:G22" si="0">F13/E13</f>
        <v>0.10078547306815322</v>
      </c>
      <c r="H13" s="15"/>
    </row>
    <row r="14" spans="1:8" ht="15.75" x14ac:dyDescent="0.25">
      <c r="A14" s="136" t="s">
        <v>112</v>
      </c>
      <c r="B14" s="137"/>
      <c r="C14" s="14"/>
      <c r="D14" s="71"/>
      <c r="E14" s="100"/>
      <c r="F14" s="101"/>
      <c r="G14" s="102"/>
      <c r="H14" s="15"/>
    </row>
    <row r="15" spans="1:8" ht="15.75" x14ac:dyDescent="0.25">
      <c r="A15" s="136" t="s">
        <v>104</v>
      </c>
      <c r="B15" s="137"/>
      <c r="C15" s="14"/>
      <c r="D15" s="71">
        <v>1</v>
      </c>
      <c r="E15" s="100">
        <v>91695</v>
      </c>
      <c r="F15" s="101">
        <v>37485</v>
      </c>
      <c r="G15" s="102">
        <f t="shared" si="0"/>
        <v>0.40880091608048419</v>
      </c>
      <c r="H15" s="15"/>
    </row>
    <row r="16" spans="1:8" ht="15.75" x14ac:dyDescent="0.25">
      <c r="A16" s="136" t="s">
        <v>113</v>
      </c>
      <c r="B16" s="137"/>
      <c r="C16" s="14"/>
      <c r="D16" s="71">
        <v>2</v>
      </c>
      <c r="E16" s="100">
        <v>2514048</v>
      </c>
      <c r="F16" s="101">
        <v>483167</v>
      </c>
      <c r="G16" s="102">
        <f t="shared" si="0"/>
        <v>0.19218686357619266</v>
      </c>
      <c r="H16" s="15"/>
    </row>
    <row r="17" spans="1:8" ht="15.75" x14ac:dyDescent="0.25">
      <c r="A17" s="136" t="s">
        <v>137</v>
      </c>
      <c r="B17" s="137"/>
      <c r="C17" s="14"/>
      <c r="D17" s="71">
        <v>4</v>
      </c>
      <c r="E17" s="100">
        <v>5149934.01</v>
      </c>
      <c r="F17" s="101">
        <v>311281.01</v>
      </c>
      <c r="G17" s="102">
        <f t="shared" si="0"/>
        <v>6.0443689063891526E-2</v>
      </c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0">
        <v>405310</v>
      </c>
      <c r="F18" s="101">
        <v>95539</v>
      </c>
      <c r="G18" s="102">
        <f t="shared" si="0"/>
        <v>0.2357183390491229</v>
      </c>
      <c r="H18" s="15"/>
    </row>
    <row r="19" spans="1:8" ht="15.75" x14ac:dyDescent="0.25">
      <c r="A19" s="136" t="s">
        <v>15</v>
      </c>
      <c r="B19" s="137"/>
      <c r="C19" s="14"/>
      <c r="D19" s="71"/>
      <c r="E19" s="100"/>
      <c r="F19" s="101"/>
      <c r="G19" s="102"/>
      <c r="H19" s="15"/>
    </row>
    <row r="20" spans="1:8" ht="15.75" x14ac:dyDescent="0.25">
      <c r="A20" s="139" t="s">
        <v>16</v>
      </c>
      <c r="B20" s="137"/>
      <c r="C20" s="14"/>
      <c r="D20" s="71">
        <v>1</v>
      </c>
      <c r="E20" s="100">
        <v>840790</v>
      </c>
      <c r="F20" s="101">
        <v>253215</v>
      </c>
      <c r="G20" s="102">
        <f t="shared" si="0"/>
        <v>0.30116319176013034</v>
      </c>
      <c r="H20" s="15"/>
    </row>
    <row r="21" spans="1:8" ht="15.75" x14ac:dyDescent="0.25">
      <c r="A21" s="136" t="s">
        <v>71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>
        <v>1</v>
      </c>
      <c r="E22" s="100">
        <v>53058</v>
      </c>
      <c r="F22" s="101">
        <v>18716</v>
      </c>
      <c r="G22" s="102">
        <f t="shared" si="0"/>
        <v>0.35274605149082139</v>
      </c>
      <c r="H22" s="15"/>
    </row>
    <row r="23" spans="1:8" ht="15.75" x14ac:dyDescent="0.25">
      <c r="A23" s="136" t="s">
        <v>139</v>
      </c>
      <c r="B23" s="137"/>
      <c r="C23" s="14"/>
      <c r="D23" s="71"/>
      <c r="E23" s="100"/>
      <c r="F23" s="101"/>
      <c r="G23" s="102"/>
      <c r="H23" s="15"/>
    </row>
    <row r="24" spans="1:8" ht="15.75" x14ac:dyDescent="0.25">
      <c r="A24" s="136" t="s">
        <v>133</v>
      </c>
      <c r="B24" s="137"/>
      <c r="C24" s="14"/>
      <c r="D24" s="71"/>
      <c r="E24" s="100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>
        <v>3</v>
      </c>
      <c r="E25" s="100">
        <v>529416</v>
      </c>
      <c r="F25" s="101">
        <v>113801.5</v>
      </c>
      <c r="G25" s="102">
        <f>F25/E25</f>
        <v>0.214956669235535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141</v>
      </c>
      <c r="B29" s="137"/>
      <c r="C29" s="14"/>
      <c r="D29" s="71"/>
      <c r="E29" s="101"/>
      <c r="F29" s="101"/>
      <c r="G29" s="102"/>
      <c r="H29" s="15"/>
    </row>
    <row r="30" spans="1:8" ht="15.75" x14ac:dyDescent="0.25">
      <c r="A30" s="139" t="s">
        <v>107</v>
      </c>
      <c r="B30" s="137"/>
      <c r="C30" s="14"/>
      <c r="D30" s="71">
        <v>2</v>
      </c>
      <c r="E30" s="101">
        <v>491161</v>
      </c>
      <c r="F30" s="101">
        <v>131382</v>
      </c>
      <c r="G30" s="102">
        <f>F30/E30</f>
        <v>0.26749273659757189</v>
      </c>
      <c r="H30" s="15"/>
    </row>
    <row r="31" spans="1:8" ht="15.75" x14ac:dyDescent="0.25">
      <c r="A31" s="139" t="s">
        <v>19</v>
      </c>
      <c r="B31" s="137"/>
      <c r="C31" s="14"/>
      <c r="D31" s="71">
        <v>2</v>
      </c>
      <c r="E31" s="101">
        <v>239922</v>
      </c>
      <c r="F31" s="101">
        <v>35912</v>
      </c>
      <c r="G31" s="102">
        <f>F31/E31</f>
        <v>0.14968197997682581</v>
      </c>
      <c r="H31" s="15"/>
    </row>
    <row r="32" spans="1:8" ht="15.75" x14ac:dyDescent="0.25">
      <c r="A32" s="139" t="s">
        <v>132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142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31</v>
      </c>
      <c r="E39" s="105">
        <f>SUM(E9:E38)</f>
        <v>13580516.01</v>
      </c>
      <c r="F39" s="105">
        <f>SUM(F9:F38)</f>
        <v>2279114.5099999998</v>
      </c>
      <c r="G39" s="106">
        <f>F39/E39</f>
        <v>0.1678223793795299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92</v>
      </c>
      <c r="E44" s="101">
        <v>13969610.199999999</v>
      </c>
      <c r="F44" s="101">
        <v>773240.95</v>
      </c>
      <c r="G44" s="102">
        <f>1-(+F44/E44)</f>
        <v>0.9446483517485692</v>
      </c>
      <c r="H44" s="15"/>
    </row>
    <row r="45" spans="1:8" ht="15.75" x14ac:dyDescent="0.25">
      <c r="A45" s="27" t="s">
        <v>34</v>
      </c>
      <c r="B45" s="28"/>
      <c r="C45" s="14"/>
      <c r="D45" s="71">
        <v>15</v>
      </c>
      <c r="E45" s="101">
        <v>12712850.640000001</v>
      </c>
      <c r="F45" s="101">
        <v>857704.49</v>
      </c>
      <c r="G45" s="102">
        <f t="shared" ref="G45:G52" si="1">1-(+F45/E45)</f>
        <v>0.93253248116505838</v>
      </c>
      <c r="H45" s="15"/>
    </row>
    <row r="46" spans="1:8" ht="15.75" x14ac:dyDescent="0.25">
      <c r="A46" s="27" t="s">
        <v>35</v>
      </c>
      <c r="B46" s="28"/>
      <c r="C46" s="14"/>
      <c r="D46" s="71">
        <v>41</v>
      </c>
      <c r="E46" s="101">
        <v>2395294.5</v>
      </c>
      <c r="F46" s="101">
        <v>240546.28</v>
      </c>
      <c r="G46" s="102">
        <f t="shared" si="1"/>
        <v>0.89957548852552371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02"/>
      <c r="H47" s="15"/>
    </row>
    <row r="48" spans="1:8" ht="15.75" x14ac:dyDescent="0.25">
      <c r="A48" s="27" t="s">
        <v>37</v>
      </c>
      <c r="B48" s="28"/>
      <c r="C48" s="14"/>
      <c r="D48" s="71">
        <v>113</v>
      </c>
      <c r="E48" s="101">
        <v>14053372.34</v>
      </c>
      <c r="F48" s="101">
        <v>992580.9</v>
      </c>
      <c r="G48" s="102">
        <f t="shared" si="1"/>
        <v>0.92937062535695969</v>
      </c>
      <c r="H48" s="15"/>
    </row>
    <row r="49" spans="1:8" ht="15.75" x14ac:dyDescent="0.25">
      <c r="A49" s="27" t="s">
        <v>38</v>
      </c>
      <c r="B49" s="28"/>
      <c r="C49" s="14"/>
      <c r="D49" s="71">
        <v>8</v>
      </c>
      <c r="E49" s="101">
        <v>842834</v>
      </c>
      <c r="F49" s="101">
        <v>111900</v>
      </c>
      <c r="G49" s="102">
        <f t="shared" si="1"/>
        <v>0.86723364268646019</v>
      </c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759257.2</v>
      </c>
      <c r="F50" s="101">
        <v>54863.199999999997</v>
      </c>
      <c r="G50" s="102">
        <f t="shared" si="1"/>
        <v>0.92774095523888345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02"/>
      <c r="H51" s="15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157700</v>
      </c>
      <c r="F52" s="101">
        <v>10951</v>
      </c>
      <c r="G52" s="102">
        <f t="shared" si="1"/>
        <v>0.93055802155992395</v>
      </c>
      <c r="H52" s="15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15"/>
    </row>
    <row r="54" spans="1:8" ht="15.75" x14ac:dyDescent="0.25">
      <c r="A54" s="27" t="s">
        <v>92</v>
      </c>
      <c r="B54" s="28"/>
      <c r="C54" s="14"/>
      <c r="D54" s="71">
        <v>769</v>
      </c>
      <c r="E54" s="101">
        <v>82045185.959999993</v>
      </c>
      <c r="F54" s="101">
        <v>8782988.0199999996</v>
      </c>
      <c r="G54" s="102">
        <f>1-(+F54/E54)</f>
        <v>0.89294938006134783</v>
      </c>
      <c r="H54" s="15"/>
    </row>
    <row r="55" spans="1:8" ht="15.75" x14ac:dyDescent="0.25">
      <c r="A55" s="69" t="s">
        <v>93</v>
      </c>
      <c r="B55" s="30"/>
      <c r="C55" s="14"/>
      <c r="D55" s="71"/>
      <c r="E55" s="101"/>
      <c r="F55" s="101"/>
      <c r="G55" s="102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03"/>
      <c r="H56" s="15"/>
    </row>
    <row r="57" spans="1:8" x14ac:dyDescent="0.2">
      <c r="A57" s="16" t="s">
        <v>44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03"/>
      <c r="H58" s="15"/>
    </row>
    <row r="59" spans="1:8" ht="15.75" x14ac:dyDescent="0.25">
      <c r="A59" s="32"/>
      <c r="B59" s="18"/>
      <c r="C59" s="14"/>
      <c r="D59" s="72"/>
      <c r="E59" s="100"/>
      <c r="F59" s="101"/>
      <c r="G59" s="103"/>
      <c r="H59" s="15"/>
    </row>
    <row r="60" spans="1:8" ht="15.75" x14ac:dyDescent="0.25">
      <c r="A60" s="20" t="s">
        <v>45</v>
      </c>
      <c r="B60" s="20"/>
      <c r="C60" s="21"/>
      <c r="D60" s="72"/>
      <c r="E60" s="111"/>
      <c r="F60" s="111"/>
      <c r="G60" s="103"/>
      <c r="H60" s="15"/>
    </row>
    <row r="61" spans="1:8" ht="15.75" x14ac:dyDescent="0.25">
      <c r="A61" s="33"/>
      <c r="B61" s="33"/>
      <c r="C61" s="33"/>
      <c r="D61" s="73">
        <f>SUM(D44:D57)</f>
        <v>1053</v>
      </c>
      <c r="E61" s="112">
        <f>SUM(E44:E60)</f>
        <v>126936104.84</v>
      </c>
      <c r="F61" s="112">
        <f>SUM(F44:F60)</f>
        <v>11824774.84</v>
      </c>
      <c r="G61" s="106">
        <f>1-(+F61/E61)</f>
        <v>0.9068446691750558</v>
      </c>
      <c r="H61" s="2"/>
    </row>
    <row r="62" spans="1:8" ht="18" x14ac:dyDescent="0.25">
      <c r="A62" s="34" t="s">
        <v>46</v>
      </c>
      <c r="B62" s="35"/>
      <c r="C62" s="35"/>
      <c r="D62" s="113"/>
      <c r="E62" s="114"/>
      <c r="F62" s="115"/>
      <c r="G62" s="115"/>
      <c r="H62" s="2"/>
    </row>
    <row r="63" spans="1:8" ht="18" x14ac:dyDescent="0.25">
      <c r="A63" s="37"/>
      <c r="B63" s="38"/>
      <c r="C63" s="38"/>
      <c r="D63" s="116"/>
      <c r="E63" s="116"/>
      <c r="F63" s="36">
        <f>F61+F39</f>
        <v>14103889.35</v>
      </c>
      <c r="G63" s="116"/>
      <c r="H63" s="2"/>
    </row>
    <row r="64" spans="1:8" ht="18" x14ac:dyDescent="0.25">
      <c r="A64" s="37"/>
      <c r="B64" s="38"/>
      <c r="C64" s="38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36"/>
      <c r="F71" s="2"/>
      <c r="G71" s="2"/>
      <c r="H71" s="2"/>
    </row>
    <row r="72" spans="1:8" ht="18" x14ac:dyDescent="0.25">
      <c r="A72" s="42"/>
      <c r="B72" s="38"/>
      <c r="C72" s="38"/>
      <c r="D72" s="38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1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6" width="14.6640625" style="3" customWidth="1"/>
    <col min="7" max="7" width="13.441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DECEMBER 2025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0.25" x14ac:dyDescent="0.3">
      <c r="A5" s="2"/>
      <c r="B5" s="4"/>
      <c r="C5" s="4"/>
      <c r="D5" s="48" t="s">
        <v>125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18"/>
      <c r="H9" s="15"/>
    </row>
    <row r="10" spans="1:8" ht="15.75" x14ac:dyDescent="0.25">
      <c r="A10" s="136" t="s">
        <v>131</v>
      </c>
      <c r="B10" s="137"/>
      <c r="C10" s="14"/>
      <c r="D10" s="71"/>
      <c r="E10" s="101"/>
      <c r="F10" s="101"/>
      <c r="G10" s="118"/>
      <c r="H10" s="15"/>
    </row>
    <row r="11" spans="1:8" ht="15.75" x14ac:dyDescent="0.25">
      <c r="A11" s="136" t="s">
        <v>11</v>
      </c>
      <c r="B11" s="137"/>
      <c r="C11" s="14"/>
      <c r="D11" s="71"/>
      <c r="E11" s="101"/>
      <c r="F11" s="101"/>
      <c r="G11" s="118"/>
      <c r="H11" s="15"/>
    </row>
    <row r="12" spans="1:8" ht="15.75" x14ac:dyDescent="0.25">
      <c r="A12" s="136" t="s">
        <v>12</v>
      </c>
      <c r="B12" s="137"/>
      <c r="C12" s="14"/>
      <c r="D12" s="71"/>
      <c r="E12" s="101"/>
      <c r="F12" s="101"/>
      <c r="G12" s="118"/>
      <c r="H12" s="15"/>
    </row>
    <row r="13" spans="1:8" ht="15.75" x14ac:dyDescent="0.25">
      <c r="A13" s="136" t="s">
        <v>105</v>
      </c>
      <c r="B13" s="137"/>
      <c r="C13" s="14"/>
      <c r="D13" s="71"/>
      <c r="E13" s="101"/>
      <c r="F13" s="101"/>
      <c r="G13" s="118"/>
      <c r="H13" s="15"/>
    </row>
    <row r="14" spans="1:8" ht="15.75" x14ac:dyDescent="0.25">
      <c r="A14" s="136" t="s">
        <v>53</v>
      </c>
      <c r="B14" s="137"/>
      <c r="C14" s="14"/>
      <c r="D14" s="71"/>
      <c r="E14" s="101"/>
      <c r="F14" s="101"/>
      <c r="G14" s="118"/>
      <c r="H14" s="15"/>
    </row>
    <row r="15" spans="1:8" ht="15.75" x14ac:dyDescent="0.25">
      <c r="A15" s="136" t="s">
        <v>98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113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13</v>
      </c>
      <c r="B17" s="137"/>
      <c r="C17" s="14"/>
      <c r="D17" s="71"/>
      <c r="E17" s="101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250798</v>
      </c>
      <c r="F18" s="101">
        <v>55768</v>
      </c>
      <c r="G18" s="118">
        <f>F18/E18</f>
        <v>0.22236221979441623</v>
      </c>
      <c r="H18" s="15"/>
    </row>
    <row r="19" spans="1:8" ht="15.75" x14ac:dyDescent="0.25">
      <c r="A19" s="136" t="s">
        <v>15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16</v>
      </c>
      <c r="B20" s="137"/>
      <c r="C20" s="14"/>
      <c r="D20" s="71"/>
      <c r="E20" s="101"/>
      <c r="F20" s="101"/>
      <c r="G20" s="118"/>
      <c r="H20" s="15"/>
    </row>
    <row r="21" spans="1:8" ht="15.75" x14ac:dyDescent="0.25">
      <c r="A21" s="136" t="s">
        <v>102</v>
      </c>
      <c r="B21" s="137"/>
      <c r="C21" s="14"/>
      <c r="D21" s="71"/>
      <c r="E21" s="101"/>
      <c r="F21" s="101"/>
      <c r="G21" s="118"/>
      <c r="H21" s="15"/>
    </row>
    <row r="22" spans="1:8" ht="15.75" x14ac:dyDescent="0.25">
      <c r="A22" s="136" t="s">
        <v>56</v>
      </c>
      <c r="B22" s="137"/>
      <c r="C22" s="14"/>
      <c r="D22" s="71"/>
      <c r="E22" s="101"/>
      <c r="F22" s="101"/>
      <c r="G22" s="118"/>
      <c r="H22" s="15"/>
    </row>
    <row r="23" spans="1:8" ht="15.75" x14ac:dyDescent="0.25">
      <c r="A23" s="136" t="s">
        <v>151</v>
      </c>
      <c r="B23" s="137"/>
      <c r="C23" s="14"/>
      <c r="D23" s="71"/>
      <c r="E23" s="101"/>
      <c r="F23" s="101"/>
      <c r="G23" s="118"/>
      <c r="H23" s="15"/>
    </row>
    <row r="24" spans="1:8" ht="15.75" x14ac:dyDescent="0.25">
      <c r="A24" s="136" t="s">
        <v>19</v>
      </c>
      <c r="B24" s="137"/>
      <c r="C24" s="14"/>
      <c r="D24" s="71"/>
      <c r="E24" s="101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18"/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18"/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1">
        <v>7694</v>
      </c>
      <c r="F29" s="101">
        <v>2088</v>
      </c>
      <c r="G29" s="118">
        <f>F29/E29</f>
        <v>0.27138029633480637</v>
      </c>
      <c r="H29" s="15"/>
    </row>
    <row r="30" spans="1:8" ht="15.75" x14ac:dyDescent="0.25">
      <c r="A30" s="139" t="s">
        <v>25</v>
      </c>
      <c r="B30" s="137"/>
      <c r="C30" s="14"/>
      <c r="D30" s="71">
        <v>2</v>
      </c>
      <c r="E30" s="101">
        <v>340465</v>
      </c>
      <c r="F30" s="101">
        <v>141453</v>
      </c>
      <c r="G30" s="118">
        <f>F30/E30</f>
        <v>0.41547001894467861</v>
      </c>
      <c r="H30" s="15"/>
    </row>
    <row r="31" spans="1:8" ht="15.75" x14ac:dyDescent="0.25">
      <c r="A31" s="139" t="s">
        <v>26</v>
      </c>
      <c r="B31" s="137"/>
      <c r="C31" s="14"/>
      <c r="D31" s="71"/>
      <c r="E31" s="101"/>
      <c r="F31" s="101"/>
      <c r="G31" s="118"/>
      <c r="H31" s="15"/>
    </row>
    <row r="32" spans="1:8" ht="15.75" x14ac:dyDescent="0.25">
      <c r="A32" s="139" t="s">
        <v>109</v>
      </c>
      <c r="B32" s="137"/>
      <c r="C32" s="14"/>
      <c r="D32" s="71">
        <v>3</v>
      </c>
      <c r="E32" s="101">
        <v>676102</v>
      </c>
      <c r="F32" s="101">
        <v>115941.5</v>
      </c>
      <c r="G32" s="118">
        <f>F32/E32</f>
        <v>0.17148521968578706</v>
      </c>
      <c r="H32" s="15"/>
    </row>
    <row r="33" spans="1:8" ht="15.75" x14ac:dyDescent="0.25">
      <c r="A33" s="139" t="s">
        <v>139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9" t="s">
        <v>27</v>
      </c>
      <c r="B34" s="137"/>
      <c r="C34" s="14"/>
      <c r="D34" s="71">
        <v>1</v>
      </c>
      <c r="E34" s="101">
        <v>27229</v>
      </c>
      <c r="F34" s="101">
        <v>11247</v>
      </c>
      <c r="G34" s="118">
        <f>F34/E34</f>
        <v>0.41305226045760035</v>
      </c>
      <c r="H34" s="15"/>
    </row>
    <row r="35" spans="1:8" x14ac:dyDescent="0.2">
      <c r="A35" s="16" t="s">
        <v>28</v>
      </c>
      <c r="B35" s="13"/>
      <c r="C35" s="14"/>
      <c r="D35" s="72"/>
      <c r="E35" s="120"/>
      <c r="F35" s="101"/>
      <c r="G35" s="119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8</v>
      </c>
      <c r="E39" s="112">
        <f>SUM(E9:E38)</f>
        <v>1302288</v>
      </c>
      <c r="F39" s="112">
        <f>SUM(F9:F38)</f>
        <v>326497.5</v>
      </c>
      <c r="G39" s="122">
        <f>F39/E39</f>
        <v>0.25071067229368621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13</v>
      </c>
      <c r="E44" s="101">
        <v>626316.41</v>
      </c>
      <c r="F44" s="101">
        <v>76931.78</v>
      </c>
      <c r="G44" s="118">
        <f>1-(+F44/E44)</f>
        <v>0.87716786791519641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36</v>
      </c>
      <c r="E46" s="101">
        <v>2342825</v>
      </c>
      <c r="F46" s="101">
        <v>234772.23</v>
      </c>
      <c r="G46" s="118">
        <f>1-(+F46/E46)</f>
        <v>0.89979096603459496</v>
      </c>
      <c r="H46" s="15"/>
    </row>
    <row r="47" spans="1:8" ht="15.75" x14ac:dyDescent="0.25">
      <c r="A47" s="27" t="s">
        <v>36</v>
      </c>
      <c r="B47" s="28"/>
      <c r="C47" s="14"/>
      <c r="D47" s="71">
        <v>15</v>
      </c>
      <c r="E47" s="101">
        <v>3539690.54</v>
      </c>
      <c r="F47" s="101">
        <v>218931.04</v>
      </c>
      <c r="G47" s="118">
        <f>1-(+F47/E47)</f>
        <v>0.93814966660899124</v>
      </c>
      <c r="H47" s="15"/>
    </row>
    <row r="48" spans="1:8" ht="15.75" x14ac:dyDescent="0.25">
      <c r="A48" s="27" t="s">
        <v>37</v>
      </c>
      <c r="B48" s="28"/>
      <c r="C48" s="14"/>
      <c r="D48" s="71">
        <v>37</v>
      </c>
      <c r="E48" s="101">
        <v>3122482</v>
      </c>
      <c r="F48" s="101">
        <v>272251</v>
      </c>
      <c r="G48" s="118">
        <f>1-(+F48/E48)</f>
        <v>0.91280942532254794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6</v>
      </c>
      <c r="E50" s="101">
        <v>1242005</v>
      </c>
      <c r="F50" s="101">
        <v>143215</v>
      </c>
      <c r="G50" s="118">
        <f>1-(+F50/E50)</f>
        <v>0.88469048031207609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60</v>
      </c>
      <c r="B53" s="30"/>
      <c r="C53" s="14"/>
      <c r="D53" s="71">
        <v>466</v>
      </c>
      <c r="E53" s="101">
        <v>36338337.240000002</v>
      </c>
      <c r="F53" s="101">
        <v>3986361.86</v>
      </c>
      <c r="G53" s="118">
        <f>1-(+F53/E53)</f>
        <v>0.89029872683299471</v>
      </c>
      <c r="H53" s="15"/>
    </row>
    <row r="54" spans="1:8" ht="15.75" x14ac:dyDescent="0.25">
      <c r="A54" s="29" t="s">
        <v>61</v>
      </c>
      <c r="B54" s="30"/>
      <c r="C54" s="14"/>
      <c r="D54" s="71">
        <v>6</v>
      </c>
      <c r="E54" s="101">
        <v>172589.31</v>
      </c>
      <c r="F54" s="101">
        <v>16364.01</v>
      </c>
      <c r="G54" s="118">
        <f>1-(+F54/E54)</f>
        <v>0.90518526321242032</v>
      </c>
      <c r="H54" s="15"/>
    </row>
    <row r="55" spans="1:8" x14ac:dyDescent="0.2">
      <c r="A55" s="31" t="s">
        <v>42</v>
      </c>
      <c r="B55" s="30"/>
      <c r="C55" s="14"/>
      <c r="D55" s="72"/>
      <c r="E55" s="104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00"/>
      <c r="F57" s="101"/>
      <c r="G57" s="119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19"/>
      <c r="H58" s="15"/>
    </row>
    <row r="59" spans="1:8" ht="15.75" x14ac:dyDescent="0.25">
      <c r="A59" s="32"/>
      <c r="B59" s="18"/>
      <c r="C59" s="14"/>
      <c r="D59" s="72"/>
      <c r="E59" s="77"/>
      <c r="F59" s="111"/>
      <c r="G59" s="119"/>
      <c r="H59" s="15"/>
    </row>
    <row r="60" spans="1:8" ht="15.75" x14ac:dyDescent="0.25">
      <c r="A60" s="20" t="s">
        <v>45</v>
      </c>
      <c r="B60" s="20"/>
      <c r="C60" s="21"/>
      <c r="D60" s="73">
        <f>SUM(D44:D56)</f>
        <v>579</v>
      </c>
      <c r="E60" s="112">
        <f>SUM(E44:E59)</f>
        <v>47384245.5</v>
      </c>
      <c r="F60" s="112">
        <f>SUM(F44:F59)</f>
        <v>4948826.92</v>
      </c>
      <c r="G60" s="122">
        <f>1-(F60/E60)</f>
        <v>0.89555965558214912</v>
      </c>
      <c r="H60" s="15"/>
    </row>
    <row r="61" spans="1:8" x14ac:dyDescent="0.2">
      <c r="A61" s="33"/>
      <c r="B61" s="33"/>
      <c r="C61" s="49"/>
      <c r="D61" s="123"/>
      <c r="E61" s="114"/>
      <c r="F61" s="115"/>
      <c r="G61" s="115"/>
      <c r="H61" s="2"/>
    </row>
    <row r="62" spans="1:8" ht="18" x14ac:dyDescent="0.25">
      <c r="A62" s="34" t="s">
        <v>46</v>
      </c>
      <c r="B62" s="35"/>
      <c r="C62" s="38"/>
      <c r="D62" s="51"/>
      <c r="E62" s="116"/>
      <c r="F62" s="36">
        <f>F60+F39</f>
        <v>5275324.42</v>
      </c>
      <c r="G62" s="116"/>
      <c r="H62" s="2"/>
    </row>
    <row r="63" spans="1:8" ht="18" x14ac:dyDescent="0.25">
      <c r="A63" s="37"/>
      <c r="B63" s="38"/>
      <c r="C63" s="38"/>
      <c r="D63" s="51"/>
      <c r="E63" s="38"/>
      <c r="F63" s="36"/>
      <c r="G63" s="38"/>
      <c r="H63" s="2"/>
    </row>
    <row r="64" spans="1:8" ht="15.75" x14ac:dyDescent="0.25">
      <c r="A64" s="4" t="s">
        <v>47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48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49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/>
      <c r="B67" s="39"/>
      <c r="C67" s="39"/>
      <c r="D67" s="39"/>
      <c r="E67" s="39"/>
      <c r="F67" s="40"/>
      <c r="G67" s="39"/>
      <c r="H67" s="2"/>
    </row>
    <row r="68" spans="1:8" ht="18" x14ac:dyDescent="0.25">
      <c r="A68" s="41" t="s">
        <v>50</v>
      </c>
      <c r="B68" s="38"/>
      <c r="C68" s="38"/>
      <c r="D68" s="38"/>
      <c r="E68" s="38"/>
      <c r="F68" s="36"/>
      <c r="G68" s="38"/>
      <c r="H68" s="2"/>
    </row>
    <row r="69" spans="1:8" ht="18" x14ac:dyDescent="0.25">
      <c r="A69" s="42"/>
      <c r="B69" s="38"/>
      <c r="C69" s="38"/>
      <c r="D69" s="38"/>
      <c r="E69" s="36"/>
      <c r="F69" s="2"/>
      <c r="G69" s="2"/>
      <c r="H69" s="2"/>
    </row>
    <row r="70" spans="1:8" ht="18" x14ac:dyDescent="0.25">
      <c r="A70" s="81"/>
      <c r="B70" s="82"/>
      <c r="C70" s="82"/>
      <c r="D70" s="82"/>
      <c r="E70" s="43"/>
      <c r="F70" s="2"/>
      <c r="G70" s="2"/>
      <c r="H70" s="2"/>
    </row>
    <row r="71" spans="1:8" ht="18" x14ac:dyDescent="0.25">
      <c r="A71" s="42"/>
      <c r="B71" s="38"/>
      <c r="C71" s="38"/>
      <c r="D71" s="38"/>
      <c r="E71" s="44"/>
      <c r="F71" s="2"/>
      <c r="G71" s="2"/>
      <c r="H71" s="2"/>
    </row>
    <row r="72" spans="1:8" ht="18" x14ac:dyDescent="0.25">
      <c r="A72" s="42"/>
      <c r="B72" s="38"/>
      <c r="C72" s="38"/>
      <c r="D72" s="38"/>
      <c r="E72" s="45"/>
      <c r="F72" s="2"/>
      <c r="G72" s="2"/>
      <c r="H72" s="2"/>
    </row>
    <row r="73" spans="1:8" ht="18" x14ac:dyDescent="0.25">
      <c r="A73" s="42"/>
      <c r="B73" s="38"/>
      <c r="C73" s="38"/>
      <c r="D73" s="38"/>
      <c r="E73" s="36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43"/>
      <c r="F75" s="2"/>
      <c r="G75" s="2"/>
      <c r="H75" s="2"/>
    </row>
    <row r="76" spans="1:8" ht="18" x14ac:dyDescent="0.25">
      <c r="A76" s="42"/>
      <c r="B76" s="38"/>
      <c r="C76" s="38"/>
      <c r="D76" s="38"/>
      <c r="E76" s="44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6"/>
      <c r="F79" s="2"/>
      <c r="G79" s="2"/>
      <c r="H79" s="2"/>
    </row>
    <row r="80" spans="1:8" ht="18" x14ac:dyDescent="0.25">
      <c r="A80" s="42"/>
      <c r="B80" s="38"/>
      <c r="C80" s="38"/>
      <c r="D80" s="38"/>
      <c r="E80" s="38"/>
      <c r="F80" s="2"/>
      <c r="G80" s="2"/>
      <c r="H80" s="2"/>
    </row>
    <row r="81" spans="1:8" ht="15.75" x14ac:dyDescent="0.25">
      <c r="A81" s="47"/>
      <c r="B81" s="2"/>
      <c r="C81" s="2"/>
      <c r="D81" s="2"/>
      <c r="E81" s="2"/>
      <c r="F81" s="2"/>
      <c r="G81" s="2"/>
      <c r="H81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51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DECEMBER 2025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1.75" x14ac:dyDescent="0.3">
      <c r="A5" s="2"/>
      <c r="B5" s="4"/>
      <c r="C5" s="4"/>
      <c r="D5" s="68" t="s">
        <v>89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94</v>
      </c>
      <c r="B9" s="137"/>
      <c r="C9" s="14"/>
      <c r="D9" s="71">
        <v>4</v>
      </c>
      <c r="E9" s="101">
        <v>1173413</v>
      </c>
      <c r="F9" s="101">
        <v>88405.5</v>
      </c>
      <c r="G9" s="118">
        <f>F9/E9</f>
        <v>7.5340481143467822E-2</v>
      </c>
      <c r="H9" s="1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18"/>
      <c r="H10" s="15"/>
    </row>
    <row r="11" spans="1:8" ht="15.75" x14ac:dyDescent="0.25">
      <c r="A11" s="136" t="s">
        <v>96</v>
      </c>
      <c r="B11" s="137"/>
      <c r="C11" s="14"/>
      <c r="D11" s="71">
        <v>10</v>
      </c>
      <c r="E11" s="101">
        <v>1224408</v>
      </c>
      <c r="F11" s="101">
        <v>374940.5</v>
      </c>
      <c r="G11" s="118">
        <f>F11/E11</f>
        <v>0.30622186395384543</v>
      </c>
      <c r="H11" s="15"/>
    </row>
    <row r="12" spans="1:8" ht="15.75" x14ac:dyDescent="0.25">
      <c r="A12" s="136" t="s">
        <v>66</v>
      </c>
      <c r="B12" s="137"/>
      <c r="C12" s="14"/>
      <c r="D12" s="71"/>
      <c r="E12" s="101"/>
      <c r="F12" s="101"/>
      <c r="G12" s="118"/>
      <c r="H12" s="15"/>
    </row>
    <row r="13" spans="1:8" ht="15.75" x14ac:dyDescent="0.25">
      <c r="A13" s="136" t="s">
        <v>100</v>
      </c>
      <c r="B13" s="137"/>
      <c r="C13" s="14"/>
      <c r="D13" s="71">
        <v>3</v>
      </c>
      <c r="E13" s="101">
        <v>1097858</v>
      </c>
      <c r="F13" s="101">
        <v>372995</v>
      </c>
      <c r="G13" s="118">
        <f>F13/E13</f>
        <v>0.33974794554487009</v>
      </c>
      <c r="H13" s="15"/>
    </row>
    <row r="14" spans="1:8" ht="15.75" x14ac:dyDescent="0.25">
      <c r="A14" s="136" t="s">
        <v>25</v>
      </c>
      <c r="B14" s="137"/>
      <c r="C14" s="14"/>
      <c r="D14" s="71"/>
      <c r="E14" s="101"/>
      <c r="F14" s="101"/>
      <c r="G14" s="118"/>
      <c r="H14" s="15"/>
    </row>
    <row r="15" spans="1:8" ht="15.75" x14ac:dyDescent="0.25">
      <c r="A15" s="136" t="s">
        <v>102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10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14</v>
      </c>
      <c r="B17" s="137"/>
      <c r="C17" s="14"/>
      <c r="D17" s="71">
        <v>2</v>
      </c>
      <c r="E17" s="101">
        <v>232424</v>
      </c>
      <c r="F17" s="101">
        <v>37355</v>
      </c>
      <c r="G17" s="118">
        <f t="shared" ref="G17:G24" si="0">F17/E17</f>
        <v>0.16071920283619592</v>
      </c>
      <c r="H17" s="15"/>
    </row>
    <row r="18" spans="1:8" ht="15.75" x14ac:dyDescent="0.25">
      <c r="A18" s="136" t="s">
        <v>15</v>
      </c>
      <c r="B18" s="137"/>
      <c r="C18" s="14"/>
      <c r="D18" s="71">
        <v>2</v>
      </c>
      <c r="E18" s="101">
        <v>1192408</v>
      </c>
      <c r="F18" s="101">
        <v>82236</v>
      </c>
      <c r="G18" s="118">
        <f t="shared" si="0"/>
        <v>6.8966326961912364E-2</v>
      </c>
      <c r="H18" s="15"/>
    </row>
    <row r="19" spans="1:8" ht="15.75" x14ac:dyDescent="0.25">
      <c r="A19" s="136" t="s">
        <v>54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150</v>
      </c>
      <c r="B20" s="137"/>
      <c r="C20" s="14"/>
      <c r="D20" s="71">
        <v>1</v>
      </c>
      <c r="E20" s="101">
        <v>916944</v>
      </c>
      <c r="F20" s="101">
        <v>126137</v>
      </c>
      <c r="G20" s="118">
        <f t="shared" si="0"/>
        <v>0.13756238112687361</v>
      </c>
      <c r="H20" s="15"/>
    </row>
    <row r="21" spans="1:8" ht="15.75" x14ac:dyDescent="0.25">
      <c r="A21" s="136" t="s">
        <v>55</v>
      </c>
      <c r="B21" s="137"/>
      <c r="C21" s="14"/>
      <c r="D21" s="71">
        <v>6</v>
      </c>
      <c r="E21" s="101">
        <v>5603176</v>
      </c>
      <c r="F21" s="101">
        <v>1079471</v>
      </c>
      <c r="G21" s="118">
        <f t="shared" si="0"/>
        <v>0.19265341656232107</v>
      </c>
      <c r="H21" s="15"/>
    </row>
    <row r="22" spans="1:8" ht="15.75" x14ac:dyDescent="0.25">
      <c r="A22" s="136" t="s">
        <v>56</v>
      </c>
      <c r="B22" s="137"/>
      <c r="C22" s="14"/>
      <c r="D22" s="71">
        <v>2</v>
      </c>
      <c r="E22" s="101">
        <v>677323</v>
      </c>
      <c r="F22" s="101">
        <v>230735</v>
      </c>
      <c r="G22" s="118">
        <f t="shared" si="0"/>
        <v>0.34065726396416479</v>
      </c>
      <c r="H22" s="15"/>
    </row>
    <row r="23" spans="1:8" ht="15.75" x14ac:dyDescent="0.25">
      <c r="A23" s="138" t="s">
        <v>20</v>
      </c>
      <c r="B23" s="137"/>
      <c r="C23" s="14"/>
      <c r="D23" s="71">
        <v>4</v>
      </c>
      <c r="E23" s="101">
        <v>756816</v>
      </c>
      <c r="F23" s="101">
        <v>200596</v>
      </c>
      <c r="G23" s="118">
        <f t="shared" si="0"/>
        <v>0.26505253588719052</v>
      </c>
      <c r="H23" s="15"/>
    </row>
    <row r="24" spans="1:8" ht="15.75" x14ac:dyDescent="0.25">
      <c r="A24" s="138" t="s">
        <v>21</v>
      </c>
      <c r="B24" s="137"/>
      <c r="C24" s="14"/>
      <c r="D24" s="71">
        <v>14</v>
      </c>
      <c r="E24" s="101">
        <v>241856</v>
      </c>
      <c r="F24" s="101">
        <v>241856</v>
      </c>
      <c r="G24" s="118">
        <f t="shared" si="0"/>
        <v>1</v>
      </c>
      <c r="H24" s="15"/>
    </row>
    <row r="25" spans="1:8" ht="15.75" x14ac:dyDescent="0.25">
      <c r="A25" s="139" t="s">
        <v>22</v>
      </c>
      <c r="B25" s="137"/>
      <c r="C25" s="14"/>
      <c r="D25" s="71"/>
      <c r="E25" s="101"/>
      <c r="F25" s="101"/>
      <c r="G25" s="118"/>
      <c r="H25" s="15"/>
    </row>
    <row r="26" spans="1:8" ht="15.75" x14ac:dyDescent="0.25">
      <c r="A26" s="139" t="s">
        <v>23</v>
      </c>
      <c r="B26" s="137"/>
      <c r="C26" s="14"/>
      <c r="D26" s="71"/>
      <c r="E26" s="101">
        <v>61052</v>
      </c>
      <c r="F26" s="101">
        <v>9702</v>
      </c>
      <c r="G26" s="118">
        <f>F26/E26</f>
        <v>0.15891371290047829</v>
      </c>
      <c r="H26" s="15"/>
    </row>
    <row r="27" spans="1:8" ht="15.75" x14ac:dyDescent="0.25">
      <c r="A27" s="136" t="s">
        <v>114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24</v>
      </c>
      <c r="B28" s="137"/>
      <c r="C28" s="14"/>
      <c r="D28" s="71">
        <v>1</v>
      </c>
      <c r="E28" s="101">
        <v>201195</v>
      </c>
      <c r="F28" s="101">
        <v>96928.6</v>
      </c>
      <c r="G28" s="118">
        <f>F28/E28</f>
        <v>0.48176445736723084</v>
      </c>
      <c r="H28" s="15"/>
    </row>
    <row r="29" spans="1:8" ht="15.75" x14ac:dyDescent="0.25">
      <c r="A29" s="139" t="s">
        <v>110</v>
      </c>
      <c r="B29" s="137"/>
      <c r="C29" s="14"/>
      <c r="D29" s="71">
        <v>1</v>
      </c>
      <c r="E29" s="101">
        <v>89472</v>
      </c>
      <c r="F29" s="101">
        <v>46712</v>
      </c>
      <c r="G29" s="118">
        <f>F29/E29</f>
        <v>0.52208512160228904</v>
      </c>
      <c r="H29" s="15"/>
    </row>
    <row r="30" spans="1:8" ht="15.75" x14ac:dyDescent="0.25">
      <c r="A30" s="139" t="s">
        <v>115</v>
      </c>
      <c r="B30" s="137"/>
      <c r="C30" s="14"/>
      <c r="D30" s="71"/>
      <c r="E30" s="121"/>
      <c r="F30" s="101"/>
      <c r="G30" s="118"/>
      <c r="H30" s="15"/>
    </row>
    <row r="31" spans="1:8" ht="15.75" x14ac:dyDescent="0.25">
      <c r="A31" s="139" t="s">
        <v>135</v>
      </c>
      <c r="B31" s="137"/>
      <c r="C31" s="14"/>
      <c r="D31" s="71"/>
      <c r="E31" s="121"/>
      <c r="F31" s="101"/>
      <c r="G31" s="118"/>
      <c r="H31" s="15"/>
    </row>
    <row r="32" spans="1:8" ht="15.75" x14ac:dyDescent="0.25">
      <c r="A32" s="139" t="s">
        <v>57</v>
      </c>
      <c r="B32" s="137"/>
      <c r="C32" s="14"/>
      <c r="D32" s="71">
        <v>8</v>
      </c>
      <c r="E32" s="121">
        <v>1060715</v>
      </c>
      <c r="F32" s="121">
        <v>278070.5</v>
      </c>
      <c r="G32" s="118">
        <f>F32/E32</f>
        <v>0.26215383019944094</v>
      </c>
      <c r="H32" s="15"/>
    </row>
    <row r="33" spans="1:8" ht="15.75" x14ac:dyDescent="0.25">
      <c r="A33" s="136" t="s">
        <v>132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6" t="s">
        <v>91</v>
      </c>
      <c r="B34" s="137"/>
      <c r="C34" s="14"/>
      <c r="D34" s="71">
        <v>1</v>
      </c>
      <c r="E34" s="101">
        <v>402609</v>
      </c>
      <c r="F34" s="101">
        <v>61661</v>
      </c>
      <c r="G34" s="118">
        <f>F34/E34</f>
        <v>0.1531535559314372</v>
      </c>
      <c r="H34" s="15"/>
    </row>
    <row r="35" spans="1:8" x14ac:dyDescent="0.2">
      <c r="A35" s="16" t="s">
        <v>28</v>
      </c>
      <c r="B35" s="13"/>
      <c r="C35" s="14"/>
      <c r="D35" s="72"/>
      <c r="E35" s="120">
        <v>364620</v>
      </c>
      <c r="F35" s="101">
        <v>63852</v>
      </c>
      <c r="G35" s="119"/>
      <c r="H35" s="15"/>
    </row>
    <row r="36" spans="1:8" x14ac:dyDescent="0.2">
      <c r="A36" s="16" t="s">
        <v>29</v>
      </c>
      <c r="B36" s="13"/>
      <c r="C36" s="14"/>
      <c r="D36" s="72"/>
      <c r="E36" s="12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59</v>
      </c>
      <c r="E39" s="112">
        <f>SUM(E9:E38)</f>
        <v>15296289</v>
      </c>
      <c r="F39" s="112">
        <f>SUM(F9:F38)</f>
        <v>3391653.1</v>
      </c>
      <c r="G39" s="122">
        <f>F39/E39</f>
        <v>0.22173045370677816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193</v>
      </c>
      <c r="E44" s="101">
        <v>32884727.890000001</v>
      </c>
      <c r="F44" s="101">
        <v>1942788.41</v>
      </c>
      <c r="G44" s="118">
        <f t="shared" ref="G44:G50" si="1">1-(+F44/E44)</f>
        <v>0.94092125631999568</v>
      </c>
      <c r="H44" s="15"/>
    </row>
    <row r="45" spans="1:8" ht="15.75" x14ac:dyDescent="0.25">
      <c r="A45" s="27" t="s">
        <v>34</v>
      </c>
      <c r="B45" s="28"/>
      <c r="C45" s="14"/>
      <c r="D45" s="71">
        <v>18</v>
      </c>
      <c r="E45" s="101">
        <v>6023177.5199999996</v>
      </c>
      <c r="F45" s="101">
        <v>549531.27</v>
      </c>
      <c r="G45" s="118">
        <f t="shared" si="1"/>
        <v>0.90876389278328951</v>
      </c>
      <c r="H45" s="15"/>
    </row>
    <row r="46" spans="1:8" ht="15.75" x14ac:dyDescent="0.25">
      <c r="A46" s="27" t="s">
        <v>35</v>
      </c>
      <c r="B46" s="28"/>
      <c r="C46" s="14"/>
      <c r="D46" s="71">
        <v>186</v>
      </c>
      <c r="E46" s="101">
        <v>15026147.800000001</v>
      </c>
      <c r="F46" s="101">
        <v>1032104.17</v>
      </c>
      <c r="G46" s="118">
        <f t="shared" si="1"/>
        <v>0.93131278996204203</v>
      </c>
      <c r="H46" s="15"/>
    </row>
    <row r="47" spans="1:8" ht="15.75" x14ac:dyDescent="0.25">
      <c r="A47" s="27" t="s">
        <v>36</v>
      </c>
      <c r="B47" s="28"/>
      <c r="C47" s="14"/>
      <c r="D47" s="71">
        <v>1</v>
      </c>
      <c r="E47" s="101">
        <v>177933.5</v>
      </c>
      <c r="F47" s="101">
        <v>19977.5</v>
      </c>
      <c r="G47" s="118">
        <f t="shared" si="1"/>
        <v>0.88772490846299323</v>
      </c>
      <c r="H47" s="15"/>
    </row>
    <row r="48" spans="1:8" ht="15.75" x14ac:dyDescent="0.25">
      <c r="A48" s="27" t="s">
        <v>37</v>
      </c>
      <c r="B48" s="28"/>
      <c r="C48" s="14"/>
      <c r="D48" s="71">
        <v>122</v>
      </c>
      <c r="E48" s="101">
        <v>17005673.280000001</v>
      </c>
      <c r="F48" s="101">
        <v>777849.45</v>
      </c>
      <c r="G48" s="118">
        <f t="shared" si="1"/>
        <v>0.95425941465576603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62433</v>
      </c>
      <c r="F49" s="101">
        <v>7912</v>
      </c>
      <c r="G49" s="118">
        <f t="shared" si="1"/>
        <v>0.87327214774237982</v>
      </c>
      <c r="H49" s="15"/>
    </row>
    <row r="50" spans="1:8" ht="15.75" x14ac:dyDescent="0.25">
      <c r="A50" s="27" t="s">
        <v>39</v>
      </c>
      <c r="B50" s="28"/>
      <c r="C50" s="14"/>
      <c r="D50" s="71">
        <v>17</v>
      </c>
      <c r="E50" s="101">
        <v>1575460</v>
      </c>
      <c r="F50" s="101">
        <v>157750</v>
      </c>
      <c r="G50" s="118">
        <f t="shared" si="1"/>
        <v>0.89987051400860696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4</v>
      </c>
      <c r="E52" s="101">
        <v>259000</v>
      </c>
      <c r="F52" s="101">
        <v>9050</v>
      </c>
      <c r="G52" s="118">
        <f>1-(+F52/E52)</f>
        <v>0.96505791505791505</v>
      </c>
      <c r="H52" s="15"/>
    </row>
    <row r="53" spans="1:8" ht="15.75" x14ac:dyDescent="0.25">
      <c r="A53" s="29" t="s">
        <v>59</v>
      </c>
      <c r="B53" s="30"/>
      <c r="C53" s="14"/>
      <c r="D53" s="71">
        <v>2</v>
      </c>
      <c r="E53" s="101">
        <v>153300</v>
      </c>
      <c r="F53" s="101">
        <v>-5200</v>
      </c>
      <c r="G53" s="118">
        <f>1-(+F53/E53)</f>
        <v>1.0339204174820613</v>
      </c>
      <c r="H53" s="15"/>
    </row>
    <row r="54" spans="1:8" ht="15.75" x14ac:dyDescent="0.25">
      <c r="A54" s="27" t="s">
        <v>60</v>
      </c>
      <c r="B54" s="30"/>
      <c r="C54" s="14"/>
      <c r="D54" s="71">
        <v>1105</v>
      </c>
      <c r="E54" s="101">
        <v>127436545.98</v>
      </c>
      <c r="F54" s="101">
        <v>14243779.48</v>
      </c>
      <c r="G54" s="118">
        <f>1-(+F54/E54)</f>
        <v>0.88822845620568347</v>
      </c>
      <c r="H54" s="15"/>
    </row>
    <row r="55" spans="1:8" ht="15.75" x14ac:dyDescent="0.25">
      <c r="A55" s="27" t="s">
        <v>61</v>
      </c>
      <c r="B55" s="30"/>
      <c r="C55" s="14"/>
      <c r="D55" s="71">
        <v>2</v>
      </c>
      <c r="E55" s="101">
        <v>598800.51</v>
      </c>
      <c r="F55" s="101">
        <v>63218.15</v>
      </c>
      <c r="G55" s="118">
        <f>1-(+F55/E55)</f>
        <v>0.89442535711935178</v>
      </c>
      <c r="H55" s="15"/>
    </row>
    <row r="56" spans="1:8" ht="15.75" x14ac:dyDescent="0.25">
      <c r="A56" s="27" t="s">
        <v>154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20"/>
      <c r="F60" s="121"/>
      <c r="G60" s="119"/>
      <c r="H60" s="15"/>
    </row>
    <row r="61" spans="1:8" ht="15.75" x14ac:dyDescent="0.25">
      <c r="A61" s="32"/>
      <c r="B61" s="18"/>
      <c r="C61" s="21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33"/>
      <c r="D62" s="73">
        <f>SUM(D44:D58)</f>
        <v>1652</v>
      </c>
      <c r="E62" s="112">
        <f>SUM(E44:E61)</f>
        <v>201203199.47999999</v>
      </c>
      <c r="F62" s="112">
        <f>SUM(F44:F61)</f>
        <v>18798760.43</v>
      </c>
      <c r="G62" s="122">
        <f>1-(+F62/E62)</f>
        <v>0.90656828281764656</v>
      </c>
      <c r="H62" s="2"/>
    </row>
    <row r="63" spans="1:8" ht="18" x14ac:dyDescent="0.25">
      <c r="A63" s="33"/>
      <c r="B63" s="33"/>
      <c r="C63" s="35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116"/>
      <c r="E64" s="116"/>
      <c r="F64" s="36">
        <f>F62+F39</f>
        <v>22190413.530000001</v>
      </c>
      <c r="G64" s="116"/>
      <c r="H64" s="2"/>
    </row>
    <row r="65" spans="1:8" ht="20.25" customHeight="1" x14ac:dyDescent="0.25">
      <c r="A65" s="34"/>
      <c r="B65" s="35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10" sqref="D10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DECEMBER 2025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126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94</v>
      </c>
      <c r="B9" s="137"/>
      <c r="C9" s="14"/>
      <c r="D9" s="71"/>
      <c r="E9" s="100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>
        <v>8</v>
      </c>
      <c r="E10" s="100">
        <v>2621170</v>
      </c>
      <c r="F10" s="101">
        <v>636449</v>
      </c>
      <c r="G10" s="126">
        <f t="shared" ref="G10:G22" si="0">F10/E10</f>
        <v>0.24281103476691707</v>
      </c>
      <c r="H10" s="15"/>
    </row>
    <row r="11" spans="1:8" ht="15.75" x14ac:dyDescent="0.25">
      <c r="A11" s="136" t="s">
        <v>96</v>
      </c>
      <c r="B11" s="137"/>
      <c r="C11" s="14"/>
      <c r="D11" s="71">
        <v>9</v>
      </c>
      <c r="E11" s="100">
        <v>1343495</v>
      </c>
      <c r="F11" s="101">
        <v>359165.5</v>
      </c>
      <c r="G11" s="126">
        <f t="shared" si="0"/>
        <v>0.26733668528725452</v>
      </c>
      <c r="H11" s="15"/>
    </row>
    <row r="12" spans="1:8" ht="15.75" x14ac:dyDescent="0.25">
      <c r="A12" s="136" t="s">
        <v>66</v>
      </c>
      <c r="B12" s="137"/>
      <c r="C12" s="14"/>
      <c r="D12" s="71"/>
      <c r="E12" s="100"/>
      <c r="F12" s="101"/>
      <c r="G12" s="126"/>
      <c r="H12" s="15"/>
    </row>
    <row r="13" spans="1:8" ht="15.75" x14ac:dyDescent="0.25">
      <c r="A13" s="136" t="s">
        <v>100</v>
      </c>
      <c r="B13" s="137"/>
      <c r="C13" s="14"/>
      <c r="D13" s="71"/>
      <c r="E13" s="100"/>
      <c r="F13" s="101"/>
      <c r="G13" s="126"/>
      <c r="H13" s="15"/>
    </row>
    <row r="14" spans="1:8" ht="15.75" x14ac:dyDescent="0.25">
      <c r="A14" s="136" t="s">
        <v>25</v>
      </c>
      <c r="B14" s="137"/>
      <c r="C14" s="14"/>
      <c r="D14" s="71">
        <v>1</v>
      </c>
      <c r="E14" s="100">
        <v>315779</v>
      </c>
      <c r="F14" s="101">
        <v>94667</v>
      </c>
      <c r="G14" s="126">
        <f t="shared" si="0"/>
        <v>0.2997887763277482</v>
      </c>
      <c r="H14" s="15"/>
    </row>
    <row r="15" spans="1:8" ht="15.75" x14ac:dyDescent="0.25">
      <c r="A15" s="136" t="s">
        <v>102</v>
      </c>
      <c r="B15" s="137"/>
      <c r="C15" s="14"/>
      <c r="D15" s="71">
        <v>1</v>
      </c>
      <c r="E15" s="100">
        <v>143488</v>
      </c>
      <c r="F15" s="101">
        <v>26195</v>
      </c>
      <c r="G15" s="126">
        <f t="shared" si="0"/>
        <v>0.18255882024977699</v>
      </c>
      <c r="H15" s="15"/>
    </row>
    <row r="16" spans="1:8" ht="15.75" x14ac:dyDescent="0.25">
      <c r="A16" s="136" t="s">
        <v>10</v>
      </c>
      <c r="B16" s="137"/>
      <c r="C16" s="14"/>
      <c r="D16" s="71">
        <v>1</v>
      </c>
      <c r="E16" s="100">
        <v>37450</v>
      </c>
      <c r="F16" s="101">
        <v>-19292</v>
      </c>
      <c r="G16" s="126">
        <f t="shared" si="0"/>
        <v>-0.51514018691588781</v>
      </c>
      <c r="H16" s="15"/>
    </row>
    <row r="17" spans="1:8" ht="15.75" x14ac:dyDescent="0.25">
      <c r="A17" s="136" t="s">
        <v>14</v>
      </c>
      <c r="B17" s="137"/>
      <c r="C17" s="14"/>
      <c r="D17" s="71">
        <v>1</v>
      </c>
      <c r="E17" s="100">
        <v>524245</v>
      </c>
      <c r="F17" s="101">
        <v>63534.5</v>
      </c>
      <c r="G17" s="118">
        <f t="shared" si="0"/>
        <v>0.12119238142471554</v>
      </c>
      <c r="H17" s="15"/>
    </row>
    <row r="18" spans="1:8" ht="15.75" x14ac:dyDescent="0.25">
      <c r="A18" s="136" t="s">
        <v>15</v>
      </c>
      <c r="B18" s="137"/>
      <c r="C18" s="14"/>
      <c r="D18" s="71">
        <v>2</v>
      </c>
      <c r="E18" s="100">
        <v>1291419</v>
      </c>
      <c r="F18" s="101">
        <v>471378.5</v>
      </c>
      <c r="G18" s="126">
        <f t="shared" si="0"/>
        <v>0.36500818092346482</v>
      </c>
      <c r="H18" s="15"/>
    </row>
    <row r="19" spans="1:8" ht="15.75" x14ac:dyDescent="0.25">
      <c r="A19" s="136" t="s">
        <v>54</v>
      </c>
      <c r="B19" s="137"/>
      <c r="C19" s="14"/>
      <c r="D19" s="71">
        <v>2</v>
      </c>
      <c r="E19" s="100">
        <v>475400</v>
      </c>
      <c r="F19" s="101">
        <v>141130.5</v>
      </c>
      <c r="G19" s="118">
        <f t="shared" si="0"/>
        <v>0.296866848969289</v>
      </c>
      <c r="H19" s="15"/>
    </row>
    <row r="20" spans="1:8" ht="15.75" x14ac:dyDescent="0.25">
      <c r="A20" s="136" t="s">
        <v>150</v>
      </c>
      <c r="B20" s="137"/>
      <c r="C20" s="14"/>
      <c r="D20" s="71"/>
      <c r="E20" s="100"/>
      <c r="F20" s="101"/>
      <c r="G20" s="118"/>
      <c r="H20" s="15"/>
    </row>
    <row r="21" spans="1:8" ht="15.75" x14ac:dyDescent="0.25">
      <c r="A21" s="136" t="s">
        <v>55</v>
      </c>
      <c r="B21" s="137"/>
      <c r="C21" s="14"/>
      <c r="D21" s="71">
        <v>7</v>
      </c>
      <c r="E21" s="100">
        <v>6160611</v>
      </c>
      <c r="F21" s="101">
        <v>1636201.5</v>
      </c>
      <c r="G21" s="118">
        <f t="shared" si="0"/>
        <v>0.2655907831219988</v>
      </c>
      <c r="H21" s="15"/>
    </row>
    <row r="22" spans="1:8" ht="15.75" x14ac:dyDescent="0.25">
      <c r="A22" s="136" t="s">
        <v>56</v>
      </c>
      <c r="B22" s="137"/>
      <c r="C22" s="14"/>
      <c r="D22" s="71">
        <v>3</v>
      </c>
      <c r="E22" s="100">
        <v>1587026</v>
      </c>
      <c r="F22" s="101">
        <v>161102.5</v>
      </c>
      <c r="G22" s="118">
        <f t="shared" si="0"/>
        <v>0.10151219954808553</v>
      </c>
      <c r="H22" s="15"/>
    </row>
    <row r="23" spans="1:8" ht="15.75" x14ac:dyDescent="0.25">
      <c r="A23" s="138" t="s">
        <v>20</v>
      </c>
      <c r="B23" s="137"/>
      <c r="C23" s="14"/>
      <c r="D23" s="71">
        <v>3</v>
      </c>
      <c r="E23" s="100">
        <v>745205</v>
      </c>
      <c r="F23" s="101">
        <v>248478.5</v>
      </c>
      <c r="G23" s="118">
        <f>F23/E23</f>
        <v>0.33343643695358993</v>
      </c>
      <c r="H23" s="15"/>
    </row>
    <row r="24" spans="1:8" ht="15.75" x14ac:dyDescent="0.25">
      <c r="A24" s="138" t="s">
        <v>21</v>
      </c>
      <c r="B24" s="137"/>
      <c r="C24" s="14"/>
      <c r="D24" s="71">
        <v>13</v>
      </c>
      <c r="E24" s="100">
        <v>208515</v>
      </c>
      <c r="F24" s="101">
        <v>208515</v>
      </c>
      <c r="G24" s="118">
        <f>F24/E24</f>
        <v>1</v>
      </c>
      <c r="H24" s="15"/>
    </row>
    <row r="25" spans="1:8" ht="15.75" x14ac:dyDescent="0.25">
      <c r="A25" s="139" t="s">
        <v>22</v>
      </c>
      <c r="B25" s="137"/>
      <c r="C25" s="14"/>
      <c r="D25" s="71"/>
      <c r="E25" s="100"/>
      <c r="F25" s="101"/>
      <c r="G25" s="118"/>
      <c r="H25" s="15"/>
    </row>
    <row r="26" spans="1:8" ht="15.75" x14ac:dyDescent="0.25">
      <c r="A26" s="139" t="s">
        <v>23</v>
      </c>
      <c r="B26" s="137"/>
      <c r="C26" s="14"/>
      <c r="D26" s="71"/>
      <c r="E26" s="100">
        <v>45231</v>
      </c>
      <c r="F26" s="101">
        <v>-34271</v>
      </c>
      <c r="G26" s="118">
        <f>F26/E26</f>
        <v>-0.75768831111405899</v>
      </c>
      <c r="H26" s="15"/>
    </row>
    <row r="27" spans="1:8" ht="15.75" x14ac:dyDescent="0.25">
      <c r="A27" s="136" t="s">
        <v>114</v>
      </c>
      <c r="B27" s="137"/>
      <c r="C27" s="14"/>
      <c r="D27" s="71"/>
      <c r="E27" s="100"/>
      <c r="F27" s="101"/>
      <c r="G27" s="126"/>
      <c r="H27" s="15"/>
    </row>
    <row r="28" spans="1:8" ht="15.75" x14ac:dyDescent="0.25">
      <c r="A28" s="139" t="s">
        <v>24</v>
      </c>
      <c r="B28" s="137"/>
      <c r="C28" s="14"/>
      <c r="D28" s="71">
        <v>1</v>
      </c>
      <c r="E28" s="100">
        <v>169349</v>
      </c>
      <c r="F28" s="101">
        <v>25883</v>
      </c>
      <c r="G28" s="118">
        <f>F28/E28</f>
        <v>0.15283822166059438</v>
      </c>
      <c r="H28" s="15"/>
    </row>
    <row r="29" spans="1:8" ht="15.75" x14ac:dyDescent="0.25">
      <c r="A29" s="139" t="s">
        <v>110</v>
      </c>
      <c r="B29" s="137"/>
      <c r="C29" s="14"/>
      <c r="D29" s="71"/>
      <c r="E29" s="100"/>
      <c r="F29" s="100"/>
      <c r="G29" s="127"/>
      <c r="H29" s="15"/>
    </row>
    <row r="30" spans="1:8" ht="15.75" x14ac:dyDescent="0.25">
      <c r="A30" s="139" t="s">
        <v>115</v>
      </c>
      <c r="B30" s="137"/>
      <c r="C30" s="14"/>
      <c r="D30" s="71"/>
      <c r="E30" s="128"/>
      <c r="F30" s="101"/>
      <c r="G30" s="126"/>
      <c r="H30" s="15"/>
    </row>
    <row r="31" spans="1:8" ht="15.75" x14ac:dyDescent="0.25">
      <c r="A31" s="139" t="s">
        <v>135</v>
      </c>
      <c r="B31" s="137"/>
      <c r="C31" s="14"/>
      <c r="D31" s="71">
        <v>1</v>
      </c>
      <c r="E31" s="128">
        <v>238414</v>
      </c>
      <c r="F31" s="101">
        <v>61351</v>
      </c>
      <c r="G31" s="126">
        <f>F31/E31</f>
        <v>0.25732968701502429</v>
      </c>
      <c r="H31" s="15"/>
    </row>
    <row r="32" spans="1:8" ht="15.75" x14ac:dyDescent="0.25">
      <c r="A32" s="139" t="s">
        <v>57</v>
      </c>
      <c r="B32" s="137"/>
      <c r="C32" s="14"/>
      <c r="D32" s="71"/>
      <c r="E32" s="128"/>
      <c r="F32" s="121"/>
      <c r="G32" s="126"/>
      <c r="H32" s="15"/>
    </row>
    <row r="33" spans="1:8" ht="15.75" x14ac:dyDescent="0.25">
      <c r="A33" s="136" t="s">
        <v>132</v>
      </c>
      <c r="B33" s="137"/>
      <c r="C33" s="14"/>
      <c r="D33" s="71">
        <v>2</v>
      </c>
      <c r="E33" s="100">
        <v>340953</v>
      </c>
      <c r="F33" s="101">
        <v>104344.5</v>
      </c>
      <c r="G33" s="126">
        <f>F33/E33</f>
        <v>0.30603778233363543</v>
      </c>
      <c r="H33" s="15"/>
    </row>
    <row r="34" spans="1:8" ht="15.75" x14ac:dyDescent="0.25">
      <c r="A34" s="136" t="s">
        <v>91</v>
      </c>
      <c r="B34" s="137"/>
      <c r="C34" s="14"/>
      <c r="D34" s="71"/>
      <c r="E34" s="100"/>
      <c r="F34" s="101"/>
      <c r="G34" s="126"/>
      <c r="H34" s="15"/>
    </row>
    <row r="35" spans="1:8" x14ac:dyDescent="0.2">
      <c r="A35" s="16" t="s">
        <v>28</v>
      </c>
      <c r="B35" s="13"/>
      <c r="C35" s="14"/>
      <c r="D35" s="72"/>
      <c r="E35" s="128"/>
      <c r="F35" s="121"/>
      <c r="G35" s="119"/>
      <c r="H35" s="15"/>
    </row>
    <row r="36" spans="1:8" x14ac:dyDescent="0.2">
      <c r="A36" s="16" t="s">
        <v>29</v>
      </c>
      <c r="B36" s="13"/>
      <c r="C36" s="14"/>
      <c r="D36" s="72"/>
      <c r="E36" s="128"/>
      <c r="F36" s="12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55</v>
      </c>
      <c r="E39" s="112">
        <f>SUM(E9:E38)</f>
        <v>16247750</v>
      </c>
      <c r="F39" s="112">
        <f>SUM(F9:F38)</f>
        <v>4184833</v>
      </c>
      <c r="G39" s="122">
        <f>F39/E39</f>
        <v>0.2575638473019341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52</v>
      </c>
      <c r="E44" s="101">
        <v>5582257.4500000002</v>
      </c>
      <c r="F44" s="101">
        <v>322930.18</v>
      </c>
      <c r="G44" s="118">
        <f>1-(+F44/E44)</f>
        <v>0.94215061148783097</v>
      </c>
      <c r="H44" s="15"/>
    </row>
    <row r="45" spans="1:8" ht="15.75" x14ac:dyDescent="0.25">
      <c r="A45" s="27" t="s">
        <v>34</v>
      </c>
      <c r="B45" s="28"/>
      <c r="C45" s="14"/>
      <c r="D45" s="71">
        <v>24</v>
      </c>
      <c r="E45" s="101">
        <v>6632596</v>
      </c>
      <c r="F45" s="101">
        <v>869617.29</v>
      </c>
      <c r="G45" s="118">
        <f t="shared" ref="G45:G56" si="1">1-(+F45/E45)</f>
        <v>0.86888734215079588</v>
      </c>
      <c r="H45" s="15"/>
    </row>
    <row r="46" spans="1:8" ht="15.75" x14ac:dyDescent="0.25">
      <c r="A46" s="27" t="s">
        <v>35</v>
      </c>
      <c r="B46" s="28"/>
      <c r="C46" s="14"/>
      <c r="D46" s="71">
        <v>102</v>
      </c>
      <c r="E46" s="101">
        <v>9136355.5</v>
      </c>
      <c r="F46" s="101">
        <v>488003.39</v>
      </c>
      <c r="G46" s="118">
        <f t="shared" si="1"/>
        <v>0.94658664606472465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82</v>
      </c>
      <c r="E48" s="101">
        <v>10665933.75</v>
      </c>
      <c r="F48" s="101">
        <v>793626.2</v>
      </c>
      <c r="G48" s="118">
        <f t="shared" si="1"/>
        <v>0.92559243113618628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1168266</v>
      </c>
      <c r="F49" s="101">
        <v>-39818</v>
      </c>
      <c r="G49" s="118">
        <f t="shared" si="1"/>
        <v>1.0340829913735399</v>
      </c>
      <c r="H49" s="15"/>
    </row>
    <row r="50" spans="1:8" ht="15.75" x14ac:dyDescent="0.25">
      <c r="A50" s="27" t="s">
        <v>39</v>
      </c>
      <c r="B50" s="28"/>
      <c r="C50" s="14"/>
      <c r="D50" s="71">
        <v>7</v>
      </c>
      <c r="E50" s="101">
        <v>1000550</v>
      </c>
      <c r="F50" s="101">
        <v>58753</v>
      </c>
      <c r="G50" s="118">
        <f t="shared" si="1"/>
        <v>0.94127929638698715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1</v>
      </c>
      <c r="E52" s="101">
        <v>214625</v>
      </c>
      <c r="F52" s="101">
        <v>15575</v>
      </c>
      <c r="G52" s="118">
        <f t="shared" si="1"/>
        <v>0.9274315666860804</v>
      </c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78900</v>
      </c>
      <c r="F53" s="101">
        <v>400</v>
      </c>
      <c r="G53" s="118">
        <f t="shared" si="1"/>
        <v>0.99493029150823831</v>
      </c>
      <c r="H53" s="15"/>
    </row>
    <row r="54" spans="1:8" ht="15.75" x14ac:dyDescent="0.25">
      <c r="A54" s="27" t="s">
        <v>60</v>
      </c>
      <c r="B54" s="30"/>
      <c r="C54" s="14"/>
      <c r="D54" s="71">
        <v>522</v>
      </c>
      <c r="E54" s="101">
        <v>42614900.780000001</v>
      </c>
      <c r="F54" s="101">
        <v>4781183.25</v>
      </c>
      <c r="G54" s="118">
        <f t="shared" si="1"/>
        <v>0.88780489541245389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27" t="s">
        <v>154</v>
      </c>
      <c r="B56" s="30"/>
      <c r="C56" s="14"/>
      <c r="D56" s="71">
        <v>286</v>
      </c>
      <c r="E56" s="101">
        <v>53506982.5</v>
      </c>
      <c r="F56" s="101">
        <v>5603823.1399999997</v>
      </c>
      <c r="G56" s="118">
        <f t="shared" si="1"/>
        <v>0.89526931106608376</v>
      </c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21"/>
      <c r="D61" s="72"/>
      <c r="E61" s="77"/>
      <c r="F61" s="111"/>
      <c r="G61" s="119"/>
      <c r="H61" s="2"/>
    </row>
    <row r="62" spans="1:8" ht="18" x14ac:dyDescent="0.25">
      <c r="A62" s="20" t="s">
        <v>45</v>
      </c>
      <c r="B62" s="20"/>
      <c r="C62" s="38"/>
      <c r="D62" s="73">
        <f>SUM(D44:D58)</f>
        <v>1079</v>
      </c>
      <c r="E62" s="112">
        <f>SUM(E44:E61)</f>
        <v>130601366.98</v>
      </c>
      <c r="F62" s="112">
        <f>SUM(F44:F61)</f>
        <v>12894093.449999999</v>
      </c>
      <c r="G62" s="122">
        <f>1-(F62/E62)</f>
        <v>0.90127137450272954</v>
      </c>
      <c r="H62" s="2"/>
    </row>
    <row r="63" spans="1:8" ht="18" x14ac:dyDescent="0.25">
      <c r="A63" s="33"/>
      <c r="B63" s="33"/>
      <c r="C63" s="38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17078926.449999999</v>
      </c>
      <c r="G64" s="116"/>
      <c r="H64" s="2"/>
    </row>
    <row r="65" spans="1:8" ht="18" x14ac:dyDescent="0.25">
      <c r="A65" s="34"/>
      <c r="B65" s="35"/>
      <c r="C65" s="38"/>
      <c r="D65" s="50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5546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DECEMBER 2025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134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113</v>
      </c>
      <c r="B9" s="137"/>
      <c r="C9" s="14"/>
      <c r="D9" s="71"/>
      <c r="E9" s="101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>
        <v>5</v>
      </c>
      <c r="E10" s="101">
        <v>430970</v>
      </c>
      <c r="F10" s="101">
        <v>80325.5</v>
      </c>
      <c r="G10" s="118">
        <f>F10/E10</f>
        <v>0.18638304290321833</v>
      </c>
      <c r="H10" s="15"/>
    </row>
    <row r="11" spans="1:8" ht="15.75" x14ac:dyDescent="0.25">
      <c r="A11" s="136" t="s">
        <v>94</v>
      </c>
      <c r="B11" s="137"/>
      <c r="C11" s="14"/>
      <c r="D11" s="71"/>
      <c r="E11" s="101"/>
      <c r="F11" s="101"/>
      <c r="G11" s="118"/>
      <c r="H11" s="15"/>
    </row>
    <row r="12" spans="1:8" ht="15.75" x14ac:dyDescent="0.25">
      <c r="A12" s="136" t="s">
        <v>62</v>
      </c>
      <c r="B12" s="137"/>
      <c r="C12" s="14"/>
      <c r="D12" s="71">
        <v>1</v>
      </c>
      <c r="E12" s="101">
        <v>139854</v>
      </c>
      <c r="F12" s="101">
        <v>23866.5</v>
      </c>
      <c r="G12" s="118">
        <f>F12/E12</f>
        <v>0.17065296666523661</v>
      </c>
      <c r="H12" s="15"/>
    </row>
    <row r="13" spans="1:8" ht="15.75" x14ac:dyDescent="0.25">
      <c r="A13" s="136" t="s">
        <v>63</v>
      </c>
      <c r="B13" s="137"/>
      <c r="C13" s="14"/>
      <c r="D13" s="71"/>
      <c r="E13" s="101"/>
      <c r="F13" s="101"/>
      <c r="G13" s="118"/>
      <c r="H13" s="15"/>
    </row>
    <row r="14" spans="1:8" ht="15.75" x14ac:dyDescent="0.25">
      <c r="A14" s="136" t="s">
        <v>119</v>
      </c>
      <c r="B14" s="137"/>
      <c r="C14" s="14"/>
      <c r="D14" s="71">
        <v>4</v>
      </c>
      <c r="E14" s="101">
        <v>980634</v>
      </c>
      <c r="F14" s="101">
        <v>186863</v>
      </c>
      <c r="G14" s="118">
        <f>F14/E14</f>
        <v>0.19055325432322354</v>
      </c>
      <c r="H14" s="15"/>
    </row>
    <row r="15" spans="1:8" ht="15.75" x14ac:dyDescent="0.25">
      <c r="A15" s="136" t="s">
        <v>25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103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120</v>
      </c>
      <c r="B17" s="137"/>
      <c r="C17" s="14"/>
      <c r="D17" s="71"/>
      <c r="E17" s="101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523679</v>
      </c>
      <c r="F18" s="101">
        <v>30979.5</v>
      </c>
      <c r="G18" s="118">
        <f>F18/E18</f>
        <v>5.915742277234718E-2</v>
      </c>
      <c r="H18" s="15"/>
    </row>
    <row r="19" spans="1:8" ht="15.75" x14ac:dyDescent="0.25">
      <c r="A19" s="136" t="s">
        <v>15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102</v>
      </c>
      <c r="B20" s="137"/>
      <c r="C20" s="14"/>
      <c r="D20" s="71"/>
      <c r="E20" s="101"/>
      <c r="F20" s="101"/>
      <c r="G20" s="118"/>
      <c r="H20" s="15"/>
    </row>
    <row r="21" spans="1:8" ht="15.75" x14ac:dyDescent="0.25">
      <c r="A21" s="136" t="s">
        <v>155</v>
      </c>
      <c r="B21" s="137"/>
      <c r="C21" s="14"/>
      <c r="D21" s="71"/>
      <c r="E21" s="101"/>
      <c r="F21" s="101"/>
      <c r="G21" s="118"/>
      <c r="H21" s="15"/>
    </row>
    <row r="22" spans="1:8" ht="15.75" x14ac:dyDescent="0.25">
      <c r="A22" s="136" t="s">
        <v>143</v>
      </c>
      <c r="B22" s="137"/>
      <c r="C22" s="14"/>
      <c r="D22" s="71"/>
      <c r="E22" s="101"/>
      <c r="F22" s="101"/>
      <c r="G22" s="118"/>
      <c r="H22" s="15"/>
    </row>
    <row r="23" spans="1:8" ht="15.75" x14ac:dyDescent="0.25">
      <c r="A23" s="136" t="s">
        <v>108</v>
      </c>
      <c r="B23" s="137"/>
      <c r="C23" s="14"/>
      <c r="D23" s="71">
        <v>8</v>
      </c>
      <c r="E23" s="101">
        <v>1047245</v>
      </c>
      <c r="F23" s="101">
        <v>224055</v>
      </c>
      <c r="G23" s="118">
        <f>F23/E23</f>
        <v>0.21394707064726975</v>
      </c>
      <c r="H23" s="15"/>
    </row>
    <row r="24" spans="1:8" ht="15.75" x14ac:dyDescent="0.25">
      <c r="A24" s="136" t="s">
        <v>138</v>
      </c>
      <c r="B24" s="137"/>
      <c r="C24" s="14"/>
      <c r="D24" s="71"/>
      <c r="E24" s="101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>
        <v>2</v>
      </c>
      <c r="E25" s="101">
        <v>150992</v>
      </c>
      <c r="F25" s="101">
        <v>26973</v>
      </c>
      <c r="G25" s="118">
        <f>F25/E25</f>
        <v>0.17863860336971496</v>
      </c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x14ac:dyDescent="0.25">
      <c r="A27" s="139" t="s">
        <v>23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145</v>
      </c>
      <c r="B28" s="137"/>
      <c r="C28" s="14"/>
      <c r="D28" s="71"/>
      <c r="E28" s="101"/>
      <c r="F28" s="101"/>
      <c r="G28" s="118"/>
      <c r="H28" s="15"/>
    </row>
    <row r="29" spans="1:8" ht="15.75" x14ac:dyDescent="0.25">
      <c r="A29" s="139" t="s">
        <v>133</v>
      </c>
      <c r="B29" s="137"/>
      <c r="C29" s="14"/>
      <c r="D29" s="71"/>
      <c r="E29" s="101"/>
      <c r="F29" s="101"/>
      <c r="G29" s="118"/>
      <c r="H29" s="15"/>
    </row>
    <row r="30" spans="1:8" ht="15.75" x14ac:dyDescent="0.25">
      <c r="A30" s="139" t="s">
        <v>66</v>
      </c>
      <c r="B30" s="137"/>
      <c r="C30" s="14"/>
      <c r="D30" s="71"/>
      <c r="E30" s="101"/>
      <c r="F30" s="101"/>
      <c r="G30" s="118"/>
      <c r="H30" s="15"/>
    </row>
    <row r="31" spans="1:8" ht="15.75" x14ac:dyDescent="0.25">
      <c r="A31" s="139" t="s">
        <v>144</v>
      </c>
      <c r="B31" s="137"/>
      <c r="C31" s="14"/>
      <c r="D31" s="71"/>
      <c r="E31" s="101"/>
      <c r="F31" s="101"/>
      <c r="G31" s="118"/>
      <c r="H31" s="15"/>
    </row>
    <row r="32" spans="1:8" ht="15.75" x14ac:dyDescent="0.25">
      <c r="A32" s="139" t="s">
        <v>53</v>
      </c>
      <c r="B32" s="137"/>
      <c r="C32" s="14"/>
      <c r="D32" s="71"/>
      <c r="E32" s="101"/>
      <c r="F32" s="101"/>
      <c r="G32" s="118"/>
      <c r="H32" s="15"/>
    </row>
    <row r="33" spans="1:8" ht="15.75" x14ac:dyDescent="0.25">
      <c r="A33" s="139" t="s">
        <v>151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9" t="s">
        <v>95</v>
      </c>
      <c r="B34" s="137"/>
      <c r="C34" s="14"/>
      <c r="D34" s="71"/>
      <c r="E34" s="101"/>
      <c r="F34" s="101"/>
      <c r="G34" s="118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21</v>
      </c>
      <c r="E39" s="112">
        <f>SUM(E9:E38)</f>
        <v>3273374</v>
      </c>
      <c r="F39" s="112">
        <f>SUM(F9:F38)</f>
        <v>573062.5</v>
      </c>
      <c r="G39" s="122">
        <f>F39/E39</f>
        <v>0.17506783520612065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19</v>
      </c>
      <c r="E44" s="101">
        <v>2151456.9</v>
      </c>
      <c r="F44" s="101">
        <v>147978.20000000001</v>
      </c>
      <c r="G44" s="118">
        <f>1-(+F44/E44)</f>
        <v>0.93121953779320421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31</v>
      </c>
      <c r="E46" s="101">
        <v>1249199.95</v>
      </c>
      <c r="F46" s="101">
        <v>86013.38</v>
      </c>
      <c r="G46" s="118">
        <f>1-(+F46/E46)</f>
        <v>0.93114522619057105</v>
      </c>
      <c r="H46" s="15"/>
    </row>
    <row r="47" spans="1:8" ht="15.75" x14ac:dyDescent="0.25">
      <c r="A47" s="27" t="s">
        <v>36</v>
      </c>
      <c r="B47" s="28"/>
      <c r="C47" s="14"/>
      <c r="D47" s="71">
        <v>7</v>
      </c>
      <c r="E47" s="101">
        <v>2621737</v>
      </c>
      <c r="F47" s="101">
        <v>122464.89</v>
      </c>
      <c r="G47" s="118"/>
      <c r="H47" s="15"/>
    </row>
    <row r="48" spans="1:8" ht="15.75" x14ac:dyDescent="0.25">
      <c r="A48" s="27" t="s">
        <v>37</v>
      </c>
      <c r="B48" s="28"/>
      <c r="C48" s="14"/>
      <c r="D48" s="71">
        <v>26</v>
      </c>
      <c r="E48" s="101">
        <v>3612340.75</v>
      </c>
      <c r="F48" s="101">
        <v>291089.06</v>
      </c>
      <c r="G48" s="118">
        <f>1-(+F48/E48)</f>
        <v>0.91941816120198516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7</v>
      </c>
      <c r="E50" s="101">
        <v>376335</v>
      </c>
      <c r="F50" s="101">
        <v>18705.099999999999</v>
      </c>
      <c r="G50" s="118">
        <f>1-(+F50/E50)</f>
        <v>0.95029667716263433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59</v>
      </c>
      <c r="B53" s="30"/>
      <c r="C53" s="14"/>
      <c r="D53" s="71"/>
      <c r="E53" s="101"/>
      <c r="F53" s="101"/>
      <c r="G53" s="118"/>
      <c r="H53" s="15"/>
    </row>
    <row r="54" spans="1:8" ht="15.75" x14ac:dyDescent="0.25">
      <c r="A54" s="27" t="s">
        <v>60</v>
      </c>
      <c r="B54" s="30"/>
      <c r="C54" s="14"/>
      <c r="D54" s="71">
        <v>396</v>
      </c>
      <c r="E54" s="101">
        <v>25746823.809999999</v>
      </c>
      <c r="F54" s="101">
        <v>3036193.66</v>
      </c>
      <c r="G54" s="118">
        <f>1-(+F54/E54)</f>
        <v>0.88207502088779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70" t="s">
        <v>117</v>
      </c>
      <c r="B56" s="30"/>
      <c r="C56" s="14"/>
      <c r="D56" s="71">
        <v>384</v>
      </c>
      <c r="E56" s="101">
        <v>56771354.130000003</v>
      </c>
      <c r="F56" s="101">
        <v>6280549.3899999997</v>
      </c>
      <c r="G56" s="118">
        <f>1-(+F56/E56)</f>
        <v>0.88937115405740985</v>
      </c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870</v>
      </c>
      <c r="E62" s="112">
        <f>SUM(E44:E61)</f>
        <v>92529247.539999992</v>
      </c>
      <c r="F62" s="112">
        <f>SUM(F44:F61)</f>
        <v>9982993.6799999997</v>
      </c>
      <c r="G62" s="122">
        <f>1-(+F62/E62)</f>
        <v>0.89210985774325691</v>
      </c>
      <c r="H62" s="2"/>
    </row>
    <row r="63" spans="1:8" x14ac:dyDescent="0.2">
      <c r="A63" s="33"/>
      <c r="B63" s="33"/>
      <c r="C63" s="33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5"/>
      <c r="D64" s="116"/>
      <c r="E64" s="116"/>
      <c r="F64" s="36">
        <f>F62+F39</f>
        <v>10556056.18</v>
      </c>
      <c r="G64" s="116"/>
      <c r="H64" s="2"/>
    </row>
    <row r="65" spans="1:8" ht="18" x14ac:dyDescent="0.25">
      <c r="A65" s="37"/>
      <c r="B65" s="38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88671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DECEMBER 2025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121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113</v>
      </c>
      <c r="B9" s="137"/>
      <c r="C9" s="14"/>
      <c r="D9" s="71"/>
      <c r="E9" s="100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/>
      <c r="E10" s="100"/>
      <c r="F10" s="101"/>
      <c r="G10" s="118"/>
      <c r="H10" s="15"/>
    </row>
    <row r="11" spans="1:8" ht="15.75" x14ac:dyDescent="0.25">
      <c r="A11" s="136" t="s">
        <v>94</v>
      </c>
      <c r="B11" s="137"/>
      <c r="C11" s="14"/>
      <c r="D11" s="71">
        <v>4</v>
      </c>
      <c r="E11" s="100">
        <v>645134</v>
      </c>
      <c r="F11" s="101">
        <v>255637.5</v>
      </c>
      <c r="G11" s="118">
        <f t="shared" ref="G11:G23" si="0">F11/E11</f>
        <v>0.39625488658170238</v>
      </c>
      <c r="H11" s="15"/>
    </row>
    <row r="12" spans="1:8" ht="15.75" x14ac:dyDescent="0.25">
      <c r="A12" s="136" t="s">
        <v>62</v>
      </c>
      <c r="B12" s="137"/>
      <c r="C12" s="14"/>
      <c r="D12" s="71"/>
      <c r="E12" s="100"/>
      <c r="F12" s="101"/>
      <c r="G12" s="118"/>
      <c r="H12" s="15"/>
    </row>
    <row r="13" spans="1:8" ht="15.75" x14ac:dyDescent="0.25">
      <c r="A13" s="136" t="s">
        <v>63</v>
      </c>
      <c r="B13" s="137"/>
      <c r="C13" s="14"/>
      <c r="D13" s="71">
        <v>1</v>
      </c>
      <c r="E13" s="100">
        <v>9040</v>
      </c>
      <c r="F13" s="101">
        <v>-1334</v>
      </c>
      <c r="G13" s="118">
        <f t="shared" si="0"/>
        <v>-0.14756637168141593</v>
      </c>
      <c r="H13" s="15"/>
    </row>
    <row r="14" spans="1:8" ht="15.75" x14ac:dyDescent="0.25">
      <c r="A14" s="136" t="s">
        <v>119</v>
      </c>
      <c r="B14" s="137"/>
      <c r="C14" s="14"/>
      <c r="D14" s="71">
        <v>2</v>
      </c>
      <c r="E14" s="100">
        <v>2188525</v>
      </c>
      <c r="F14" s="101">
        <v>253697</v>
      </c>
      <c r="G14" s="118">
        <f t="shared" si="0"/>
        <v>0.11592145394729327</v>
      </c>
      <c r="H14" s="15"/>
    </row>
    <row r="15" spans="1:8" ht="15.75" x14ac:dyDescent="0.25">
      <c r="A15" s="136" t="s">
        <v>25</v>
      </c>
      <c r="B15" s="137"/>
      <c r="C15" s="14"/>
      <c r="D15" s="71">
        <v>1</v>
      </c>
      <c r="E15" s="100">
        <v>51696</v>
      </c>
      <c r="F15" s="101">
        <v>36274</v>
      </c>
      <c r="G15" s="118">
        <f t="shared" si="0"/>
        <v>0.70167904673475701</v>
      </c>
      <c r="H15" s="15"/>
    </row>
    <row r="16" spans="1:8" ht="15.75" x14ac:dyDescent="0.25">
      <c r="A16" s="136" t="s">
        <v>103</v>
      </c>
      <c r="B16" s="137"/>
      <c r="C16" s="14"/>
      <c r="D16" s="71">
        <v>1</v>
      </c>
      <c r="E16" s="100">
        <v>235005</v>
      </c>
      <c r="F16" s="101">
        <v>-1438.5</v>
      </c>
      <c r="G16" s="118">
        <f t="shared" si="0"/>
        <v>-6.121146358588115E-3</v>
      </c>
      <c r="H16" s="15"/>
    </row>
    <row r="17" spans="1:8" ht="15.75" x14ac:dyDescent="0.25">
      <c r="A17" s="136" t="s">
        <v>120</v>
      </c>
      <c r="B17" s="137"/>
      <c r="C17" s="14"/>
      <c r="D17" s="71"/>
      <c r="E17" s="100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2</v>
      </c>
      <c r="E18" s="100">
        <v>158310</v>
      </c>
      <c r="F18" s="101">
        <v>84155.5</v>
      </c>
      <c r="G18" s="118">
        <f t="shared" si="0"/>
        <v>0.53158676015412798</v>
      </c>
      <c r="H18" s="15"/>
    </row>
    <row r="19" spans="1:8" ht="15.75" x14ac:dyDescent="0.25">
      <c r="A19" s="136" t="s">
        <v>15</v>
      </c>
      <c r="B19" s="137"/>
      <c r="C19" s="14"/>
      <c r="D19" s="71">
        <v>2</v>
      </c>
      <c r="E19" s="100">
        <v>1010605</v>
      </c>
      <c r="F19" s="101">
        <v>163266.5</v>
      </c>
      <c r="G19" s="118">
        <f t="shared" si="0"/>
        <v>0.16155322801688099</v>
      </c>
      <c r="H19" s="15"/>
    </row>
    <row r="20" spans="1:8" ht="15.75" x14ac:dyDescent="0.25">
      <c r="A20" s="136" t="s">
        <v>102</v>
      </c>
      <c r="B20" s="137"/>
      <c r="C20" s="14"/>
      <c r="D20" s="71">
        <v>1</v>
      </c>
      <c r="E20" s="100">
        <v>70145</v>
      </c>
      <c r="F20" s="101">
        <v>17525</v>
      </c>
      <c r="G20" s="118">
        <f t="shared" si="0"/>
        <v>0.249839617934279</v>
      </c>
      <c r="H20" s="15"/>
    </row>
    <row r="21" spans="1:8" ht="15.75" x14ac:dyDescent="0.25">
      <c r="A21" s="136" t="s">
        <v>155</v>
      </c>
      <c r="B21" s="137"/>
      <c r="C21" s="14"/>
      <c r="D21" s="71"/>
      <c r="E21" s="100"/>
      <c r="F21" s="101"/>
      <c r="G21" s="118"/>
      <c r="H21" s="15"/>
    </row>
    <row r="22" spans="1:8" ht="15.75" x14ac:dyDescent="0.25">
      <c r="A22" s="136" t="s">
        <v>143</v>
      </c>
      <c r="B22" s="137"/>
      <c r="C22" s="14"/>
      <c r="D22" s="71">
        <v>14</v>
      </c>
      <c r="E22" s="100">
        <v>1956279</v>
      </c>
      <c r="F22" s="101">
        <v>441446.5</v>
      </c>
      <c r="G22" s="118">
        <f t="shared" si="0"/>
        <v>0.22565620752459134</v>
      </c>
      <c r="H22" s="15"/>
    </row>
    <row r="23" spans="1:8" ht="15.75" x14ac:dyDescent="0.25">
      <c r="A23" s="136" t="s">
        <v>108</v>
      </c>
      <c r="B23" s="137"/>
      <c r="C23" s="14"/>
      <c r="D23" s="71">
        <v>2</v>
      </c>
      <c r="E23" s="100">
        <v>2000</v>
      </c>
      <c r="F23" s="101">
        <v>2055</v>
      </c>
      <c r="G23" s="118">
        <f t="shared" si="0"/>
        <v>1.0275000000000001</v>
      </c>
      <c r="H23" s="15"/>
    </row>
    <row r="24" spans="1:8" ht="15.75" x14ac:dyDescent="0.25">
      <c r="A24" s="136" t="s">
        <v>138</v>
      </c>
      <c r="B24" s="137"/>
      <c r="C24" s="14"/>
      <c r="D24" s="71"/>
      <c r="E24" s="100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0">
        <v>861439</v>
      </c>
      <c r="F25" s="101">
        <v>180110</v>
      </c>
      <c r="G25" s="118">
        <f>F25/E25</f>
        <v>0.20908038758403091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18"/>
      <c r="H26" s="15"/>
    </row>
    <row r="27" spans="1:8" ht="15.75" x14ac:dyDescent="0.25">
      <c r="A27" s="139" t="s">
        <v>23</v>
      </c>
      <c r="B27" s="137"/>
      <c r="C27" s="14"/>
      <c r="D27" s="71"/>
      <c r="E27" s="100"/>
      <c r="F27" s="101"/>
      <c r="G27" s="118"/>
      <c r="H27" s="15"/>
    </row>
    <row r="28" spans="1:8" ht="15.75" x14ac:dyDescent="0.25">
      <c r="A28" s="139" t="s">
        <v>145</v>
      </c>
      <c r="B28" s="137"/>
      <c r="C28" s="14"/>
      <c r="D28" s="71">
        <v>2</v>
      </c>
      <c r="E28" s="100">
        <v>1462525</v>
      </c>
      <c r="F28" s="101">
        <v>78620.5</v>
      </c>
      <c r="G28" s="118">
        <f t="shared" ref="G28:G34" si="1">F28/E28</f>
        <v>5.3756687919864619E-2</v>
      </c>
      <c r="H28" s="15"/>
    </row>
    <row r="29" spans="1:8" ht="15.75" x14ac:dyDescent="0.25">
      <c r="A29" s="139" t="s">
        <v>133</v>
      </c>
      <c r="B29" s="137"/>
      <c r="C29" s="14"/>
      <c r="D29" s="71">
        <v>1</v>
      </c>
      <c r="E29" s="100">
        <v>50540</v>
      </c>
      <c r="F29" s="101">
        <v>13207</v>
      </c>
      <c r="G29" s="118">
        <f t="shared" si="1"/>
        <v>0.26131776810447171</v>
      </c>
      <c r="H29" s="15"/>
    </row>
    <row r="30" spans="1:8" ht="15.75" x14ac:dyDescent="0.25">
      <c r="A30" s="139" t="s">
        <v>66</v>
      </c>
      <c r="B30" s="137"/>
      <c r="C30" s="14"/>
      <c r="D30" s="71">
        <v>1</v>
      </c>
      <c r="E30" s="100">
        <v>51712</v>
      </c>
      <c r="F30" s="101">
        <v>5882</v>
      </c>
      <c r="G30" s="118">
        <f t="shared" si="1"/>
        <v>0.11374535891089109</v>
      </c>
      <c r="H30" s="15"/>
    </row>
    <row r="31" spans="1:8" ht="15.75" x14ac:dyDescent="0.25">
      <c r="A31" s="139" t="s">
        <v>144</v>
      </c>
      <c r="B31" s="137"/>
      <c r="C31" s="14"/>
      <c r="D31" s="71">
        <v>2</v>
      </c>
      <c r="E31" s="100">
        <v>521107</v>
      </c>
      <c r="F31" s="101">
        <v>159776.5</v>
      </c>
      <c r="G31" s="118">
        <f t="shared" si="1"/>
        <v>0.30660977495984509</v>
      </c>
      <c r="H31" s="15"/>
    </row>
    <row r="32" spans="1:8" ht="15.75" x14ac:dyDescent="0.25">
      <c r="A32" s="139" t="s">
        <v>53</v>
      </c>
      <c r="B32" s="137"/>
      <c r="C32" s="14"/>
      <c r="D32" s="71">
        <v>1</v>
      </c>
      <c r="E32" s="100">
        <v>137857</v>
      </c>
      <c r="F32" s="101">
        <v>52210</v>
      </c>
      <c r="G32" s="118">
        <f t="shared" si="1"/>
        <v>0.37872578106298554</v>
      </c>
      <c r="H32" s="15"/>
    </row>
    <row r="33" spans="1:8" ht="15.75" x14ac:dyDescent="0.25">
      <c r="A33" s="139" t="s">
        <v>151</v>
      </c>
      <c r="B33" s="137"/>
      <c r="C33" s="14"/>
      <c r="D33" s="71">
        <v>2</v>
      </c>
      <c r="E33" s="100">
        <v>301160</v>
      </c>
      <c r="F33" s="101">
        <v>64481</v>
      </c>
      <c r="G33" s="118">
        <f t="shared" si="1"/>
        <v>0.21410877938637268</v>
      </c>
      <c r="H33" s="15"/>
    </row>
    <row r="34" spans="1:8" ht="15.75" x14ac:dyDescent="0.25">
      <c r="A34" s="139" t="s">
        <v>95</v>
      </c>
      <c r="B34" s="137"/>
      <c r="C34" s="14"/>
      <c r="D34" s="71">
        <v>1</v>
      </c>
      <c r="E34" s="100">
        <v>547622</v>
      </c>
      <c r="F34" s="101">
        <v>76783.5</v>
      </c>
      <c r="G34" s="118">
        <f t="shared" si="1"/>
        <v>0.14021259189733065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44</v>
      </c>
      <c r="E39" s="112">
        <f>SUM(E9:E38)</f>
        <v>10260701</v>
      </c>
      <c r="F39" s="112">
        <f>SUM(F9:F38)</f>
        <v>1882355</v>
      </c>
      <c r="G39" s="122">
        <f>F39/E39</f>
        <v>0.18345286545237016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116</v>
      </c>
      <c r="E44" s="101">
        <v>15041839.970000001</v>
      </c>
      <c r="F44" s="101">
        <v>956702.65</v>
      </c>
      <c r="G44" s="118">
        <f>1-(+F44/E44)</f>
        <v>0.93639723252553653</v>
      </c>
      <c r="H44" s="15"/>
    </row>
    <row r="45" spans="1:8" ht="15.75" x14ac:dyDescent="0.25">
      <c r="A45" s="27" t="s">
        <v>34</v>
      </c>
      <c r="B45" s="28"/>
      <c r="C45" s="14"/>
      <c r="D45" s="71">
        <v>17</v>
      </c>
      <c r="E45" s="101">
        <v>6801207.1299999999</v>
      </c>
      <c r="F45" s="101">
        <v>603579.38</v>
      </c>
      <c r="G45" s="118">
        <f t="shared" ref="G45:G53" si="2">1-(+F45/E45)</f>
        <v>0.91125408056790058</v>
      </c>
      <c r="H45" s="15"/>
    </row>
    <row r="46" spans="1:8" ht="15.75" x14ac:dyDescent="0.25">
      <c r="A46" s="27" t="s">
        <v>35</v>
      </c>
      <c r="B46" s="28"/>
      <c r="C46" s="14"/>
      <c r="D46" s="71">
        <v>92</v>
      </c>
      <c r="E46" s="101">
        <v>4561811.25</v>
      </c>
      <c r="F46" s="101">
        <v>378853.77</v>
      </c>
      <c r="G46" s="118">
        <f t="shared" si="2"/>
        <v>0.91695102027730757</v>
      </c>
      <c r="H46" s="15"/>
    </row>
    <row r="47" spans="1:8" ht="15.75" x14ac:dyDescent="0.25">
      <c r="A47" s="27" t="s">
        <v>36</v>
      </c>
      <c r="B47" s="28"/>
      <c r="C47" s="14"/>
      <c r="D47" s="71">
        <v>3</v>
      </c>
      <c r="E47" s="101">
        <v>687119.25</v>
      </c>
      <c r="F47" s="101">
        <v>41424</v>
      </c>
      <c r="G47" s="118">
        <f t="shared" si="2"/>
        <v>0.93971352134291097</v>
      </c>
      <c r="H47" s="15"/>
    </row>
    <row r="48" spans="1:8" ht="15.75" x14ac:dyDescent="0.25">
      <c r="A48" s="27" t="s">
        <v>37</v>
      </c>
      <c r="B48" s="28"/>
      <c r="C48" s="14"/>
      <c r="D48" s="71">
        <v>106</v>
      </c>
      <c r="E48" s="101">
        <v>19900666.82</v>
      </c>
      <c r="F48" s="101">
        <v>1108059</v>
      </c>
      <c r="G48" s="118">
        <f t="shared" si="2"/>
        <v>0.94432050895468433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1423370</v>
      </c>
      <c r="F50" s="101">
        <v>126859</v>
      </c>
      <c r="G50" s="118">
        <f t="shared" si="2"/>
        <v>0.91087419293648175</v>
      </c>
      <c r="H50" s="15"/>
    </row>
    <row r="51" spans="1:8" ht="15.75" x14ac:dyDescent="0.25">
      <c r="A51" s="27" t="s">
        <v>40</v>
      </c>
      <c r="B51" s="28"/>
      <c r="C51" s="14"/>
      <c r="D51" s="71">
        <v>1</v>
      </c>
      <c r="E51" s="101">
        <v>70450</v>
      </c>
      <c r="F51" s="101">
        <v>1040</v>
      </c>
      <c r="G51" s="118">
        <f t="shared" si="2"/>
        <v>0.9852377572746629</v>
      </c>
      <c r="H51" s="15"/>
    </row>
    <row r="52" spans="1:8" ht="15.75" x14ac:dyDescent="0.25">
      <c r="A52" s="27" t="s">
        <v>41</v>
      </c>
      <c r="B52" s="28"/>
      <c r="C52" s="14"/>
      <c r="D52" s="71">
        <v>3</v>
      </c>
      <c r="E52" s="101">
        <v>176050</v>
      </c>
      <c r="F52" s="101">
        <v>38573</v>
      </c>
      <c r="G52" s="118">
        <f t="shared" si="2"/>
        <v>0.78089747230900319</v>
      </c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81700</v>
      </c>
      <c r="F53" s="101">
        <v>21800</v>
      </c>
      <c r="G53" s="118">
        <f t="shared" si="2"/>
        <v>0.73317013463892289</v>
      </c>
      <c r="H53" s="15"/>
    </row>
    <row r="54" spans="1:8" ht="15.75" x14ac:dyDescent="0.25">
      <c r="A54" s="27" t="s">
        <v>60</v>
      </c>
      <c r="B54" s="30"/>
      <c r="C54" s="14"/>
      <c r="D54" s="71">
        <v>1172</v>
      </c>
      <c r="E54" s="101">
        <v>110220525.01000001</v>
      </c>
      <c r="F54" s="101">
        <v>12081438.289999999</v>
      </c>
      <c r="G54" s="118">
        <f>1-(+F54/E54)</f>
        <v>0.89038848899600254</v>
      </c>
      <c r="H54" s="15"/>
    </row>
    <row r="55" spans="1:8" ht="15.75" x14ac:dyDescent="0.25">
      <c r="A55" s="27" t="s">
        <v>61</v>
      </c>
      <c r="B55" s="30"/>
      <c r="C55" s="14"/>
      <c r="D55" s="71">
        <v>21</v>
      </c>
      <c r="E55" s="101">
        <v>334307.19</v>
      </c>
      <c r="F55" s="101">
        <v>38836.42</v>
      </c>
      <c r="G55" s="118">
        <f>1-(+F55/E55)</f>
        <v>0.88383013838260549</v>
      </c>
      <c r="H55" s="15"/>
    </row>
    <row r="56" spans="1:8" ht="15.75" x14ac:dyDescent="0.25">
      <c r="A56" s="70" t="s">
        <v>117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77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1545</v>
      </c>
      <c r="E62" s="112">
        <f>SUM(E44:E61)</f>
        <v>159299046.62</v>
      </c>
      <c r="F62" s="112">
        <f>SUM(F44:F61)</f>
        <v>15397165.51</v>
      </c>
      <c r="G62" s="122">
        <f>1-(F62/E62)</f>
        <v>0.90334427081205848</v>
      </c>
      <c r="H62" s="15"/>
    </row>
    <row r="63" spans="1:8" x14ac:dyDescent="0.2">
      <c r="A63" s="33"/>
      <c r="B63" s="33"/>
      <c r="C63" s="49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17279520.509999998</v>
      </c>
      <c r="G64" s="116"/>
      <c r="H64" s="2"/>
    </row>
    <row r="65" spans="1:8" ht="18" x14ac:dyDescent="0.25">
      <c r="A65" s="37"/>
      <c r="B65" s="38"/>
      <c r="C65" s="38"/>
      <c r="D65" s="79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="87" workbookViewId="0">
      <selection activeCell="D9" sqref="D9"/>
    </sheetView>
  </sheetViews>
  <sheetFormatPr defaultRowHeight="23.25" x14ac:dyDescent="0.35"/>
  <cols>
    <col min="1" max="1" width="9.6640625" style="52" customWidth="1"/>
    <col min="2" max="2" width="15.6640625" style="52" customWidth="1"/>
    <col min="3" max="3" width="3.6640625" style="52" customWidth="1"/>
    <col min="4" max="4" width="7.6640625" style="52" customWidth="1"/>
    <col min="5" max="6" width="14.6640625" style="52" customWidth="1"/>
    <col min="7" max="7" width="11.6640625" style="52" customWidth="1"/>
    <col min="8" max="16384" width="8.88671875" style="52"/>
  </cols>
  <sheetData>
    <row r="1" spans="1:8" ht="23.25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customHeight="1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customHeight="1" x14ac:dyDescent="0.35">
      <c r="A3" s="1" t="str">
        <f>ARG!$A$3</f>
        <v>MONTH ENDED:  DECEMBER 2025</v>
      </c>
      <c r="B3" s="2"/>
      <c r="C3" s="2"/>
      <c r="D3" s="2"/>
      <c r="E3" s="2"/>
      <c r="F3" s="2"/>
      <c r="G3" s="2"/>
      <c r="H3" s="2"/>
    </row>
    <row r="4" spans="1:8" ht="15.75" customHeight="1" x14ac:dyDescent="0.35">
      <c r="A4" s="4"/>
      <c r="B4" s="4"/>
      <c r="C4" s="4"/>
      <c r="D4" s="4"/>
      <c r="E4" s="4"/>
      <c r="F4" s="5"/>
      <c r="G4" s="5"/>
      <c r="H4" s="2"/>
    </row>
    <row r="5" spans="1:8" ht="23.25" customHeight="1" x14ac:dyDescent="0.35">
      <c r="A5" s="2"/>
      <c r="B5" s="4"/>
      <c r="C5" s="4"/>
      <c r="D5" s="6" t="s">
        <v>67</v>
      </c>
      <c r="E5" s="7"/>
      <c r="F5" s="8"/>
      <c r="G5" s="5"/>
      <c r="H5" s="2"/>
    </row>
    <row r="6" spans="1:8" ht="15.75" customHeight="1" x14ac:dyDescent="0.35">
      <c r="A6" s="9" t="s">
        <v>3</v>
      </c>
      <c r="B6" s="4"/>
      <c r="C6" s="4"/>
      <c r="D6" s="4"/>
      <c r="E6" s="4"/>
      <c r="F6" s="5"/>
      <c r="G6" s="5"/>
      <c r="H6" s="2"/>
    </row>
    <row r="7" spans="1:8" ht="15.75" customHeight="1" x14ac:dyDescent="0.3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customHeight="1" x14ac:dyDescent="0.3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customHeight="1" x14ac:dyDescent="0.35">
      <c r="A9" s="136" t="s">
        <v>10</v>
      </c>
      <c r="B9" s="137"/>
      <c r="C9" s="14"/>
      <c r="D9" s="71"/>
      <c r="E9" s="101"/>
      <c r="F9" s="101"/>
      <c r="G9" s="118"/>
      <c r="H9" s="15"/>
    </row>
    <row r="10" spans="1:8" ht="15.75" customHeight="1" x14ac:dyDescent="0.35">
      <c r="A10" s="136" t="s">
        <v>11</v>
      </c>
      <c r="B10" s="137"/>
      <c r="C10" s="14"/>
      <c r="D10" s="71"/>
      <c r="E10" s="101"/>
      <c r="F10" s="101"/>
      <c r="G10" s="118"/>
      <c r="H10" s="15"/>
    </row>
    <row r="11" spans="1:8" ht="15.75" customHeight="1" x14ac:dyDescent="0.35">
      <c r="A11" s="136" t="s">
        <v>111</v>
      </c>
      <c r="B11" s="137"/>
      <c r="C11" s="14"/>
      <c r="D11" s="71"/>
      <c r="E11" s="101"/>
      <c r="F11" s="101"/>
      <c r="G11" s="118"/>
      <c r="H11" s="15"/>
    </row>
    <row r="12" spans="1:8" ht="15.75" customHeight="1" x14ac:dyDescent="0.35">
      <c r="A12" s="136" t="s">
        <v>25</v>
      </c>
      <c r="B12" s="137"/>
      <c r="C12" s="14"/>
      <c r="D12" s="71"/>
      <c r="E12" s="101"/>
      <c r="F12" s="101"/>
      <c r="G12" s="118"/>
      <c r="H12" s="15"/>
    </row>
    <row r="13" spans="1:8" ht="15.75" customHeight="1" x14ac:dyDescent="0.35">
      <c r="A13" s="136" t="s">
        <v>70</v>
      </c>
      <c r="B13" s="137"/>
      <c r="C13" s="14"/>
      <c r="D13" s="71"/>
      <c r="E13" s="101"/>
      <c r="F13" s="101"/>
      <c r="G13" s="118"/>
      <c r="H13" s="15"/>
    </row>
    <row r="14" spans="1:8" ht="15.75" customHeight="1" x14ac:dyDescent="0.35">
      <c r="A14" s="136" t="s">
        <v>99</v>
      </c>
      <c r="B14" s="137"/>
      <c r="C14" s="14"/>
      <c r="D14" s="71"/>
      <c r="E14" s="101"/>
      <c r="F14" s="101"/>
      <c r="G14" s="118"/>
      <c r="H14" s="15"/>
    </row>
    <row r="15" spans="1:8" ht="15.75" customHeight="1" x14ac:dyDescent="0.35">
      <c r="A15" s="136" t="s">
        <v>101</v>
      </c>
      <c r="B15" s="137"/>
      <c r="C15" s="14"/>
      <c r="D15" s="71"/>
      <c r="E15" s="101"/>
      <c r="F15" s="101"/>
      <c r="G15" s="118"/>
      <c r="H15" s="15"/>
    </row>
    <row r="16" spans="1:8" ht="15.75" customHeight="1" x14ac:dyDescent="0.35">
      <c r="A16" s="136" t="s">
        <v>96</v>
      </c>
      <c r="B16" s="137"/>
      <c r="C16" s="14"/>
      <c r="D16" s="71"/>
      <c r="E16" s="101"/>
      <c r="F16" s="101"/>
      <c r="G16" s="118"/>
      <c r="H16" s="15"/>
    </row>
    <row r="17" spans="1:8" ht="15.75" customHeight="1" x14ac:dyDescent="0.35">
      <c r="A17" s="136" t="s">
        <v>74</v>
      </c>
      <c r="B17" s="137"/>
      <c r="C17" s="14"/>
      <c r="D17" s="71"/>
      <c r="E17" s="101"/>
      <c r="F17" s="101"/>
      <c r="G17" s="118"/>
      <c r="H17" s="15"/>
    </row>
    <row r="18" spans="1:8" ht="15.75" customHeight="1" x14ac:dyDescent="0.35">
      <c r="A18" s="139" t="s">
        <v>105</v>
      </c>
      <c r="B18" s="137"/>
      <c r="C18" s="14"/>
      <c r="D18" s="71"/>
      <c r="E18" s="101"/>
      <c r="F18" s="101"/>
      <c r="G18" s="118"/>
      <c r="H18" s="15"/>
    </row>
    <row r="19" spans="1:8" ht="15.75" customHeight="1" x14ac:dyDescent="0.35">
      <c r="A19" s="139" t="s">
        <v>14</v>
      </c>
      <c r="B19" s="137"/>
      <c r="C19" s="14"/>
      <c r="D19" s="71"/>
      <c r="E19" s="101"/>
      <c r="F19" s="101"/>
      <c r="G19" s="118"/>
      <c r="H19" s="15"/>
    </row>
    <row r="20" spans="1:8" ht="15.75" customHeight="1" x14ac:dyDescent="0.35">
      <c r="A20" s="136" t="s">
        <v>15</v>
      </c>
      <c r="B20" s="137"/>
      <c r="C20" s="14"/>
      <c r="D20" s="71"/>
      <c r="E20" s="101"/>
      <c r="F20" s="101"/>
      <c r="G20" s="118"/>
      <c r="H20" s="15"/>
    </row>
    <row r="21" spans="1:8" ht="15.75" customHeight="1" x14ac:dyDescent="0.35">
      <c r="A21" s="136" t="s">
        <v>58</v>
      </c>
      <c r="B21" s="137"/>
      <c r="C21" s="14"/>
      <c r="D21" s="71"/>
      <c r="E21" s="101"/>
      <c r="F21" s="101"/>
      <c r="G21" s="118"/>
      <c r="H21" s="15"/>
    </row>
    <row r="22" spans="1:8" ht="15.75" customHeight="1" x14ac:dyDescent="0.35">
      <c r="A22" s="136" t="s">
        <v>91</v>
      </c>
      <c r="B22" s="137"/>
      <c r="C22" s="14"/>
      <c r="D22" s="71"/>
      <c r="E22" s="101"/>
      <c r="F22" s="101"/>
      <c r="G22" s="118"/>
      <c r="H22" s="15"/>
    </row>
    <row r="23" spans="1:8" ht="15.75" customHeight="1" x14ac:dyDescent="0.35">
      <c r="A23" s="136" t="s">
        <v>106</v>
      </c>
      <c r="B23" s="137"/>
      <c r="C23" s="14"/>
      <c r="D23" s="71"/>
      <c r="E23" s="101"/>
      <c r="F23" s="101"/>
      <c r="G23" s="118"/>
      <c r="H23" s="15"/>
    </row>
    <row r="24" spans="1:8" ht="15.75" customHeight="1" x14ac:dyDescent="0.35">
      <c r="A24" s="136" t="s">
        <v>18</v>
      </c>
      <c r="B24" s="137"/>
      <c r="C24" s="14"/>
      <c r="D24" s="71"/>
      <c r="E24" s="101"/>
      <c r="F24" s="101"/>
      <c r="G24" s="118"/>
      <c r="H24" s="15"/>
    </row>
    <row r="25" spans="1:8" ht="15.75" customHeight="1" x14ac:dyDescent="0.35">
      <c r="A25" s="138" t="s">
        <v>20</v>
      </c>
      <c r="B25" s="137"/>
      <c r="C25" s="14"/>
      <c r="D25" s="71"/>
      <c r="E25" s="101"/>
      <c r="F25" s="101"/>
      <c r="G25" s="118"/>
      <c r="H25" s="15"/>
    </row>
    <row r="26" spans="1:8" ht="15.75" customHeight="1" x14ac:dyDescent="0.3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customHeight="1" x14ac:dyDescent="0.35">
      <c r="A27" s="139" t="s">
        <v>22</v>
      </c>
      <c r="B27" s="137"/>
      <c r="C27" s="14"/>
      <c r="D27" s="71"/>
      <c r="E27" s="101"/>
      <c r="F27" s="101"/>
      <c r="G27" s="118"/>
      <c r="H27" s="15"/>
    </row>
    <row r="28" spans="1:8" ht="15.75" customHeight="1" x14ac:dyDescent="0.35">
      <c r="A28" s="139" t="s">
        <v>23</v>
      </c>
      <c r="B28" s="137"/>
      <c r="C28" s="14"/>
      <c r="D28" s="71"/>
      <c r="E28" s="101"/>
      <c r="F28" s="101"/>
      <c r="G28" s="118"/>
      <c r="H28" s="15"/>
    </row>
    <row r="29" spans="1:8" ht="15.75" customHeight="1" x14ac:dyDescent="0.35">
      <c r="A29" s="139" t="s">
        <v>24</v>
      </c>
      <c r="B29" s="137"/>
      <c r="C29" s="14"/>
      <c r="D29" s="71"/>
      <c r="E29" s="101"/>
      <c r="F29" s="101"/>
      <c r="G29" s="118"/>
      <c r="H29" s="15"/>
    </row>
    <row r="30" spans="1:8" ht="15.75" customHeight="1" x14ac:dyDescent="0.35">
      <c r="A30" s="139" t="s">
        <v>66</v>
      </c>
      <c r="B30" s="137"/>
      <c r="C30" s="14"/>
      <c r="D30" s="71"/>
      <c r="E30" s="101"/>
      <c r="F30" s="101"/>
      <c r="G30" s="118"/>
      <c r="H30" s="15"/>
    </row>
    <row r="31" spans="1:8" ht="15.75" customHeight="1" x14ac:dyDescent="0.35">
      <c r="A31" s="139" t="s">
        <v>145</v>
      </c>
      <c r="B31" s="137"/>
      <c r="C31" s="14"/>
      <c r="D31" s="71"/>
      <c r="E31" s="101"/>
      <c r="F31" s="101"/>
      <c r="G31" s="118"/>
      <c r="H31" s="15"/>
    </row>
    <row r="32" spans="1:8" ht="15.75" customHeight="1" x14ac:dyDescent="0.35">
      <c r="A32" s="139" t="s">
        <v>102</v>
      </c>
      <c r="B32" s="137"/>
      <c r="C32" s="14"/>
      <c r="D32" s="71"/>
      <c r="E32" s="101"/>
      <c r="F32" s="101"/>
      <c r="G32" s="118"/>
      <c r="H32" s="15"/>
    </row>
    <row r="33" spans="1:8" ht="15.75" customHeight="1" x14ac:dyDescent="0.35">
      <c r="A33" s="139" t="s">
        <v>27</v>
      </c>
      <c r="B33" s="137"/>
      <c r="C33" s="14"/>
      <c r="D33" s="71"/>
      <c r="E33" s="101"/>
      <c r="F33" s="101"/>
      <c r="G33" s="118"/>
      <c r="H33" s="15"/>
    </row>
    <row r="34" spans="1:8" ht="15.75" customHeight="1" x14ac:dyDescent="0.35">
      <c r="A34" s="139" t="s">
        <v>72</v>
      </c>
      <c r="B34" s="137"/>
      <c r="C34" s="14"/>
      <c r="D34" s="71"/>
      <c r="E34" s="101"/>
      <c r="F34" s="101"/>
      <c r="G34" s="118"/>
      <c r="H34" s="15"/>
    </row>
    <row r="35" spans="1:8" ht="15.75" customHeight="1" x14ac:dyDescent="0.35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ht="15.75" customHeight="1" x14ac:dyDescent="0.35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ht="15.75" customHeight="1" x14ac:dyDescent="0.35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ht="15.75" customHeight="1" x14ac:dyDescent="0.35">
      <c r="A38" s="17"/>
      <c r="B38" s="18"/>
      <c r="C38" s="14"/>
      <c r="D38" s="72"/>
      <c r="E38" s="111"/>
      <c r="F38" s="111"/>
      <c r="G38" s="119"/>
      <c r="H38" s="15"/>
    </row>
    <row r="39" spans="1:8" ht="15.75" customHeight="1" x14ac:dyDescent="0.35">
      <c r="A39" s="19" t="s">
        <v>31</v>
      </c>
      <c r="B39" s="20"/>
      <c r="C39" s="21"/>
      <c r="D39" s="73">
        <f>SUM(D9:D38)</f>
        <v>0</v>
      </c>
      <c r="E39" s="112">
        <f>SUM(E9:E38)</f>
        <v>0</v>
      </c>
      <c r="F39" s="112">
        <f>SUM(F9:F38)</f>
        <v>0</v>
      </c>
      <c r="G39" s="122">
        <v>0</v>
      </c>
      <c r="H39" s="15"/>
    </row>
    <row r="40" spans="1:8" ht="15.75" customHeight="1" x14ac:dyDescent="0.35">
      <c r="A40" s="22"/>
      <c r="B40" s="22"/>
      <c r="C40" s="22"/>
      <c r="D40" s="107"/>
      <c r="E40" s="108"/>
      <c r="F40" s="74"/>
      <c r="G40" s="74"/>
      <c r="H40" s="2"/>
    </row>
    <row r="41" spans="1:8" ht="15.75" customHeight="1" x14ac:dyDescent="0.3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customHeight="1" x14ac:dyDescent="0.3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customHeight="1" x14ac:dyDescent="0.3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customHeight="1" x14ac:dyDescent="0.35">
      <c r="A44" s="27" t="s">
        <v>33</v>
      </c>
      <c r="B44" s="28"/>
      <c r="C44" s="14"/>
      <c r="D44" s="71">
        <v>5</v>
      </c>
      <c r="E44" s="101">
        <v>250302.65</v>
      </c>
      <c r="F44" s="101">
        <v>17182.900000000001</v>
      </c>
      <c r="G44" s="118">
        <f>1-(+F44/E44)</f>
        <v>0.93135150586699744</v>
      </c>
      <c r="H44" s="15"/>
    </row>
    <row r="45" spans="1:8" ht="15.75" customHeight="1" x14ac:dyDescent="0.3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customHeight="1" x14ac:dyDescent="0.35">
      <c r="A46" s="27" t="s">
        <v>35</v>
      </c>
      <c r="B46" s="28"/>
      <c r="C46" s="14"/>
      <c r="D46" s="71">
        <v>4</v>
      </c>
      <c r="E46" s="101">
        <v>74478.25</v>
      </c>
      <c r="F46" s="101">
        <v>789.25</v>
      </c>
      <c r="G46" s="118">
        <f>1-(+F46/E46)</f>
        <v>0.98940294649780303</v>
      </c>
      <c r="H46" s="15"/>
    </row>
    <row r="47" spans="1:8" ht="15.75" customHeight="1" x14ac:dyDescent="0.35">
      <c r="A47" s="27" t="s">
        <v>36</v>
      </c>
      <c r="B47" s="28"/>
      <c r="C47" s="14"/>
      <c r="D47" s="71">
        <v>12</v>
      </c>
      <c r="E47" s="101">
        <v>645927</v>
      </c>
      <c r="F47" s="101">
        <v>57124</v>
      </c>
      <c r="G47" s="118">
        <f>1-(+F47/E47)</f>
        <v>0.91156276173623341</v>
      </c>
      <c r="H47" s="15"/>
    </row>
    <row r="48" spans="1:8" ht="15.75" customHeight="1" x14ac:dyDescent="0.35">
      <c r="A48" s="27" t="s">
        <v>37</v>
      </c>
      <c r="B48" s="28"/>
      <c r="C48" s="14"/>
      <c r="D48" s="71">
        <v>8</v>
      </c>
      <c r="E48" s="101">
        <v>815679.15</v>
      </c>
      <c r="F48" s="101">
        <v>65287.28</v>
      </c>
      <c r="G48" s="118">
        <f>1-(+F48/E48)</f>
        <v>0.91995960666642029</v>
      </c>
      <c r="H48" s="15"/>
    </row>
    <row r="49" spans="1:8" ht="15.75" customHeight="1" x14ac:dyDescent="0.3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customHeight="1" x14ac:dyDescent="0.35">
      <c r="A50" s="27" t="s">
        <v>39</v>
      </c>
      <c r="B50" s="28"/>
      <c r="C50" s="14"/>
      <c r="D50" s="71">
        <v>5</v>
      </c>
      <c r="E50" s="101">
        <v>249130</v>
      </c>
      <c r="F50" s="101">
        <v>8310</v>
      </c>
      <c r="G50" s="118">
        <f>1-(+F50/E50)</f>
        <v>0.96664392084453898</v>
      </c>
      <c r="H50" s="15"/>
    </row>
    <row r="51" spans="1:8" ht="15.75" customHeight="1" x14ac:dyDescent="0.3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customHeight="1" x14ac:dyDescent="0.3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customHeight="1" x14ac:dyDescent="0.35">
      <c r="A53" s="54" t="s">
        <v>59</v>
      </c>
      <c r="B53" s="28"/>
      <c r="C53" s="14"/>
      <c r="D53" s="71"/>
      <c r="E53" s="101"/>
      <c r="F53" s="101"/>
      <c r="G53" s="118"/>
      <c r="H53" s="15"/>
    </row>
    <row r="54" spans="1:8" ht="15.75" customHeight="1" x14ac:dyDescent="0.35">
      <c r="A54" s="27" t="s">
        <v>60</v>
      </c>
      <c r="B54" s="30"/>
      <c r="C54" s="14"/>
      <c r="D54" s="71">
        <v>356</v>
      </c>
      <c r="E54" s="101">
        <v>23969463.280000001</v>
      </c>
      <c r="F54" s="101">
        <v>2789475.03</v>
      </c>
      <c r="G54" s="118">
        <f>1-(+F54/E54)</f>
        <v>0.88362380094144521</v>
      </c>
      <c r="H54" s="15"/>
    </row>
    <row r="55" spans="1:8" ht="15.75" customHeight="1" x14ac:dyDescent="0.3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customHeight="1" x14ac:dyDescent="0.35">
      <c r="A56" s="16" t="s">
        <v>42</v>
      </c>
      <c r="B56" s="30"/>
      <c r="C56" s="14"/>
      <c r="D56" s="72"/>
      <c r="E56" s="104"/>
      <c r="F56" s="101"/>
      <c r="G56" s="119"/>
      <c r="H56" s="15"/>
    </row>
    <row r="57" spans="1:8" ht="15.75" customHeight="1" x14ac:dyDescent="0.35">
      <c r="A57" s="16" t="s">
        <v>43</v>
      </c>
      <c r="B57" s="28"/>
      <c r="C57" s="14"/>
      <c r="D57" s="72"/>
      <c r="E57" s="104"/>
      <c r="F57" s="101"/>
      <c r="G57" s="119"/>
      <c r="H57" s="15"/>
    </row>
    <row r="58" spans="1:8" ht="15.75" customHeight="1" x14ac:dyDescent="0.35">
      <c r="A58" s="16" t="s">
        <v>44</v>
      </c>
      <c r="B58" s="28"/>
      <c r="C58" s="14"/>
      <c r="D58" s="72"/>
      <c r="E58" s="100"/>
      <c r="F58" s="101"/>
      <c r="G58" s="119"/>
      <c r="H58" s="15"/>
    </row>
    <row r="59" spans="1:8" ht="15.75" customHeight="1" x14ac:dyDescent="0.35">
      <c r="A59" s="16" t="s">
        <v>30</v>
      </c>
      <c r="B59" s="28"/>
      <c r="C59" s="14"/>
      <c r="D59" s="72"/>
      <c r="E59" s="100"/>
      <c r="F59" s="101"/>
      <c r="G59" s="119"/>
      <c r="H59" s="15"/>
    </row>
    <row r="60" spans="1:8" ht="15.75" customHeight="1" x14ac:dyDescent="0.35">
      <c r="A60" s="32"/>
      <c r="B60" s="18"/>
      <c r="C60" s="14"/>
      <c r="D60" s="72"/>
      <c r="E60" s="111"/>
      <c r="F60" s="111"/>
      <c r="G60" s="119"/>
      <c r="H60" s="15"/>
    </row>
    <row r="61" spans="1:8" ht="15.75" customHeight="1" x14ac:dyDescent="0.35">
      <c r="A61" s="20" t="s">
        <v>45</v>
      </c>
      <c r="B61" s="20"/>
      <c r="C61" s="33"/>
      <c r="D61" s="73">
        <f>SUM(D44:D57)</f>
        <v>390</v>
      </c>
      <c r="E61" s="112">
        <f>SUM(E44:E60)</f>
        <v>26004980.330000002</v>
      </c>
      <c r="F61" s="112">
        <f>SUM(F44:F60)</f>
        <v>2938168.46</v>
      </c>
      <c r="G61" s="122">
        <f>1-(F61/E61)</f>
        <v>0.88701516314509743</v>
      </c>
      <c r="H61" s="2"/>
    </row>
    <row r="62" spans="1:8" ht="15.75" customHeight="1" x14ac:dyDescent="0.35">
      <c r="A62" s="86"/>
      <c r="B62" s="33"/>
      <c r="C62" s="33"/>
      <c r="D62" s="123"/>
      <c r="E62" s="114"/>
      <c r="F62" s="115"/>
      <c r="G62" s="115"/>
      <c r="H62" s="2"/>
    </row>
    <row r="63" spans="1:8" ht="15.75" customHeight="1" x14ac:dyDescent="0.35">
      <c r="A63" s="34" t="s">
        <v>46</v>
      </c>
      <c r="B63" s="35"/>
      <c r="C63" s="35"/>
      <c r="D63" s="51"/>
      <c r="E63" s="116"/>
      <c r="F63" s="36">
        <f>F61+F39</f>
        <v>2938168.46</v>
      </c>
      <c r="G63" s="116"/>
      <c r="H63" s="2"/>
    </row>
    <row r="64" spans="1:8" ht="15.75" customHeight="1" x14ac:dyDescent="0.35">
      <c r="A64" s="37"/>
      <c r="B64" s="38"/>
      <c r="C64" s="38"/>
      <c r="D64" s="51"/>
      <c r="E64" s="116"/>
      <c r="F64" s="36"/>
      <c r="G64" s="116"/>
      <c r="H64" s="2"/>
    </row>
    <row r="65" spans="1:8" ht="15.75" customHeight="1" x14ac:dyDescent="0.3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customHeight="1" x14ac:dyDescent="0.3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customHeight="1" x14ac:dyDescent="0.3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customHeight="1" x14ac:dyDescent="0.35">
      <c r="A68" s="4"/>
      <c r="B68" s="39"/>
      <c r="C68" s="39"/>
      <c r="D68" s="39"/>
      <c r="E68" s="39"/>
      <c r="F68" s="40"/>
      <c r="G68" s="39"/>
      <c r="H68" s="2"/>
    </row>
    <row r="69" spans="1:8" ht="15.75" customHeight="1" x14ac:dyDescent="0.35">
      <c r="A69" s="41" t="s">
        <v>50</v>
      </c>
      <c r="B69" s="38"/>
      <c r="C69" s="38"/>
      <c r="D69" s="38"/>
      <c r="E69" s="38"/>
      <c r="F69" s="36"/>
      <c r="G69" s="38"/>
      <c r="H69" s="2"/>
    </row>
  </sheetData>
  <phoneticPr fontId="17" type="noConversion"/>
  <printOptions horizontalCentered="1"/>
  <pageMargins left="0.25" right="0.25" top="0.25" bottom="0.25" header="0.5" footer="0.5"/>
  <pageSetup scale="5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2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DECEMBER 2025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68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136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>
        <v>4</v>
      </c>
      <c r="E10" s="101">
        <v>1241057</v>
      </c>
      <c r="F10" s="101">
        <v>196627</v>
      </c>
      <c r="G10" s="102">
        <f>F10/E10</f>
        <v>0.15843510813766007</v>
      </c>
      <c r="H10" s="15"/>
    </row>
    <row r="11" spans="1:8" ht="15.75" x14ac:dyDescent="0.25">
      <c r="A11" s="136" t="s">
        <v>69</v>
      </c>
      <c r="B11" s="137"/>
      <c r="C11" s="14"/>
      <c r="D11" s="71">
        <v>1</v>
      </c>
      <c r="E11" s="101">
        <v>96042</v>
      </c>
      <c r="F11" s="101">
        <v>41940</v>
      </c>
      <c r="G11" s="102">
        <f>F11/E11</f>
        <v>0.43668395077153743</v>
      </c>
      <c r="H11" s="15"/>
    </row>
    <row r="12" spans="1:8" ht="15.75" x14ac:dyDescent="0.25">
      <c r="A12" s="136" t="s">
        <v>25</v>
      </c>
      <c r="B12" s="137"/>
      <c r="C12" s="14"/>
      <c r="D12" s="71"/>
      <c r="E12" s="101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17</v>
      </c>
      <c r="E13" s="101">
        <v>3666161</v>
      </c>
      <c r="F13" s="101">
        <v>874421.5</v>
      </c>
      <c r="G13" s="102">
        <f>F13/E13</f>
        <v>0.23851148381099466</v>
      </c>
      <c r="H13" s="15"/>
    </row>
    <row r="14" spans="1:8" ht="15.75" x14ac:dyDescent="0.25">
      <c r="A14" s="136" t="s">
        <v>112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104</v>
      </c>
      <c r="B15" s="137"/>
      <c r="C15" s="14"/>
      <c r="D15" s="71"/>
      <c r="E15" s="101"/>
      <c r="F15" s="101"/>
      <c r="G15" s="102"/>
      <c r="H15" s="15"/>
    </row>
    <row r="16" spans="1:8" ht="15.75" x14ac:dyDescent="0.25">
      <c r="A16" s="136" t="s">
        <v>113</v>
      </c>
      <c r="B16" s="137"/>
      <c r="C16" s="14"/>
      <c r="D16" s="71"/>
      <c r="E16" s="101"/>
      <c r="F16" s="101"/>
      <c r="G16" s="102"/>
      <c r="H16" s="15"/>
    </row>
    <row r="17" spans="1:8" ht="15.75" x14ac:dyDescent="0.25">
      <c r="A17" s="136" t="s">
        <v>137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1219045</v>
      </c>
      <c r="F18" s="101">
        <v>392069</v>
      </c>
      <c r="G18" s="102">
        <f>F18/E18</f>
        <v>0.32161979254252304</v>
      </c>
      <c r="H18" s="15"/>
    </row>
    <row r="19" spans="1:8" ht="15.75" x14ac:dyDescent="0.25">
      <c r="A19" s="136" t="s">
        <v>15</v>
      </c>
      <c r="B19" s="137"/>
      <c r="C19" s="14"/>
      <c r="D19" s="71">
        <v>3</v>
      </c>
      <c r="E19" s="101">
        <v>3145793</v>
      </c>
      <c r="F19" s="101">
        <v>821150</v>
      </c>
      <c r="G19" s="102">
        <f>F19/E19</f>
        <v>0.26103116130018728</v>
      </c>
      <c r="H19" s="15"/>
    </row>
    <row r="20" spans="1:8" ht="15.75" x14ac:dyDescent="0.25">
      <c r="A20" s="139" t="s">
        <v>16</v>
      </c>
      <c r="B20" s="137"/>
      <c r="C20" s="14"/>
      <c r="D20" s="71"/>
      <c r="E20" s="101"/>
      <c r="F20" s="101"/>
      <c r="G20" s="102"/>
      <c r="H20" s="15"/>
    </row>
    <row r="21" spans="1:8" ht="15.75" x14ac:dyDescent="0.25">
      <c r="A21" s="136" t="s">
        <v>71</v>
      </c>
      <c r="B21" s="137"/>
      <c r="C21" s="14"/>
      <c r="D21" s="71">
        <v>3</v>
      </c>
      <c r="E21" s="101">
        <v>4853875</v>
      </c>
      <c r="F21" s="101">
        <v>1523044</v>
      </c>
      <c r="G21" s="102">
        <f>F21/E21</f>
        <v>0.31377899101233553</v>
      </c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139</v>
      </c>
      <c r="B23" s="137"/>
      <c r="C23" s="14"/>
      <c r="D23" s="71">
        <v>1</v>
      </c>
      <c r="E23" s="101">
        <v>208350</v>
      </c>
      <c r="F23" s="101">
        <v>93254</v>
      </c>
      <c r="G23" s="102">
        <f>F23/E23</f>
        <v>0.4475833933285337</v>
      </c>
      <c r="H23" s="15"/>
    </row>
    <row r="24" spans="1:8" ht="15.75" x14ac:dyDescent="0.25">
      <c r="A24" s="136" t="s">
        <v>133</v>
      </c>
      <c r="B24" s="137"/>
      <c r="C24" s="14"/>
      <c r="D24" s="71">
        <v>2</v>
      </c>
      <c r="E24" s="101">
        <v>487354</v>
      </c>
      <c r="F24" s="101">
        <v>127580</v>
      </c>
      <c r="G24" s="102">
        <f>F24/E24</f>
        <v>0.26178096414515939</v>
      </c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1">
        <v>1726967</v>
      </c>
      <c r="F25" s="101">
        <v>465955</v>
      </c>
      <c r="G25" s="102">
        <f>F25/E25</f>
        <v>0.26981117763107226</v>
      </c>
      <c r="H25" s="15"/>
    </row>
    <row r="26" spans="1:8" ht="15.75" x14ac:dyDescent="0.25">
      <c r="A26" s="138" t="s">
        <v>21</v>
      </c>
      <c r="B26" s="137"/>
      <c r="C26" s="14"/>
      <c r="D26" s="71">
        <v>17</v>
      </c>
      <c r="E26" s="101">
        <v>125938</v>
      </c>
      <c r="F26" s="101">
        <v>125938</v>
      </c>
      <c r="G26" s="102">
        <f>F26/E26</f>
        <v>1</v>
      </c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>
        <v>61423</v>
      </c>
      <c r="F28" s="101">
        <v>-10427</v>
      </c>
      <c r="G28" s="102">
        <f>F28/E28</f>
        <v>-0.16975725705354672</v>
      </c>
      <c r="H28" s="15"/>
    </row>
    <row r="29" spans="1:8" ht="15.75" x14ac:dyDescent="0.25">
      <c r="A29" s="139" t="s">
        <v>141</v>
      </c>
      <c r="B29" s="137"/>
      <c r="C29" s="14"/>
      <c r="D29" s="71">
        <v>1</v>
      </c>
      <c r="E29" s="101">
        <v>1491939</v>
      </c>
      <c r="F29" s="101">
        <v>277115</v>
      </c>
      <c r="G29" s="102">
        <f>F29/E29</f>
        <v>0.1857415081983915</v>
      </c>
      <c r="H29" s="15"/>
    </row>
    <row r="30" spans="1:8" ht="15.75" x14ac:dyDescent="0.25">
      <c r="A30" s="139" t="s">
        <v>107</v>
      </c>
      <c r="B30" s="137"/>
      <c r="C30" s="14"/>
      <c r="D30" s="71"/>
      <c r="E30" s="101"/>
      <c r="F30" s="101"/>
      <c r="G30" s="102"/>
      <c r="H30" s="15"/>
    </row>
    <row r="31" spans="1:8" ht="15.75" x14ac:dyDescent="0.25">
      <c r="A31" s="139" t="s">
        <v>19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132</v>
      </c>
      <c r="B32" s="137"/>
      <c r="C32" s="14"/>
      <c r="D32" s="71">
        <v>2</v>
      </c>
      <c r="E32" s="101">
        <v>481550</v>
      </c>
      <c r="F32" s="101">
        <v>152583</v>
      </c>
      <c r="G32" s="102">
        <f>F32/E32</f>
        <v>0.31685806250648946</v>
      </c>
      <c r="H32" s="15"/>
    </row>
    <row r="33" spans="1:8" ht="15.75" x14ac:dyDescent="0.25">
      <c r="A33" s="139" t="s">
        <v>142</v>
      </c>
      <c r="B33" s="137"/>
      <c r="C33" s="14"/>
      <c r="D33" s="71">
        <v>2</v>
      </c>
      <c r="E33" s="101">
        <v>1062567</v>
      </c>
      <c r="F33" s="101">
        <v>281518</v>
      </c>
      <c r="G33" s="102">
        <f>F33/E33</f>
        <v>0.2649414107533925</v>
      </c>
      <c r="H33" s="15"/>
    </row>
    <row r="34" spans="1:8" ht="15.75" x14ac:dyDescent="0.25">
      <c r="A34" s="139" t="s">
        <v>72</v>
      </c>
      <c r="B34" s="137"/>
      <c r="C34" s="14"/>
      <c r="D34" s="71">
        <v>3</v>
      </c>
      <c r="E34" s="101">
        <v>2715021</v>
      </c>
      <c r="F34" s="101">
        <v>439974</v>
      </c>
      <c r="G34" s="102">
        <f>F34/E34</f>
        <v>0.16205178523481034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61</v>
      </c>
      <c r="E39" s="105">
        <f>SUM(E9:E38)</f>
        <v>22583082</v>
      </c>
      <c r="F39" s="105">
        <f>SUM(F9:F38)</f>
        <v>5802741.5</v>
      </c>
      <c r="G39" s="106">
        <f>F39/E39</f>
        <v>0.25695082274421177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108</v>
      </c>
      <c r="E44" s="101">
        <v>23855411.73</v>
      </c>
      <c r="F44" s="101">
        <v>1580112.01</v>
      </c>
      <c r="G44" s="102">
        <f>1-(+F44/E44)</f>
        <v>0.93376295375305185</v>
      </c>
      <c r="H44" s="15"/>
    </row>
    <row r="45" spans="1:8" ht="15.75" x14ac:dyDescent="0.25">
      <c r="A45" s="27" t="s">
        <v>34</v>
      </c>
      <c r="B45" s="28"/>
      <c r="C45" s="14"/>
      <c r="D45" s="71">
        <v>16</v>
      </c>
      <c r="E45" s="101">
        <v>9291821.8900000006</v>
      </c>
      <c r="F45" s="101">
        <v>851287.64</v>
      </c>
      <c r="G45" s="102">
        <f>1-(+F45/E45)</f>
        <v>0.90838312980189939</v>
      </c>
      <c r="H45" s="15"/>
    </row>
    <row r="46" spans="1:8" ht="15.75" x14ac:dyDescent="0.25">
      <c r="A46" s="27" t="s">
        <v>35</v>
      </c>
      <c r="B46" s="28"/>
      <c r="C46" s="14"/>
      <c r="D46" s="71">
        <v>243</v>
      </c>
      <c r="E46" s="101">
        <v>17994555.25</v>
      </c>
      <c r="F46" s="101">
        <v>943989.36</v>
      </c>
      <c r="G46" s="102">
        <f>1-(+F46/E46)</f>
        <v>0.94754027832946863</v>
      </c>
      <c r="H46" s="15"/>
    </row>
    <row r="47" spans="1:8" ht="15.75" x14ac:dyDescent="0.25">
      <c r="A47" s="27" t="s">
        <v>36</v>
      </c>
      <c r="B47" s="28"/>
      <c r="C47" s="14"/>
      <c r="D47" s="71">
        <v>17</v>
      </c>
      <c r="E47" s="101">
        <v>1406060.5</v>
      </c>
      <c r="F47" s="101">
        <v>137906.5</v>
      </c>
      <c r="G47" s="102">
        <f>1-(+F47/E47)</f>
        <v>0.90191993872240916</v>
      </c>
      <c r="H47" s="15"/>
    </row>
    <row r="48" spans="1:8" ht="15.75" x14ac:dyDescent="0.25">
      <c r="A48" s="27" t="s">
        <v>37</v>
      </c>
      <c r="B48" s="28"/>
      <c r="C48" s="14"/>
      <c r="D48" s="71">
        <v>99</v>
      </c>
      <c r="E48" s="101">
        <v>17105122</v>
      </c>
      <c r="F48" s="101">
        <v>1138268.81</v>
      </c>
      <c r="G48" s="102">
        <f>1-(+F48/E48)</f>
        <v>0.93345450503071536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15"/>
    </row>
    <row r="50" spans="1:8" ht="15.75" x14ac:dyDescent="0.25">
      <c r="A50" s="27" t="s">
        <v>39</v>
      </c>
      <c r="B50" s="28"/>
      <c r="C50" s="14"/>
      <c r="D50" s="71">
        <v>43</v>
      </c>
      <c r="E50" s="101">
        <v>18505562.84</v>
      </c>
      <c r="F50" s="101">
        <v>866215.7</v>
      </c>
      <c r="G50" s="102">
        <f t="shared" ref="G50:G55" si="0">1-(+F50/E50)</f>
        <v>0.95319160473586551</v>
      </c>
      <c r="H50" s="15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496260</v>
      </c>
      <c r="F51" s="101">
        <v>29669</v>
      </c>
      <c r="G51" s="102">
        <f t="shared" si="0"/>
        <v>0.94021480675452385</v>
      </c>
      <c r="H51" s="15"/>
    </row>
    <row r="52" spans="1:8" ht="15.75" x14ac:dyDescent="0.25">
      <c r="A52" s="53" t="s">
        <v>41</v>
      </c>
      <c r="B52" s="28"/>
      <c r="C52" s="14"/>
      <c r="D52" s="71">
        <v>1</v>
      </c>
      <c r="E52" s="101">
        <v>260875</v>
      </c>
      <c r="F52" s="101">
        <v>8600</v>
      </c>
      <c r="G52" s="102">
        <f t="shared" si="0"/>
        <v>0.96703402012458073</v>
      </c>
      <c r="H52" s="15"/>
    </row>
    <row r="53" spans="1:8" ht="15.75" x14ac:dyDescent="0.25">
      <c r="A53" s="54" t="s">
        <v>59</v>
      </c>
      <c r="B53" s="28"/>
      <c r="C53" s="14"/>
      <c r="D53" s="71">
        <v>1</v>
      </c>
      <c r="E53" s="101">
        <v>95900</v>
      </c>
      <c r="F53" s="101">
        <v>31800</v>
      </c>
      <c r="G53" s="102">
        <f t="shared" si="0"/>
        <v>0.66840458811261727</v>
      </c>
      <c r="H53" s="15"/>
    </row>
    <row r="54" spans="1:8" ht="15.75" x14ac:dyDescent="0.25">
      <c r="A54" s="27" t="s">
        <v>92</v>
      </c>
      <c r="B54" s="28"/>
      <c r="C54" s="14"/>
      <c r="D54" s="71">
        <v>1219</v>
      </c>
      <c r="E54" s="101">
        <v>150199880.63999999</v>
      </c>
      <c r="F54" s="101">
        <v>15817997.33</v>
      </c>
      <c r="G54" s="102">
        <f t="shared" si="0"/>
        <v>0.89468701797498307</v>
      </c>
      <c r="H54" s="15"/>
    </row>
    <row r="55" spans="1:8" ht="15.75" x14ac:dyDescent="0.25">
      <c r="A55" s="69" t="s">
        <v>93</v>
      </c>
      <c r="B55" s="30"/>
      <c r="C55" s="14"/>
      <c r="D55" s="71">
        <v>3</v>
      </c>
      <c r="E55" s="101">
        <v>367236</v>
      </c>
      <c r="F55" s="101">
        <v>35806.04</v>
      </c>
      <c r="G55" s="102">
        <f t="shared" si="0"/>
        <v>0.9024985567863717</v>
      </c>
      <c r="H55" s="15"/>
    </row>
    <row r="56" spans="1:8" x14ac:dyDescent="0.2">
      <c r="A56" s="31" t="s">
        <v>42</v>
      </c>
      <c r="B56" s="30"/>
      <c r="C56" s="14"/>
      <c r="D56" s="72"/>
      <c r="E56" s="104"/>
      <c r="F56" s="101"/>
      <c r="G56" s="103"/>
      <c r="H56" s="1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29</v>
      </c>
      <c r="B58" s="28"/>
      <c r="C58" s="14"/>
      <c r="D58" s="72"/>
      <c r="E58" s="100"/>
      <c r="F58" s="101"/>
      <c r="G58" s="103"/>
      <c r="H58" s="1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15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1753</v>
      </c>
      <c r="E61" s="112">
        <f>SUM(E44:E60)</f>
        <v>239578685.84999999</v>
      </c>
      <c r="F61" s="112">
        <f>SUM(F44:F60)</f>
        <v>21441652.390000001</v>
      </c>
      <c r="G61" s="106">
        <f>1-(+F61/E61)</f>
        <v>0.91050267132934937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F61+F39</f>
        <v>27244393.890000001</v>
      </c>
      <c r="G63" s="116"/>
      <c r="H63" s="2"/>
    </row>
    <row r="64" spans="1:8" ht="18" x14ac:dyDescent="0.25">
      <c r="A64" s="34"/>
      <c r="B64" s="35"/>
      <c r="C64" s="35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43"/>
      <c r="F71" s="2"/>
      <c r="G71" s="2"/>
      <c r="H71" s="2"/>
    </row>
    <row r="72" spans="1:8" ht="18" x14ac:dyDescent="0.25">
      <c r="A72" s="42"/>
      <c r="B72" s="38"/>
      <c r="C72" s="38"/>
      <c r="D72" s="38"/>
      <c r="E72" s="44"/>
      <c r="F72" s="2"/>
      <c r="G72" s="2"/>
      <c r="H72" s="2"/>
    </row>
    <row r="73" spans="1:8" ht="18" x14ac:dyDescent="0.25">
      <c r="A73" s="42"/>
      <c r="B73" s="38"/>
      <c r="C73" s="38"/>
      <c r="D73" s="38"/>
      <c r="E73" s="45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43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6"/>
      <c r="F80" s="2"/>
      <c r="G80" s="2"/>
      <c r="H80" s="2"/>
    </row>
    <row r="81" spans="1:8" ht="18" x14ac:dyDescent="0.25">
      <c r="A81" s="42"/>
      <c r="B81" s="38"/>
      <c r="C81" s="38"/>
      <c r="D81" s="38"/>
      <c r="E81" s="38"/>
      <c r="F81" s="2"/>
      <c r="G81" s="2"/>
      <c r="H81" s="2"/>
    </row>
    <row r="82" spans="1:8" ht="15.75" x14ac:dyDescent="0.25">
      <c r="A82" s="47"/>
      <c r="B82" s="2"/>
      <c r="C82" s="2"/>
      <c r="D82" s="2"/>
      <c r="E82" s="2"/>
      <c r="F82" s="2"/>
      <c r="G82" s="2"/>
      <c r="H82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DECEMBER 2025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73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0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/>
      <c r="E10" s="100"/>
      <c r="F10" s="101"/>
      <c r="G10" s="102"/>
      <c r="H10" s="15"/>
    </row>
    <row r="11" spans="1:8" ht="15.75" x14ac:dyDescent="0.25">
      <c r="A11" s="136" t="s">
        <v>111</v>
      </c>
      <c r="B11" s="137"/>
      <c r="C11" s="14"/>
      <c r="D11" s="71"/>
      <c r="E11" s="100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15</v>
      </c>
      <c r="E13" s="100">
        <v>1243985</v>
      </c>
      <c r="F13" s="101">
        <v>679417</v>
      </c>
      <c r="G13" s="102">
        <f>F13/E13</f>
        <v>0.5461617302459435</v>
      </c>
      <c r="H13" s="15"/>
    </row>
    <row r="14" spans="1:8" ht="15.75" x14ac:dyDescent="0.25">
      <c r="A14" s="136" t="s">
        <v>99</v>
      </c>
      <c r="B14" s="137"/>
      <c r="C14" s="14"/>
      <c r="D14" s="71">
        <v>3</v>
      </c>
      <c r="E14" s="100">
        <v>756968</v>
      </c>
      <c r="F14" s="101">
        <v>159017.5</v>
      </c>
      <c r="G14" s="102">
        <f>F14/E14</f>
        <v>0.21007162786273662</v>
      </c>
      <c r="H14" s="15"/>
    </row>
    <row r="15" spans="1:8" ht="15.75" x14ac:dyDescent="0.25">
      <c r="A15" s="136" t="s">
        <v>101</v>
      </c>
      <c r="B15" s="137"/>
      <c r="C15" s="14"/>
      <c r="D15" s="71"/>
      <c r="E15" s="100"/>
      <c r="F15" s="101"/>
      <c r="G15" s="102"/>
      <c r="H15" s="15"/>
    </row>
    <row r="16" spans="1:8" ht="15.75" x14ac:dyDescent="0.25">
      <c r="A16" s="136" t="s">
        <v>96</v>
      </c>
      <c r="B16" s="137"/>
      <c r="C16" s="14"/>
      <c r="D16" s="71">
        <v>1</v>
      </c>
      <c r="E16" s="100">
        <v>872556</v>
      </c>
      <c r="F16" s="101">
        <v>231596.5</v>
      </c>
      <c r="G16" s="102">
        <f>F16/E16</f>
        <v>0.26542307886256011</v>
      </c>
      <c r="H16" s="15"/>
    </row>
    <row r="17" spans="1:8" ht="15.75" x14ac:dyDescent="0.25">
      <c r="A17" s="136" t="s">
        <v>74</v>
      </c>
      <c r="B17" s="137"/>
      <c r="C17" s="14"/>
      <c r="D17" s="71">
        <v>2</v>
      </c>
      <c r="E17" s="100">
        <v>297307</v>
      </c>
      <c r="F17" s="101">
        <v>19456</v>
      </c>
      <c r="G17" s="102">
        <f>F17/E17</f>
        <v>6.5440773342033659E-2</v>
      </c>
      <c r="H17" s="15"/>
    </row>
    <row r="18" spans="1:8" ht="15.75" x14ac:dyDescent="0.25">
      <c r="A18" s="139" t="s">
        <v>105</v>
      </c>
      <c r="B18" s="137"/>
      <c r="C18" s="14"/>
      <c r="D18" s="71">
        <v>2</v>
      </c>
      <c r="E18" s="100">
        <v>382058</v>
      </c>
      <c r="F18" s="101">
        <v>147629</v>
      </c>
      <c r="G18" s="102">
        <f>F18/E18</f>
        <v>0.38640468201163175</v>
      </c>
      <c r="H18" s="15"/>
    </row>
    <row r="19" spans="1:8" ht="15.75" x14ac:dyDescent="0.25">
      <c r="A19" s="139" t="s">
        <v>14</v>
      </c>
      <c r="B19" s="137"/>
      <c r="C19" s="14"/>
      <c r="D19" s="71"/>
      <c r="E19" s="100"/>
      <c r="F19" s="101"/>
      <c r="G19" s="102"/>
      <c r="H19" s="15"/>
    </row>
    <row r="20" spans="1:8" ht="15.75" x14ac:dyDescent="0.25">
      <c r="A20" s="136" t="s">
        <v>15</v>
      </c>
      <c r="B20" s="137"/>
      <c r="C20" s="14"/>
      <c r="D20" s="71">
        <v>2</v>
      </c>
      <c r="E20" s="100">
        <v>1276639</v>
      </c>
      <c r="F20" s="101">
        <v>494065</v>
      </c>
      <c r="G20" s="102">
        <f>F20/E20</f>
        <v>0.38700447033186358</v>
      </c>
      <c r="H20" s="15"/>
    </row>
    <row r="21" spans="1:8" ht="15.75" x14ac:dyDescent="0.25">
      <c r="A21" s="136" t="s">
        <v>135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/>
      <c r="E22" s="100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>
        <v>3</v>
      </c>
      <c r="E23" s="100">
        <v>1117325</v>
      </c>
      <c r="F23" s="101">
        <v>166173.32</v>
      </c>
      <c r="G23" s="102">
        <f t="shared" ref="G23:G29" si="0">F23/E23</f>
        <v>0.1487242476450451</v>
      </c>
      <c r="H23" s="15"/>
    </row>
    <row r="24" spans="1:8" ht="15.75" x14ac:dyDescent="0.25">
      <c r="A24" s="136" t="s">
        <v>18</v>
      </c>
      <c r="B24" s="137"/>
      <c r="C24" s="14"/>
      <c r="D24" s="71">
        <v>2</v>
      </c>
      <c r="E24" s="100">
        <v>2050345</v>
      </c>
      <c r="F24" s="101">
        <v>147576.5</v>
      </c>
      <c r="G24" s="102">
        <f t="shared" si="0"/>
        <v>7.1976423479950938E-2</v>
      </c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0">
        <v>809738</v>
      </c>
      <c r="F25" s="101">
        <v>124822</v>
      </c>
      <c r="G25" s="102">
        <f t="shared" si="0"/>
        <v>0.15415109578653835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0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0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0">
        <v>83774</v>
      </c>
      <c r="F29" s="101">
        <v>28277</v>
      </c>
      <c r="G29" s="102">
        <f t="shared" si="0"/>
        <v>0.33753909327476306</v>
      </c>
      <c r="H29" s="15"/>
    </row>
    <row r="30" spans="1:8" ht="15.75" x14ac:dyDescent="0.25">
      <c r="A30" s="139" t="s">
        <v>152</v>
      </c>
      <c r="B30" s="137"/>
      <c r="C30" s="14"/>
      <c r="D30" s="71"/>
      <c r="E30" s="100"/>
      <c r="F30" s="101"/>
      <c r="G30" s="102"/>
      <c r="H30" s="15"/>
    </row>
    <row r="31" spans="1:8" ht="15.75" x14ac:dyDescent="0.25">
      <c r="A31" s="139" t="s">
        <v>145</v>
      </c>
      <c r="B31" s="137"/>
      <c r="C31" s="14"/>
      <c r="D31" s="71">
        <v>2</v>
      </c>
      <c r="E31" s="100">
        <v>1741060</v>
      </c>
      <c r="F31" s="101">
        <v>299476</v>
      </c>
      <c r="G31" s="102">
        <f>F31/E31</f>
        <v>0.17200785728234524</v>
      </c>
      <c r="H31" s="15"/>
    </row>
    <row r="32" spans="1:8" ht="15.75" x14ac:dyDescent="0.25">
      <c r="A32" s="139" t="s">
        <v>102</v>
      </c>
      <c r="B32" s="137"/>
      <c r="C32" s="14"/>
      <c r="D32" s="71">
        <v>1</v>
      </c>
      <c r="E32" s="100">
        <v>146917</v>
      </c>
      <c r="F32" s="101">
        <v>31920</v>
      </c>
      <c r="G32" s="102">
        <f>F32/E32</f>
        <v>0.21726553087797873</v>
      </c>
      <c r="H32" s="15"/>
    </row>
    <row r="33" spans="1:8" ht="15.75" x14ac:dyDescent="0.25">
      <c r="A33" s="139" t="s">
        <v>27</v>
      </c>
      <c r="B33" s="137"/>
      <c r="C33" s="14"/>
      <c r="D33" s="71"/>
      <c r="E33" s="100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>
        <v>4</v>
      </c>
      <c r="E34" s="100">
        <v>3791358</v>
      </c>
      <c r="F34" s="101">
        <v>668946</v>
      </c>
      <c r="G34" s="102">
        <f>F34/E34</f>
        <v>0.17643968203477486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>
        <v>10800</v>
      </c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42</v>
      </c>
      <c r="E39" s="112">
        <f>SUM(E9:E38)</f>
        <v>14570030</v>
      </c>
      <c r="F39" s="112">
        <f>SUM(F9:F38)</f>
        <v>3209171.8200000003</v>
      </c>
      <c r="G39" s="117">
        <f>F39/E39</f>
        <v>0.22025842225444975</v>
      </c>
      <c r="H39" s="15"/>
    </row>
    <row r="40" spans="1:8" ht="15.75" x14ac:dyDescent="0.25">
      <c r="A40" s="85"/>
      <c r="B40" s="86"/>
      <c r="C40" s="21"/>
      <c r="D40" s="87"/>
      <c r="E40" s="124"/>
      <c r="F40" s="124"/>
      <c r="G40" s="125"/>
      <c r="H40" s="15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15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154</v>
      </c>
      <c r="E44" s="101">
        <v>23480466.699999999</v>
      </c>
      <c r="F44" s="101">
        <v>1617503.09</v>
      </c>
      <c r="G44" s="102">
        <f>1-(+F44/E44)</f>
        <v>0.93111282196107281</v>
      </c>
      <c r="H44" s="15"/>
    </row>
    <row r="45" spans="1:8" ht="15.75" x14ac:dyDescent="0.25">
      <c r="A45" s="27" t="s">
        <v>34</v>
      </c>
      <c r="B45" s="28"/>
      <c r="C45" s="14"/>
      <c r="D45" s="71">
        <v>16</v>
      </c>
      <c r="E45" s="101">
        <v>9958332.6300000008</v>
      </c>
      <c r="F45" s="101">
        <v>772680.67</v>
      </c>
      <c r="G45" s="102">
        <f t="shared" ref="G45:G55" si="1">1-(+F45/E45)</f>
        <v>0.92240863016844221</v>
      </c>
      <c r="H45" s="15"/>
    </row>
    <row r="46" spans="1:8" ht="15.75" x14ac:dyDescent="0.25">
      <c r="A46" s="27" t="s">
        <v>35</v>
      </c>
      <c r="B46" s="28"/>
      <c r="C46" s="14"/>
      <c r="D46" s="71">
        <v>136</v>
      </c>
      <c r="E46" s="101">
        <v>10157367.42</v>
      </c>
      <c r="F46" s="101">
        <v>452153.92</v>
      </c>
      <c r="G46" s="102">
        <f t="shared" si="1"/>
        <v>0.95548512707045508</v>
      </c>
      <c r="H46" s="15"/>
    </row>
    <row r="47" spans="1:8" ht="15.75" x14ac:dyDescent="0.25">
      <c r="A47" s="27" t="s">
        <v>36</v>
      </c>
      <c r="B47" s="28"/>
      <c r="C47" s="14"/>
      <c r="D47" s="71">
        <v>3</v>
      </c>
      <c r="E47" s="101">
        <v>1351572.08</v>
      </c>
      <c r="F47" s="101">
        <v>94361.82</v>
      </c>
      <c r="G47" s="102">
        <f t="shared" si="1"/>
        <v>0.93018365694562144</v>
      </c>
      <c r="H47" s="15"/>
    </row>
    <row r="48" spans="1:8" ht="15.75" x14ac:dyDescent="0.25">
      <c r="A48" s="27" t="s">
        <v>37</v>
      </c>
      <c r="B48" s="28"/>
      <c r="C48" s="14"/>
      <c r="D48" s="71">
        <v>57</v>
      </c>
      <c r="E48" s="101">
        <v>14579016.140000001</v>
      </c>
      <c r="F48" s="101">
        <v>873494</v>
      </c>
      <c r="G48" s="102">
        <f t="shared" si="1"/>
        <v>0.94008553172505094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2"/>
    </row>
    <row r="50" spans="1:8" ht="15.75" x14ac:dyDescent="0.25">
      <c r="A50" s="27" t="s">
        <v>39</v>
      </c>
      <c r="B50" s="28"/>
      <c r="C50" s="14"/>
      <c r="D50" s="71">
        <v>8</v>
      </c>
      <c r="E50" s="101">
        <v>1509495</v>
      </c>
      <c r="F50" s="101">
        <v>163500</v>
      </c>
      <c r="G50" s="102">
        <f t="shared" si="1"/>
        <v>0.89168562996233836</v>
      </c>
      <c r="H50" s="2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452640</v>
      </c>
      <c r="F51" s="101">
        <v>82750</v>
      </c>
      <c r="G51" s="102">
        <f t="shared" si="1"/>
        <v>0.81718363379285963</v>
      </c>
      <c r="H51" s="2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333950</v>
      </c>
      <c r="F52" s="101">
        <v>24975</v>
      </c>
      <c r="G52" s="102">
        <f t="shared" si="1"/>
        <v>0.92521335529270843</v>
      </c>
      <c r="H52" s="2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2"/>
    </row>
    <row r="54" spans="1:8" ht="15.75" x14ac:dyDescent="0.25">
      <c r="A54" s="27" t="s">
        <v>92</v>
      </c>
      <c r="B54" s="28"/>
      <c r="C54" s="14"/>
      <c r="D54" s="71">
        <v>1207</v>
      </c>
      <c r="E54" s="101">
        <v>146818162.78999999</v>
      </c>
      <c r="F54" s="101">
        <v>16085709.539999999</v>
      </c>
      <c r="G54" s="102">
        <f t="shared" si="1"/>
        <v>0.89043787747836045</v>
      </c>
      <c r="H54" s="2"/>
    </row>
    <row r="55" spans="1:8" ht="15.75" x14ac:dyDescent="0.25">
      <c r="A55" s="69" t="s">
        <v>93</v>
      </c>
      <c r="B55" s="30"/>
      <c r="C55" s="14"/>
      <c r="D55" s="71">
        <v>2</v>
      </c>
      <c r="E55" s="101">
        <v>439703.58</v>
      </c>
      <c r="F55" s="101">
        <v>49119.65</v>
      </c>
      <c r="G55" s="102">
        <f t="shared" si="1"/>
        <v>0.88828917426599074</v>
      </c>
      <c r="H55" s="2"/>
    </row>
    <row r="56" spans="1:8" x14ac:dyDescent="0.2">
      <c r="A56" s="16" t="s">
        <v>42</v>
      </c>
      <c r="B56" s="30"/>
      <c r="C56" s="14"/>
      <c r="D56" s="72"/>
      <c r="E56" s="104"/>
      <c r="F56" s="101"/>
      <c r="G56" s="103"/>
      <c r="H56" s="2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2"/>
    </row>
    <row r="58" spans="1:8" x14ac:dyDescent="0.2">
      <c r="A58" s="16" t="s">
        <v>44</v>
      </c>
      <c r="B58" s="28"/>
      <c r="C58" s="14"/>
      <c r="D58" s="72"/>
      <c r="E58" s="100"/>
      <c r="F58" s="101"/>
      <c r="G58" s="103"/>
      <c r="H58" s="2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2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1588</v>
      </c>
      <c r="E61" s="112">
        <f>SUM(E44:E60)</f>
        <v>209080706.34</v>
      </c>
      <c r="F61" s="112">
        <f>SUM(F44:F60)</f>
        <v>20216247.689999998</v>
      </c>
      <c r="G61" s="106">
        <f>1-(+F61/E61)</f>
        <v>0.90330887988715225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F61+F27+F39</f>
        <v>23425419.509999998</v>
      </c>
      <c r="G63" s="116"/>
      <c r="H63" s="2"/>
    </row>
    <row r="64" spans="1:8" ht="18" x14ac:dyDescent="0.25">
      <c r="A64" s="42"/>
      <c r="B64" s="38"/>
      <c r="C64" s="38"/>
      <c r="D64" s="38"/>
      <c r="E64" s="43"/>
      <c r="F64" s="2"/>
      <c r="G64" s="2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8"/>
      <c r="F70" s="2"/>
      <c r="G70" s="2"/>
      <c r="H70" s="2"/>
    </row>
    <row r="71" spans="1:8" ht="15.75" x14ac:dyDescent="0.25">
      <c r="A71" s="47"/>
      <c r="B71" s="2"/>
      <c r="C71" s="2"/>
      <c r="D71" s="2"/>
      <c r="E71" s="2"/>
      <c r="F71" s="2"/>
      <c r="G71" s="2"/>
      <c r="H71" s="2"/>
    </row>
  </sheetData>
  <phoneticPr fontId="17" type="noConversion"/>
  <printOptions horizontalCentered="1"/>
  <pageMargins left="0.75" right="0.75" top="0.25" bottom="0.25" header="0.5" footer="0.5"/>
  <pageSetup scale="4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DECEMBER 2025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4"/>
      <c r="D5" s="6" t="s">
        <v>140</v>
      </c>
      <c r="E5" s="7"/>
      <c r="F5" s="8"/>
      <c r="G5" s="5"/>
      <c r="H5" s="2"/>
    </row>
    <row r="6" spans="1:8" ht="18" x14ac:dyDescent="0.25">
      <c r="A6" s="23" t="s">
        <v>3</v>
      </c>
      <c r="B6" s="83"/>
      <c r="C6" s="4"/>
      <c r="D6" s="4"/>
      <c r="E6" s="4"/>
      <c r="F6" s="5"/>
      <c r="G6" s="5"/>
      <c r="H6" s="2"/>
    </row>
    <row r="7" spans="1:8" ht="15.75" x14ac:dyDescent="0.25">
      <c r="A7" s="63"/>
      <c r="B7" s="63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63"/>
      <c r="B8" s="63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>
        <v>3</v>
      </c>
      <c r="E10" s="101">
        <v>1238300</v>
      </c>
      <c r="F10" s="101">
        <v>64564</v>
      </c>
      <c r="G10" s="102">
        <f>F10/E10</f>
        <v>5.2139223128482598E-2</v>
      </c>
      <c r="H10" s="15"/>
    </row>
    <row r="11" spans="1:8" ht="15.75" x14ac:dyDescent="0.25">
      <c r="A11" s="136" t="s">
        <v>111</v>
      </c>
      <c r="B11" s="137"/>
      <c r="C11" s="14"/>
      <c r="D11" s="71"/>
      <c r="E11" s="101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1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/>
      <c r="E13" s="101"/>
      <c r="F13" s="101"/>
      <c r="G13" s="102"/>
      <c r="H13" s="15"/>
    </row>
    <row r="14" spans="1:8" ht="15.75" x14ac:dyDescent="0.25">
      <c r="A14" s="136" t="s">
        <v>99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101</v>
      </c>
      <c r="B15" s="137"/>
      <c r="C15" s="14"/>
      <c r="D15" s="71">
        <v>6</v>
      </c>
      <c r="E15" s="101">
        <f>2039719+28880</f>
        <v>2068599</v>
      </c>
      <c r="F15" s="101">
        <f>398956+34780</f>
        <v>433736</v>
      </c>
      <c r="G15" s="102">
        <f>F15/E15</f>
        <v>0.2096762108074112</v>
      </c>
      <c r="H15" s="15"/>
    </row>
    <row r="16" spans="1:8" ht="15.75" x14ac:dyDescent="0.25">
      <c r="A16" s="136" t="s">
        <v>96</v>
      </c>
      <c r="B16" s="137"/>
      <c r="C16" s="14"/>
      <c r="D16" s="71">
        <v>6</v>
      </c>
      <c r="E16" s="101">
        <v>772344</v>
      </c>
      <c r="F16" s="101">
        <v>249509.5</v>
      </c>
      <c r="G16" s="102">
        <f>F16/E16</f>
        <v>0.32305488228043461</v>
      </c>
      <c r="H16" s="15"/>
    </row>
    <row r="17" spans="1:8" ht="15.75" x14ac:dyDescent="0.25">
      <c r="A17" s="136" t="s">
        <v>74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9" t="s">
        <v>105</v>
      </c>
      <c r="B18" s="137"/>
      <c r="C18" s="14"/>
      <c r="D18" s="71"/>
      <c r="E18" s="101"/>
      <c r="F18" s="101"/>
      <c r="G18" s="102"/>
      <c r="H18" s="15"/>
    </row>
    <row r="19" spans="1:8" ht="15.75" x14ac:dyDescent="0.25">
      <c r="A19" s="139" t="s">
        <v>14</v>
      </c>
      <c r="B19" s="137"/>
      <c r="C19" s="14"/>
      <c r="D19" s="71">
        <v>1</v>
      </c>
      <c r="E19" s="101">
        <v>90730</v>
      </c>
      <c r="F19" s="101">
        <v>24205</v>
      </c>
      <c r="G19" s="102">
        <f>F19/E19</f>
        <v>0.26678055769866638</v>
      </c>
      <c r="H19" s="15"/>
    </row>
    <row r="20" spans="1:8" ht="15.75" x14ac:dyDescent="0.25">
      <c r="A20" s="136" t="s">
        <v>15</v>
      </c>
      <c r="B20" s="137"/>
      <c r="C20" s="14"/>
      <c r="D20" s="71">
        <v>1</v>
      </c>
      <c r="E20" s="101">
        <v>1101768</v>
      </c>
      <c r="F20" s="101">
        <v>97447</v>
      </c>
      <c r="G20" s="102">
        <f>F20/E20</f>
        <v>8.8446024934468959E-2</v>
      </c>
      <c r="H20" s="15"/>
    </row>
    <row r="21" spans="1:8" ht="15.75" x14ac:dyDescent="0.25">
      <c r="A21" s="136" t="s">
        <v>58</v>
      </c>
      <c r="B21" s="137"/>
      <c r="C21" s="14"/>
      <c r="D21" s="71"/>
      <c r="E21" s="101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/>
      <c r="E23" s="101"/>
      <c r="F23" s="101"/>
      <c r="G23" s="102"/>
      <c r="H23" s="15"/>
    </row>
    <row r="24" spans="1:8" ht="15.75" x14ac:dyDescent="0.25">
      <c r="A24" s="136" t="s">
        <v>18</v>
      </c>
      <c r="B24" s="137"/>
      <c r="C24" s="14"/>
      <c r="D24" s="71">
        <v>1</v>
      </c>
      <c r="E24" s="101">
        <v>52222</v>
      </c>
      <c r="F24" s="101">
        <v>-10043.5</v>
      </c>
      <c r="G24" s="102">
        <f>F24/E24</f>
        <v>-0.19232315882195244</v>
      </c>
      <c r="H24" s="15"/>
    </row>
    <row r="25" spans="1:8" ht="15.75" x14ac:dyDescent="0.25">
      <c r="A25" s="138" t="s">
        <v>20</v>
      </c>
      <c r="B25" s="137"/>
      <c r="C25" s="14"/>
      <c r="D25" s="71">
        <v>3</v>
      </c>
      <c r="E25" s="101">
        <v>1159159</v>
      </c>
      <c r="F25" s="101">
        <v>296475</v>
      </c>
      <c r="G25" s="102">
        <f>F25/E25</f>
        <v>0.25576732786442585</v>
      </c>
      <c r="H25" s="15"/>
    </row>
    <row r="26" spans="1:8" ht="15.75" x14ac:dyDescent="0.25">
      <c r="A26" s="138" t="s">
        <v>21</v>
      </c>
      <c r="B26" s="137"/>
      <c r="C26" s="14"/>
      <c r="D26" s="71">
        <v>8</v>
      </c>
      <c r="E26" s="101">
        <v>110850</v>
      </c>
      <c r="F26" s="101">
        <v>110850</v>
      </c>
      <c r="G26" s="102">
        <f>F26/E26</f>
        <v>1</v>
      </c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>
        <v>16026</v>
      </c>
      <c r="F28" s="101">
        <v>2876</v>
      </c>
      <c r="G28" s="102">
        <f>F28/E28</f>
        <v>0.17945838013228504</v>
      </c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1">
        <v>34969</v>
      </c>
      <c r="F29" s="101">
        <v>12313</v>
      </c>
      <c r="G29" s="102">
        <f t="shared" ref="G29:G34" si="0">F29/E29</f>
        <v>0.35211187051388371</v>
      </c>
      <c r="H29" s="15"/>
    </row>
    <row r="30" spans="1:8" ht="15.75" x14ac:dyDescent="0.25">
      <c r="A30" s="139" t="s">
        <v>66</v>
      </c>
      <c r="B30" s="137"/>
      <c r="C30" s="14"/>
      <c r="D30" s="71"/>
      <c r="E30" s="101"/>
      <c r="F30" s="101"/>
      <c r="G30" s="102"/>
      <c r="H30" s="15"/>
    </row>
    <row r="31" spans="1:8" ht="15.75" x14ac:dyDescent="0.25">
      <c r="A31" s="139" t="s">
        <v>145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27</v>
      </c>
      <c r="B33" s="137"/>
      <c r="C33" s="14"/>
      <c r="D33" s="71">
        <v>1</v>
      </c>
      <c r="E33" s="101">
        <v>439853</v>
      </c>
      <c r="F33" s="101">
        <v>153046.59</v>
      </c>
      <c r="G33" s="102">
        <f t="shared" si="0"/>
        <v>0.34794940582421852</v>
      </c>
      <c r="H33" s="15"/>
    </row>
    <row r="34" spans="1:8" ht="15.75" x14ac:dyDescent="0.25">
      <c r="A34" s="139" t="s">
        <v>72</v>
      </c>
      <c r="B34" s="137"/>
      <c r="C34" s="14"/>
      <c r="D34" s="71">
        <v>7</v>
      </c>
      <c r="E34" s="101">
        <v>1660030</v>
      </c>
      <c r="F34" s="101">
        <v>394670</v>
      </c>
      <c r="G34" s="102">
        <f t="shared" si="0"/>
        <v>0.23774871538466172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38</v>
      </c>
      <c r="E39" s="112">
        <f>SUM(E9:E38)</f>
        <v>8744850</v>
      </c>
      <c r="F39" s="112">
        <f>SUM(F9:F38)</f>
        <v>1829648.59</v>
      </c>
      <c r="G39" s="117">
        <f>F39/E39</f>
        <v>0.2092258403517499</v>
      </c>
      <c r="H39" s="15"/>
    </row>
    <row r="40" spans="1:8" ht="15.75" x14ac:dyDescent="0.25">
      <c r="A40" s="85"/>
      <c r="B40" s="86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1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14"/>
      <c r="D42" s="110"/>
      <c r="E42" s="11" t="s">
        <v>122</v>
      </c>
      <c r="F42" s="11" t="s">
        <v>122</v>
      </c>
      <c r="G42" s="11" t="s">
        <v>5</v>
      </c>
      <c r="H42" s="15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69</v>
      </c>
      <c r="E44" s="101">
        <v>15657203.390000001</v>
      </c>
      <c r="F44" s="101">
        <v>1630296.29</v>
      </c>
      <c r="G44" s="102">
        <f>1-(+F44/E44)</f>
        <v>0.89587563951291305</v>
      </c>
      <c r="H44" s="15"/>
    </row>
    <row r="45" spans="1:8" ht="15.75" x14ac:dyDescent="0.25">
      <c r="A45" s="27" t="s">
        <v>34</v>
      </c>
      <c r="B45" s="28"/>
      <c r="C45" s="14"/>
      <c r="D45" s="71">
        <v>6</v>
      </c>
      <c r="E45" s="101">
        <v>1009651.26</v>
      </c>
      <c r="F45" s="101">
        <v>130471.58</v>
      </c>
      <c r="G45" s="102">
        <f>1-(+F45/E45)</f>
        <v>0.87077559829915929</v>
      </c>
      <c r="H45" s="15"/>
    </row>
    <row r="46" spans="1:8" ht="15.75" x14ac:dyDescent="0.25">
      <c r="A46" s="27" t="s">
        <v>35</v>
      </c>
      <c r="B46" s="28"/>
      <c r="C46" s="14"/>
      <c r="D46" s="71">
        <v>48</v>
      </c>
      <c r="E46" s="101">
        <v>4552121.5</v>
      </c>
      <c r="F46" s="101">
        <v>214347.51</v>
      </c>
      <c r="G46" s="102">
        <f>1-(+F46/E46)</f>
        <v>0.95291261228418445</v>
      </c>
      <c r="H46" s="15"/>
    </row>
    <row r="47" spans="1:8" ht="15.75" x14ac:dyDescent="0.25">
      <c r="A47" s="27" t="s">
        <v>36</v>
      </c>
      <c r="B47" s="28"/>
      <c r="C47" s="14"/>
      <c r="D47" s="71">
        <v>3</v>
      </c>
      <c r="E47" s="101">
        <v>330484.25</v>
      </c>
      <c r="F47" s="101">
        <v>7544.5</v>
      </c>
      <c r="G47" s="102">
        <f>1-(+F47/E47)</f>
        <v>0.97717137806113297</v>
      </c>
      <c r="H47" s="15"/>
    </row>
    <row r="48" spans="1:8" ht="15.75" x14ac:dyDescent="0.25">
      <c r="A48" s="27" t="s">
        <v>37</v>
      </c>
      <c r="B48" s="28"/>
      <c r="C48" s="14"/>
      <c r="D48" s="71">
        <v>37</v>
      </c>
      <c r="E48" s="101">
        <v>18018557.010000002</v>
      </c>
      <c r="F48" s="101">
        <v>1179252.02</v>
      </c>
      <c r="G48" s="102">
        <f t="shared" ref="G48:G55" si="1">1-(+F48/E48)</f>
        <v>0.93455347066107819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835751</v>
      </c>
      <c r="F49" s="101">
        <v>24817</v>
      </c>
      <c r="G49" s="102">
        <f t="shared" si="1"/>
        <v>0.97030574896111399</v>
      </c>
      <c r="H49" s="2"/>
    </row>
    <row r="50" spans="1:8" ht="15.75" x14ac:dyDescent="0.25">
      <c r="A50" s="27" t="s">
        <v>39</v>
      </c>
      <c r="B50" s="28"/>
      <c r="C50" s="21"/>
      <c r="D50" s="71">
        <v>1</v>
      </c>
      <c r="E50" s="101">
        <v>191590</v>
      </c>
      <c r="F50" s="101">
        <v>22243.32</v>
      </c>
      <c r="G50" s="102">
        <f t="shared" si="1"/>
        <v>0.88390145623466776</v>
      </c>
      <c r="H50" s="2"/>
    </row>
    <row r="51" spans="1:8" ht="15.75" x14ac:dyDescent="0.25">
      <c r="A51" s="27" t="s">
        <v>40</v>
      </c>
      <c r="B51" s="28"/>
      <c r="C51" s="33"/>
      <c r="D51" s="71"/>
      <c r="E51" s="101"/>
      <c r="F51" s="101"/>
      <c r="G51" s="102"/>
      <c r="H51" s="2"/>
    </row>
    <row r="52" spans="1:8" ht="18" x14ac:dyDescent="0.25">
      <c r="A52" s="53" t="s">
        <v>41</v>
      </c>
      <c r="B52" s="28"/>
      <c r="C52" s="35"/>
      <c r="D52" s="71">
        <v>2</v>
      </c>
      <c r="E52" s="101">
        <v>110050</v>
      </c>
      <c r="F52" s="101">
        <v>-77175</v>
      </c>
      <c r="G52" s="102">
        <f t="shared" si="1"/>
        <v>1.7012721490231713</v>
      </c>
      <c r="H52" s="2"/>
    </row>
    <row r="53" spans="1:8" ht="18" x14ac:dyDescent="0.25">
      <c r="A53" s="54" t="s">
        <v>59</v>
      </c>
      <c r="B53" s="28"/>
      <c r="C53" s="35"/>
      <c r="D53" s="71">
        <v>1</v>
      </c>
      <c r="E53" s="101">
        <v>63300</v>
      </c>
      <c r="F53" s="101">
        <v>27500</v>
      </c>
      <c r="G53" s="102">
        <f t="shared" si="1"/>
        <v>0.56556082148499209</v>
      </c>
      <c r="H53" s="2"/>
    </row>
    <row r="54" spans="1:8" ht="15.75" x14ac:dyDescent="0.25">
      <c r="A54" s="27" t="s">
        <v>92</v>
      </c>
      <c r="B54" s="28"/>
      <c r="C54" s="39"/>
      <c r="D54" s="71">
        <v>701</v>
      </c>
      <c r="E54" s="101">
        <v>81469580.5</v>
      </c>
      <c r="F54" s="101">
        <v>9346307.7100000009</v>
      </c>
      <c r="G54" s="102">
        <f t="shared" si="1"/>
        <v>0.88527855854124593</v>
      </c>
      <c r="H54" s="2"/>
    </row>
    <row r="55" spans="1:8" ht="15.75" x14ac:dyDescent="0.25">
      <c r="A55" s="69" t="s">
        <v>93</v>
      </c>
      <c r="B55" s="30"/>
      <c r="C55" s="39"/>
      <c r="D55" s="71">
        <v>12</v>
      </c>
      <c r="E55" s="101">
        <v>574562.21</v>
      </c>
      <c r="F55" s="101">
        <v>58983.77</v>
      </c>
      <c r="G55" s="102">
        <f t="shared" si="1"/>
        <v>0.89734136883106186</v>
      </c>
      <c r="H55" s="2"/>
    </row>
    <row r="56" spans="1:8" x14ac:dyDescent="0.2">
      <c r="A56" s="16" t="s">
        <v>42</v>
      </c>
      <c r="B56" s="30"/>
      <c r="C56" s="39"/>
      <c r="D56" s="72"/>
      <c r="E56" s="104"/>
      <c r="F56" s="101"/>
      <c r="G56" s="103"/>
      <c r="H56" s="2"/>
    </row>
    <row r="57" spans="1:8" ht="18" x14ac:dyDescent="0.25">
      <c r="A57" s="16" t="s">
        <v>43</v>
      </c>
      <c r="B57" s="28"/>
      <c r="C57" s="38"/>
      <c r="D57" s="72"/>
      <c r="E57" s="104"/>
      <c r="F57" s="101"/>
      <c r="G57" s="103"/>
      <c r="H57" s="2"/>
    </row>
    <row r="58" spans="1:8" ht="18" x14ac:dyDescent="0.25">
      <c r="A58" s="16" t="s">
        <v>44</v>
      </c>
      <c r="B58" s="28"/>
      <c r="C58" s="38"/>
      <c r="D58" s="72"/>
      <c r="E58" s="100"/>
      <c r="F58" s="101"/>
      <c r="G58" s="103"/>
      <c r="H58" s="2"/>
    </row>
    <row r="59" spans="1:8" ht="18" x14ac:dyDescent="0.25">
      <c r="A59" s="16" t="s">
        <v>30</v>
      </c>
      <c r="B59" s="28"/>
      <c r="C59" s="82"/>
      <c r="D59" s="72"/>
      <c r="E59" s="100"/>
      <c r="F59" s="101"/>
      <c r="G59" s="103"/>
      <c r="H59" s="2"/>
    </row>
    <row r="60" spans="1:8" ht="18" x14ac:dyDescent="0.25">
      <c r="A60" s="32"/>
      <c r="B60" s="18"/>
      <c r="C60" s="38"/>
      <c r="D60" s="72"/>
      <c r="E60" s="111"/>
      <c r="F60" s="111"/>
      <c r="G60" s="103"/>
      <c r="H60" s="2"/>
    </row>
    <row r="61" spans="1:8" ht="18" x14ac:dyDescent="0.25">
      <c r="A61" s="20" t="s">
        <v>45</v>
      </c>
      <c r="B61" s="20"/>
      <c r="C61" s="38"/>
      <c r="D61" s="73">
        <f>SUM(D43:D57)</f>
        <v>882</v>
      </c>
      <c r="E61" s="112">
        <f>SUM(E43:E60)</f>
        <v>122812851.11999999</v>
      </c>
      <c r="F61" s="112">
        <f>SUM(F43:F60)</f>
        <v>12564588.700000001</v>
      </c>
      <c r="G61" s="106">
        <f>1-(+F61/E61)</f>
        <v>0.89769320893199367</v>
      </c>
      <c r="H61" s="2"/>
    </row>
    <row r="62" spans="1:8" ht="18" x14ac:dyDescent="0.25">
      <c r="A62" s="33"/>
      <c r="B62" s="33"/>
      <c r="C62" s="38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8"/>
      <c r="D63" s="116"/>
      <c r="E63" s="116"/>
      <c r="F63" s="36">
        <f>+F61+F39</f>
        <v>14394237.290000001</v>
      </c>
      <c r="G63" s="116"/>
      <c r="H63" s="2"/>
    </row>
    <row r="64" spans="1:8" ht="18" x14ac:dyDescent="0.25">
      <c r="A64" s="42"/>
      <c r="B64" s="38"/>
      <c r="C64" s="38"/>
      <c r="D64" s="116"/>
      <c r="E64" s="132"/>
      <c r="F64" s="133"/>
      <c r="G64" s="133"/>
      <c r="H64" s="2"/>
    </row>
    <row r="65" spans="1:8" ht="15.75" x14ac:dyDescent="0.25">
      <c r="A65" s="4" t="s">
        <v>47</v>
      </c>
      <c r="B65" s="39"/>
      <c r="C65" s="39"/>
      <c r="D65" s="134"/>
      <c r="E65" s="134"/>
      <c r="F65" s="40"/>
      <c r="G65" s="134"/>
      <c r="H65" s="2"/>
    </row>
    <row r="66" spans="1:8" ht="15.75" x14ac:dyDescent="0.25">
      <c r="A66" s="4" t="s">
        <v>48</v>
      </c>
      <c r="B66" s="39"/>
      <c r="C66" s="39"/>
      <c r="D66" s="134"/>
      <c r="E66" s="134"/>
      <c r="F66" s="40"/>
      <c r="G66" s="134"/>
      <c r="H66" s="2"/>
    </row>
    <row r="67" spans="1:8" ht="15.75" x14ac:dyDescent="0.25">
      <c r="A67" s="4" t="s">
        <v>49</v>
      </c>
      <c r="B67" s="39"/>
      <c r="C67" s="39"/>
      <c r="D67" s="134"/>
      <c r="E67" s="134"/>
      <c r="F67" s="40"/>
      <c r="G67" s="134"/>
      <c r="H67" s="2"/>
    </row>
    <row r="68" spans="1:8" ht="15.75" x14ac:dyDescent="0.25">
      <c r="A68" s="4"/>
      <c r="B68" s="39"/>
      <c r="C68" s="39"/>
      <c r="D68" s="134"/>
      <c r="E68" s="134"/>
      <c r="F68" s="40"/>
      <c r="G68" s="134"/>
      <c r="H68" s="2"/>
    </row>
    <row r="69" spans="1:8" ht="18" x14ac:dyDescent="0.25">
      <c r="A69" s="41" t="s">
        <v>50</v>
      </c>
      <c r="B69" s="38"/>
      <c r="C69" s="38"/>
      <c r="D69" s="116"/>
      <c r="E69" s="116"/>
      <c r="F69" s="36"/>
      <c r="G69" s="116"/>
      <c r="H69" s="2"/>
    </row>
    <row r="70" spans="1:8" ht="18" x14ac:dyDescent="0.25">
      <c r="A70" s="42"/>
      <c r="B70" s="38"/>
      <c r="C70" s="38"/>
      <c r="D70" s="116"/>
      <c r="E70" s="116"/>
      <c r="F70" s="133"/>
      <c r="G70" s="133"/>
      <c r="H70" s="2"/>
    </row>
    <row r="71" spans="1:8" ht="15.75" x14ac:dyDescent="0.25">
      <c r="A71" s="47"/>
      <c r="B71" s="2"/>
      <c r="C71" s="2"/>
      <c r="D71" s="133"/>
      <c r="E71" s="133"/>
      <c r="F71" s="133"/>
      <c r="G71" s="133"/>
      <c r="H71" s="2"/>
    </row>
    <row r="72" spans="1:8" x14ac:dyDescent="0.2">
      <c r="D72" s="135"/>
      <c r="E72" s="135"/>
      <c r="F72" s="135"/>
      <c r="G72" s="135"/>
    </row>
    <row r="73" spans="1:8" ht="15.75" x14ac:dyDescent="0.25">
      <c r="D73" s="73"/>
      <c r="E73" s="112"/>
      <c r="F73" s="112"/>
      <c r="G73" s="106"/>
    </row>
    <row r="74" spans="1:8" x14ac:dyDescent="0.2">
      <c r="D74" s="113"/>
      <c r="E74" s="114"/>
      <c r="F74" s="115"/>
      <c r="G74" s="115"/>
    </row>
    <row r="75" spans="1:8" ht="18" x14ac:dyDescent="0.25">
      <c r="D75" s="116"/>
      <c r="E75" s="116"/>
      <c r="F75" s="36"/>
      <c r="G75" s="116"/>
    </row>
  </sheetData>
  <phoneticPr fontId="17" type="noConversion"/>
  <printOptions horizontalCentered="1"/>
  <pageMargins left="0.75" right="0.75" top="0.31" bottom="0.25" header="0.5" footer="0.5"/>
  <pageSetup scale="5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69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DECEMBER 2025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75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>
        <v>7</v>
      </c>
      <c r="E9" s="100">
        <v>1162163</v>
      </c>
      <c r="F9" s="101">
        <v>302303.5</v>
      </c>
      <c r="G9" s="102">
        <f>+F9/E9</f>
        <v>0.26012142874966765</v>
      </c>
      <c r="H9" s="15"/>
    </row>
    <row r="10" spans="1:8" ht="15.75" x14ac:dyDescent="0.25">
      <c r="A10" s="136" t="s">
        <v>131</v>
      </c>
      <c r="B10" s="137"/>
      <c r="C10" s="14"/>
      <c r="D10" s="71"/>
      <c r="E10" s="100"/>
      <c r="F10" s="101"/>
      <c r="G10" s="102"/>
      <c r="H10" s="15"/>
    </row>
    <row r="11" spans="1:8" ht="15.75" x14ac:dyDescent="0.25">
      <c r="A11" s="136" t="s">
        <v>11</v>
      </c>
      <c r="B11" s="137"/>
      <c r="C11" s="14"/>
      <c r="D11" s="71">
        <v>2</v>
      </c>
      <c r="E11" s="100">
        <v>308433</v>
      </c>
      <c r="F11" s="101">
        <v>103357</v>
      </c>
      <c r="G11" s="102">
        <f>F11/E11</f>
        <v>0.33510357192647999</v>
      </c>
      <c r="H11" s="15"/>
    </row>
    <row r="12" spans="1:8" ht="15.75" x14ac:dyDescent="0.25">
      <c r="A12" s="136" t="s">
        <v>12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105</v>
      </c>
      <c r="B13" s="137"/>
      <c r="C13" s="14"/>
      <c r="D13" s="71"/>
      <c r="E13" s="100"/>
      <c r="F13" s="101"/>
      <c r="G13" s="102"/>
      <c r="H13" s="15"/>
    </row>
    <row r="14" spans="1:8" ht="15.75" x14ac:dyDescent="0.25">
      <c r="A14" s="136" t="s">
        <v>53</v>
      </c>
      <c r="B14" s="137"/>
      <c r="C14" s="14"/>
      <c r="D14" s="71"/>
      <c r="E14" s="100"/>
      <c r="F14" s="101"/>
      <c r="G14" s="102"/>
      <c r="H14" s="15"/>
    </row>
    <row r="15" spans="1:8" ht="15.75" x14ac:dyDescent="0.25">
      <c r="A15" s="136" t="s">
        <v>98</v>
      </c>
      <c r="B15" s="137"/>
      <c r="C15" s="14"/>
      <c r="D15" s="71"/>
      <c r="E15" s="100"/>
      <c r="F15" s="101"/>
      <c r="G15" s="102"/>
      <c r="H15" s="15"/>
    </row>
    <row r="16" spans="1:8" ht="15.75" x14ac:dyDescent="0.25">
      <c r="A16" s="136" t="s">
        <v>113</v>
      </c>
      <c r="B16" s="137"/>
      <c r="C16" s="14"/>
      <c r="D16" s="71"/>
      <c r="E16" s="100"/>
      <c r="F16" s="101"/>
      <c r="G16" s="102"/>
      <c r="H16" s="15"/>
    </row>
    <row r="17" spans="1:8" ht="15.75" x14ac:dyDescent="0.25">
      <c r="A17" s="136" t="s">
        <v>13</v>
      </c>
      <c r="B17" s="137"/>
      <c r="C17" s="14"/>
      <c r="D17" s="71"/>
      <c r="E17" s="100"/>
      <c r="F17" s="101"/>
      <c r="G17" s="102"/>
      <c r="H17" s="15"/>
    </row>
    <row r="18" spans="1:8" ht="15.75" x14ac:dyDescent="0.25">
      <c r="A18" s="136" t="s">
        <v>14</v>
      </c>
      <c r="B18" s="137"/>
      <c r="C18" s="14"/>
      <c r="D18" s="71"/>
      <c r="E18" s="100"/>
      <c r="F18" s="101"/>
      <c r="G18" s="102"/>
      <c r="H18" s="15"/>
    </row>
    <row r="19" spans="1:8" ht="15.75" x14ac:dyDescent="0.25">
      <c r="A19" s="136" t="s">
        <v>15</v>
      </c>
      <c r="B19" s="137"/>
      <c r="C19" s="14"/>
      <c r="D19" s="71">
        <v>1</v>
      </c>
      <c r="E19" s="100">
        <v>387105</v>
      </c>
      <c r="F19" s="101">
        <v>140395.5</v>
      </c>
      <c r="G19" s="102">
        <f>F19/E19</f>
        <v>0.36268066803580423</v>
      </c>
      <c r="H19" s="15"/>
    </row>
    <row r="20" spans="1:8" ht="15.75" x14ac:dyDescent="0.25">
      <c r="A20" s="136" t="s">
        <v>16</v>
      </c>
      <c r="B20" s="137"/>
      <c r="C20" s="14"/>
      <c r="D20" s="71"/>
      <c r="E20" s="100"/>
      <c r="F20" s="101"/>
      <c r="G20" s="102"/>
      <c r="H20" s="15"/>
    </row>
    <row r="21" spans="1:8" ht="15.75" x14ac:dyDescent="0.25">
      <c r="A21" s="136" t="s">
        <v>102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56</v>
      </c>
      <c r="B22" s="137"/>
      <c r="C22" s="14"/>
      <c r="D22" s="71">
        <v>1</v>
      </c>
      <c r="E22" s="100">
        <v>784803</v>
      </c>
      <c r="F22" s="101">
        <v>10637</v>
      </c>
      <c r="G22" s="102">
        <f>F22/E22</f>
        <v>1.3553719850714128E-2</v>
      </c>
      <c r="H22" s="15"/>
    </row>
    <row r="23" spans="1:8" ht="15.75" x14ac:dyDescent="0.25">
      <c r="A23" s="136" t="s">
        <v>151</v>
      </c>
      <c r="B23" s="137"/>
      <c r="C23" s="14"/>
      <c r="D23" s="71">
        <v>1</v>
      </c>
      <c r="E23" s="100">
        <v>208885</v>
      </c>
      <c r="F23" s="101">
        <v>62751</v>
      </c>
      <c r="G23" s="102">
        <f>F23/E23</f>
        <v>0.3004093161308854</v>
      </c>
      <c r="H23" s="15"/>
    </row>
    <row r="24" spans="1:8" ht="15.75" x14ac:dyDescent="0.25">
      <c r="A24" s="136" t="s">
        <v>19</v>
      </c>
      <c r="B24" s="137"/>
      <c r="C24" s="14"/>
      <c r="D24" s="71"/>
      <c r="E24" s="100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/>
      <c r="E25" s="100"/>
      <c r="F25" s="101"/>
      <c r="G25" s="102"/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1">
        <v>40111</v>
      </c>
      <c r="F29" s="101">
        <v>31019</v>
      </c>
      <c r="G29" s="102">
        <f>F29/E29</f>
        <v>0.77332901199172299</v>
      </c>
      <c r="H29" s="15"/>
    </row>
    <row r="30" spans="1:8" ht="15.75" x14ac:dyDescent="0.25">
      <c r="A30" s="139" t="s">
        <v>25</v>
      </c>
      <c r="B30" s="137"/>
      <c r="C30" s="14"/>
      <c r="D30" s="71">
        <v>1</v>
      </c>
      <c r="E30" s="101">
        <v>210989</v>
      </c>
      <c r="F30" s="101">
        <v>87595</v>
      </c>
      <c r="G30" s="102">
        <f>F30/E30</f>
        <v>0.41516382370644916</v>
      </c>
      <c r="H30" s="15"/>
    </row>
    <row r="31" spans="1:8" ht="15.75" x14ac:dyDescent="0.25">
      <c r="A31" s="139" t="s">
        <v>26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109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139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27</v>
      </c>
      <c r="B34" s="137"/>
      <c r="C34" s="14"/>
      <c r="D34" s="71">
        <v>1</v>
      </c>
      <c r="E34" s="101">
        <v>127088</v>
      </c>
      <c r="F34" s="101">
        <v>61023</v>
      </c>
      <c r="G34" s="102">
        <f>+F34/E34</f>
        <v>0.4801633513785723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15</v>
      </c>
      <c r="E39" s="112">
        <f>SUM(E9:E38)</f>
        <v>3229577</v>
      </c>
      <c r="F39" s="112">
        <f>SUM(F9:F38)</f>
        <v>799081</v>
      </c>
      <c r="G39" s="117">
        <f>F39/E39</f>
        <v>0.24742590128676295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19</v>
      </c>
      <c r="E44" s="101">
        <v>6583686.6100000003</v>
      </c>
      <c r="F44" s="101">
        <v>549676.99</v>
      </c>
      <c r="G44" s="118">
        <f t="shared" ref="G44:G50" si="0">1-(+F44/E44)</f>
        <v>0.91650924131700129</v>
      </c>
      <c r="H44" s="15"/>
    </row>
    <row r="45" spans="1:8" ht="15.75" x14ac:dyDescent="0.25">
      <c r="A45" s="27" t="s">
        <v>34</v>
      </c>
      <c r="B45" s="28"/>
      <c r="C45" s="14"/>
      <c r="D45" s="71">
        <v>3</v>
      </c>
      <c r="E45" s="101">
        <v>751355.05</v>
      </c>
      <c r="F45" s="101">
        <v>91961.67</v>
      </c>
      <c r="G45" s="118">
        <f t="shared" si="0"/>
        <v>0.87760557408910744</v>
      </c>
      <c r="H45" s="15"/>
    </row>
    <row r="46" spans="1:8" ht="15.75" x14ac:dyDescent="0.25">
      <c r="A46" s="27" t="s">
        <v>35</v>
      </c>
      <c r="B46" s="28"/>
      <c r="C46" s="14"/>
      <c r="D46" s="71">
        <v>75</v>
      </c>
      <c r="E46" s="101">
        <v>6142482.5</v>
      </c>
      <c r="F46" s="101">
        <v>494015.37</v>
      </c>
      <c r="G46" s="118">
        <f t="shared" si="0"/>
        <v>0.9195739882042806</v>
      </c>
      <c r="H46" s="15"/>
    </row>
    <row r="47" spans="1:8" ht="15.75" x14ac:dyDescent="0.25">
      <c r="A47" s="27" t="s">
        <v>36</v>
      </c>
      <c r="B47" s="28"/>
      <c r="C47" s="14"/>
      <c r="D47" s="71">
        <v>20</v>
      </c>
      <c r="E47" s="101">
        <v>3780252.74</v>
      </c>
      <c r="F47" s="101">
        <v>237694.7</v>
      </c>
      <c r="G47" s="118">
        <f t="shared" si="0"/>
        <v>0.93712200840835846</v>
      </c>
      <c r="H47" s="15"/>
    </row>
    <row r="48" spans="1:8" ht="15.75" x14ac:dyDescent="0.25">
      <c r="A48" s="27" t="s">
        <v>37</v>
      </c>
      <c r="B48" s="28"/>
      <c r="C48" s="14"/>
      <c r="D48" s="71">
        <v>59</v>
      </c>
      <c r="E48" s="101">
        <v>5058447</v>
      </c>
      <c r="F48" s="101">
        <v>403013.48</v>
      </c>
      <c r="G48" s="118">
        <f t="shared" si="0"/>
        <v>0.92032861469142602</v>
      </c>
      <c r="H48" s="15"/>
    </row>
    <row r="49" spans="1:8" ht="15.75" x14ac:dyDescent="0.25">
      <c r="A49" s="27" t="s">
        <v>38</v>
      </c>
      <c r="B49" s="28"/>
      <c r="C49" s="14"/>
      <c r="D49" s="71">
        <v>4</v>
      </c>
      <c r="E49" s="101">
        <v>1626263</v>
      </c>
      <c r="F49" s="101">
        <v>57113</v>
      </c>
      <c r="G49" s="118">
        <f t="shared" si="0"/>
        <v>0.96488083415782078</v>
      </c>
      <c r="H49" s="15"/>
    </row>
    <row r="50" spans="1:8" ht="15.75" x14ac:dyDescent="0.25">
      <c r="A50" s="27" t="s">
        <v>39</v>
      </c>
      <c r="B50" s="28"/>
      <c r="C50" s="14"/>
      <c r="D50" s="71">
        <v>10</v>
      </c>
      <c r="E50" s="101">
        <v>554430</v>
      </c>
      <c r="F50" s="101">
        <v>50820</v>
      </c>
      <c r="G50" s="118">
        <f t="shared" si="0"/>
        <v>0.90833829338239269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1</v>
      </c>
      <c r="E52" s="101">
        <v>119625</v>
      </c>
      <c r="F52" s="101">
        <v>39425</v>
      </c>
      <c r="G52" s="118">
        <f>1-(+F52/E52)</f>
        <v>0.67042842215256004</v>
      </c>
      <c r="H52" s="15"/>
    </row>
    <row r="53" spans="1:8" ht="15.75" x14ac:dyDescent="0.25">
      <c r="A53" s="29" t="s">
        <v>60</v>
      </c>
      <c r="B53" s="30"/>
      <c r="C53" s="14"/>
      <c r="D53" s="71">
        <v>455</v>
      </c>
      <c r="E53" s="101">
        <v>46979906.18</v>
      </c>
      <c r="F53" s="101">
        <v>5054330.82</v>
      </c>
      <c r="G53" s="118">
        <f>1-(+F53/E53)</f>
        <v>0.89241505079565908</v>
      </c>
      <c r="H53" s="15"/>
    </row>
    <row r="54" spans="1:8" ht="15.75" x14ac:dyDescent="0.25">
      <c r="A54" s="29" t="s">
        <v>61</v>
      </c>
      <c r="B54" s="30"/>
      <c r="C54" s="14"/>
      <c r="D54" s="71"/>
      <c r="E54" s="101"/>
      <c r="F54" s="101"/>
      <c r="G54" s="118"/>
      <c r="H54" s="15"/>
    </row>
    <row r="55" spans="1:8" x14ac:dyDescent="0.2">
      <c r="A55" s="31" t="s">
        <v>42</v>
      </c>
      <c r="B55" s="30"/>
      <c r="C55" s="14"/>
      <c r="D55" s="72"/>
      <c r="E55" s="111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11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20"/>
      <c r="F57" s="121">
        <v>-100</v>
      </c>
      <c r="G57" s="119"/>
      <c r="H57" s="15"/>
    </row>
    <row r="58" spans="1:8" x14ac:dyDescent="0.2">
      <c r="A58" s="16" t="s">
        <v>30</v>
      </c>
      <c r="B58" s="28"/>
      <c r="C58" s="21"/>
      <c r="D58" s="72"/>
      <c r="E58" s="120"/>
      <c r="F58" s="101"/>
      <c r="G58" s="119"/>
      <c r="H58" s="15"/>
    </row>
    <row r="59" spans="1:8" ht="15.75" x14ac:dyDescent="0.25">
      <c r="A59" s="32"/>
      <c r="B59" s="18"/>
      <c r="C59" s="33"/>
      <c r="D59" s="72"/>
      <c r="E59" s="111"/>
      <c r="F59" s="111"/>
      <c r="G59" s="119"/>
      <c r="H59" s="2"/>
    </row>
    <row r="60" spans="1:8" ht="18" x14ac:dyDescent="0.25">
      <c r="A60" s="20" t="s">
        <v>45</v>
      </c>
      <c r="B60" s="20"/>
      <c r="C60" s="35"/>
      <c r="D60" s="73">
        <f>SUM(D44:D56)</f>
        <v>646</v>
      </c>
      <c r="E60" s="112">
        <f>SUM(E44:E59)</f>
        <v>71596448.079999998</v>
      </c>
      <c r="F60" s="112">
        <f>SUM(F44:F59)</f>
        <v>6977951.0300000003</v>
      </c>
      <c r="G60" s="122">
        <f>1-(+F60/E60)</f>
        <v>0.90253774848993873</v>
      </c>
      <c r="H60" s="2"/>
    </row>
    <row r="61" spans="1:8" ht="18" x14ac:dyDescent="0.25">
      <c r="A61" s="33"/>
      <c r="B61" s="38"/>
      <c r="C61" s="38"/>
      <c r="D61" s="113"/>
      <c r="E61" s="114"/>
      <c r="F61" s="115"/>
      <c r="G61" s="115"/>
      <c r="H61" s="2"/>
    </row>
    <row r="62" spans="1:8" ht="18" x14ac:dyDescent="0.25">
      <c r="A62" s="34" t="s">
        <v>46</v>
      </c>
      <c r="B62" s="39"/>
      <c r="C62" s="39"/>
      <c r="D62" s="116"/>
      <c r="E62" s="116"/>
      <c r="F62" s="36">
        <f>F60+F39</f>
        <v>7777032.0300000003</v>
      </c>
      <c r="G62" s="116"/>
      <c r="H62" s="2"/>
    </row>
    <row r="63" spans="1:8" ht="18" x14ac:dyDescent="0.25">
      <c r="A63" s="34"/>
      <c r="B63" s="39"/>
      <c r="C63" s="39"/>
      <c r="D63" s="35"/>
      <c r="E63" s="35"/>
      <c r="F63" s="40"/>
      <c r="G63" s="39"/>
      <c r="H63" s="2"/>
    </row>
    <row r="64" spans="1:8" ht="15.75" x14ac:dyDescent="0.25">
      <c r="A64" s="4" t="s">
        <v>48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49</v>
      </c>
      <c r="B65" s="39"/>
      <c r="C65" s="39"/>
      <c r="D65" s="39"/>
      <c r="E65" s="39"/>
      <c r="F65" s="40"/>
      <c r="G65" s="39"/>
      <c r="H65" s="2"/>
    </row>
    <row r="66" spans="1:8" ht="18" x14ac:dyDescent="0.25">
      <c r="A66" s="4"/>
      <c r="B66" s="38"/>
      <c r="C66" s="38"/>
      <c r="D66" s="38"/>
      <c r="E66" s="38"/>
      <c r="F66" s="36"/>
      <c r="G66" s="38"/>
      <c r="H66" s="2"/>
    </row>
    <row r="67" spans="1:8" x14ac:dyDescent="0.2">
      <c r="A67" s="41" t="s">
        <v>50</v>
      </c>
    </row>
    <row r="69" spans="1:8" ht="18" x14ac:dyDescent="0.25">
      <c r="A69" s="81"/>
      <c r="B69" s="82"/>
      <c r="C69" s="82"/>
      <c r="D69" s="8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75"/>
  <sheetViews>
    <sheetView showOutlineSymbols="0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DECEMBER 2025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153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02"/>
      <c r="H10" s="15"/>
    </row>
    <row r="11" spans="1:8" ht="15.75" x14ac:dyDescent="0.25">
      <c r="A11" s="136" t="s">
        <v>111</v>
      </c>
      <c r="B11" s="137"/>
      <c r="C11" s="14"/>
      <c r="D11" s="71"/>
      <c r="E11" s="101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>
        <v>1</v>
      </c>
      <c r="E12" s="101">
        <v>78973</v>
      </c>
      <c r="F12" s="101">
        <v>17580</v>
      </c>
      <c r="G12" s="102">
        <f>F12/E12</f>
        <v>0.22260772669140086</v>
      </c>
      <c r="H12" s="15"/>
    </row>
    <row r="13" spans="1:8" ht="15.75" x14ac:dyDescent="0.25">
      <c r="A13" s="136" t="s">
        <v>70</v>
      </c>
      <c r="B13" s="137"/>
      <c r="C13" s="14"/>
      <c r="D13" s="71"/>
      <c r="E13" s="101"/>
      <c r="F13" s="101"/>
      <c r="G13" s="102"/>
      <c r="H13" s="15"/>
    </row>
    <row r="14" spans="1:8" ht="15.75" x14ac:dyDescent="0.25">
      <c r="A14" s="136" t="s">
        <v>99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101</v>
      </c>
      <c r="B15" s="137"/>
      <c r="C15" s="14"/>
      <c r="D15" s="71"/>
      <c r="E15" s="101"/>
      <c r="F15" s="101"/>
      <c r="G15" s="102"/>
      <c r="H15" s="15"/>
    </row>
    <row r="16" spans="1:8" ht="15.75" x14ac:dyDescent="0.25">
      <c r="A16" s="136" t="s">
        <v>96</v>
      </c>
      <c r="B16" s="137"/>
      <c r="C16" s="14"/>
      <c r="D16" s="71"/>
      <c r="E16" s="101"/>
      <c r="F16" s="101"/>
      <c r="G16" s="102"/>
      <c r="H16" s="15"/>
    </row>
    <row r="17" spans="1:8" ht="15.75" x14ac:dyDescent="0.25">
      <c r="A17" s="136" t="s">
        <v>74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9" t="s">
        <v>105</v>
      </c>
      <c r="B18" s="137"/>
      <c r="C18" s="14"/>
      <c r="D18" s="71"/>
      <c r="E18" s="101"/>
      <c r="F18" s="101"/>
      <c r="G18" s="102"/>
      <c r="H18" s="15"/>
    </row>
    <row r="19" spans="1:8" ht="15.75" x14ac:dyDescent="0.25">
      <c r="A19" s="139" t="s">
        <v>14</v>
      </c>
      <c r="B19" s="137"/>
      <c r="C19" s="14"/>
      <c r="D19" s="71"/>
      <c r="E19" s="101"/>
      <c r="F19" s="101"/>
      <c r="G19" s="102"/>
      <c r="H19" s="15"/>
    </row>
    <row r="20" spans="1:8" ht="15.75" x14ac:dyDescent="0.25">
      <c r="A20" s="136" t="s">
        <v>15</v>
      </c>
      <c r="B20" s="137"/>
      <c r="C20" s="14"/>
      <c r="D20" s="71"/>
      <c r="E20" s="101"/>
      <c r="F20" s="101"/>
      <c r="G20" s="102"/>
      <c r="H20" s="15"/>
    </row>
    <row r="21" spans="1:8" ht="15.75" x14ac:dyDescent="0.25">
      <c r="A21" s="136" t="s">
        <v>135</v>
      </c>
      <c r="B21" s="137"/>
      <c r="C21" s="14"/>
      <c r="D21" s="71">
        <v>1</v>
      </c>
      <c r="E21" s="101">
        <v>32005</v>
      </c>
      <c r="F21" s="101">
        <v>17198</v>
      </c>
      <c r="G21" s="102">
        <f>F21/E21</f>
        <v>0.53735353850960788</v>
      </c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/>
      <c r="E23" s="101"/>
      <c r="F23" s="101"/>
      <c r="G23" s="102"/>
      <c r="H23" s="15"/>
    </row>
    <row r="24" spans="1:8" ht="15.75" x14ac:dyDescent="0.25">
      <c r="A24" s="136" t="s">
        <v>18</v>
      </c>
      <c r="B24" s="137"/>
      <c r="C24" s="14"/>
      <c r="D24" s="71"/>
      <c r="E24" s="101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02"/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/>
      <c r="E29" s="101"/>
      <c r="F29" s="101"/>
      <c r="G29" s="102"/>
      <c r="H29" s="15"/>
    </row>
    <row r="30" spans="1:8" ht="15.75" x14ac:dyDescent="0.25">
      <c r="A30" s="139" t="s">
        <v>152</v>
      </c>
      <c r="B30" s="137"/>
      <c r="C30" s="14"/>
      <c r="D30" s="71">
        <v>3</v>
      </c>
      <c r="E30" s="101">
        <v>241793</v>
      </c>
      <c r="F30" s="101">
        <v>49427</v>
      </c>
      <c r="G30" s="102">
        <f>F30/E30</f>
        <v>0.20441865562692055</v>
      </c>
      <c r="H30" s="15"/>
    </row>
    <row r="31" spans="1:8" ht="15.75" x14ac:dyDescent="0.25">
      <c r="A31" s="139" t="s">
        <v>145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27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>
        <v>1500</v>
      </c>
      <c r="F35" s="101">
        <v>-3450</v>
      </c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5</v>
      </c>
      <c r="E39" s="112">
        <f>SUM(E9:E38)</f>
        <v>354271</v>
      </c>
      <c r="F39" s="112">
        <f>SUM(F9:F38)</f>
        <v>80755</v>
      </c>
      <c r="G39" s="117">
        <f>F39/E39</f>
        <v>0.22794696715226478</v>
      </c>
      <c r="H39" s="15"/>
    </row>
    <row r="40" spans="1:8" ht="15.75" x14ac:dyDescent="0.25">
      <c r="A40" s="85"/>
      <c r="B40" s="86"/>
      <c r="C40" s="21"/>
      <c r="D40" s="87"/>
      <c r="E40" s="124"/>
      <c r="F40" s="124"/>
      <c r="G40" s="125"/>
      <c r="H40" s="2"/>
    </row>
    <row r="41" spans="1:8" ht="18" x14ac:dyDescent="0.25">
      <c r="A41" s="23" t="s">
        <v>146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147</v>
      </c>
      <c r="F42" s="11" t="s">
        <v>147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10</v>
      </c>
      <c r="B44" s="28"/>
      <c r="C44" s="14"/>
      <c r="D44" s="71"/>
      <c r="E44" s="101"/>
      <c r="F44" s="101"/>
      <c r="G44" s="102"/>
      <c r="H44" s="15"/>
    </row>
    <row r="45" spans="1:8" ht="15.75" x14ac:dyDescent="0.25">
      <c r="A45" s="27" t="s">
        <v>14</v>
      </c>
      <c r="B45" s="28"/>
      <c r="C45" s="14"/>
      <c r="D45" s="71">
        <v>6</v>
      </c>
      <c r="E45" s="101">
        <v>308244.44</v>
      </c>
      <c r="F45" s="101">
        <v>19183.29</v>
      </c>
      <c r="G45" s="102">
        <f>1-(+F45/E45)</f>
        <v>0.9377659820887605</v>
      </c>
      <c r="H45" s="15"/>
    </row>
    <row r="46" spans="1:8" ht="15.75" x14ac:dyDescent="0.25">
      <c r="A46" s="27" t="s">
        <v>20</v>
      </c>
      <c r="B46" s="28"/>
      <c r="C46" s="14"/>
      <c r="D46" s="71"/>
      <c r="E46" s="101"/>
      <c r="F46" s="101"/>
      <c r="G46" s="102"/>
      <c r="H46" s="15"/>
    </row>
    <row r="47" spans="1:8" x14ac:dyDescent="0.2">
      <c r="A47" s="16" t="s">
        <v>148</v>
      </c>
      <c r="B47" s="30"/>
      <c r="C47" s="14"/>
      <c r="D47" s="72"/>
      <c r="E47" s="104"/>
      <c r="F47" s="101"/>
      <c r="G47" s="103"/>
      <c r="H47" s="15"/>
    </row>
    <row r="48" spans="1:8" x14ac:dyDescent="0.2">
      <c r="A48" s="16" t="s">
        <v>44</v>
      </c>
      <c r="B48" s="28"/>
      <c r="C48" s="14"/>
      <c r="D48" s="72"/>
      <c r="E48" s="100"/>
      <c r="F48" s="101"/>
      <c r="G48" s="103"/>
      <c r="H48" s="15"/>
    </row>
    <row r="49" spans="1:8" x14ac:dyDescent="0.2">
      <c r="A49" s="16" t="s">
        <v>30</v>
      </c>
      <c r="B49" s="28"/>
      <c r="C49" s="14"/>
      <c r="D49" s="72"/>
      <c r="E49" s="100"/>
      <c r="F49" s="101"/>
      <c r="G49" s="103"/>
      <c r="H49" s="15"/>
    </row>
    <row r="50" spans="1:8" ht="15.75" x14ac:dyDescent="0.25">
      <c r="A50" s="32"/>
      <c r="B50" s="18"/>
      <c r="C50" s="14"/>
      <c r="D50" s="72"/>
      <c r="E50" s="111"/>
      <c r="F50" s="111"/>
      <c r="G50" s="103"/>
      <c r="H50" s="15"/>
    </row>
    <row r="51" spans="1:8" ht="15.75" x14ac:dyDescent="0.25">
      <c r="A51" s="20" t="s">
        <v>149</v>
      </c>
      <c r="B51" s="20"/>
      <c r="C51" s="21"/>
      <c r="D51" s="99">
        <f>SUM(D44:D47)</f>
        <v>6</v>
      </c>
      <c r="E51" s="105">
        <f>SUM(E44:E50)</f>
        <v>308244.44</v>
      </c>
      <c r="F51" s="105">
        <f>SUM(F44:F50)</f>
        <v>19183.29</v>
      </c>
      <c r="G51" s="106">
        <f>1-(+F51/E51)</f>
        <v>0.9377659820887605</v>
      </c>
      <c r="H51" s="15"/>
    </row>
    <row r="52" spans="1:8" ht="15.75" x14ac:dyDescent="0.25">
      <c r="A52" s="85"/>
      <c r="B52" s="86"/>
      <c r="C52" s="21"/>
      <c r="D52" s="129"/>
      <c r="E52" s="130"/>
      <c r="F52" s="130"/>
      <c r="G52" s="131"/>
      <c r="H52" s="15"/>
    </row>
    <row r="53" spans="1:8" ht="18" x14ac:dyDescent="0.25">
      <c r="A53" s="23" t="s">
        <v>32</v>
      </c>
      <c r="B53" s="24"/>
      <c r="C53" s="24"/>
      <c r="D53" s="11"/>
      <c r="E53" s="109"/>
      <c r="F53" s="75"/>
      <c r="G53" s="75"/>
      <c r="H53" s="15"/>
    </row>
    <row r="54" spans="1:8" ht="15.75" x14ac:dyDescent="0.25">
      <c r="A54" s="26"/>
      <c r="B54" s="26"/>
      <c r="C54" s="26"/>
      <c r="D54" s="110"/>
      <c r="E54" s="11" t="s">
        <v>122</v>
      </c>
      <c r="F54" s="11" t="s">
        <v>122</v>
      </c>
      <c r="G54" s="11" t="s">
        <v>5</v>
      </c>
      <c r="H54" s="15"/>
    </row>
    <row r="55" spans="1:8" ht="15.75" x14ac:dyDescent="0.25">
      <c r="A55" s="26"/>
      <c r="B55" s="26"/>
      <c r="C55" s="26"/>
      <c r="D55" s="110" t="s">
        <v>6</v>
      </c>
      <c r="E55" s="76" t="s">
        <v>123</v>
      </c>
      <c r="F55" s="75" t="s">
        <v>8</v>
      </c>
      <c r="G55" s="78" t="s">
        <v>124</v>
      </c>
      <c r="H55" s="15"/>
    </row>
    <row r="56" spans="1:8" ht="15.75" x14ac:dyDescent="0.25">
      <c r="A56" s="27" t="s">
        <v>33</v>
      </c>
      <c r="B56" s="28"/>
      <c r="C56" s="14"/>
      <c r="D56" s="71">
        <v>17</v>
      </c>
      <c r="E56" s="101">
        <v>1404147.76</v>
      </c>
      <c r="F56" s="101">
        <v>114680.24</v>
      </c>
      <c r="G56" s="102">
        <f>1-(+F56/E56)</f>
        <v>0.91832751276831437</v>
      </c>
      <c r="H56" s="15"/>
    </row>
    <row r="57" spans="1:8" ht="15.75" x14ac:dyDescent="0.25">
      <c r="A57" s="27" t="s">
        <v>34</v>
      </c>
      <c r="B57" s="28"/>
      <c r="C57" s="14"/>
      <c r="D57" s="71"/>
      <c r="E57" s="101"/>
      <c r="F57" s="101"/>
      <c r="G57" s="102"/>
      <c r="H57" s="15"/>
    </row>
    <row r="58" spans="1:8" ht="15.75" x14ac:dyDescent="0.25">
      <c r="A58" s="27" t="s">
        <v>35</v>
      </c>
      <c r="B58" s="28"/>
      <c r="C58" s="14"/>
      <c r="D58" s="71">
        <v>28</v>
      </c>
      <c r="E58" s="101">
        <v>840308</v>
      </c>
      <c r="F58" s="101">
        <v>83232.94</v>
      </c>
      <c r="G58" s="102">
        <f>1-(+F58/E58)</f>
        <v>0.90094948518876417</v>
      </c>
      <c r="H58" s="15"/>
    </row>
    <row r="59" spans="1:8" ht="15.75" x14ac:dyDescent="0.25">
      <c r="A59" s="27" t="s">
        <v>36</v>
      </c>
      <c r="B59" s="28"/>
      <c r="C59" s="14"/>
      <c r="D59" s="71">
        <v>4</v>
      </c>
      <c r="E59" s="101">
        <v>622620</v>
      </c>
      <c r="F59" s="101">
        <v>39649</v>
      </c>
      <c r="G59" s="102">
        <f>1-(+F59/E59)</f>
        <v>0.93631910314477529</v>
      </c>
      <c r="H59" s="15"/>
    </row>
    <row r="60" spans="1:8" ht="15.75" x14ac:dyDescent="0.25">
      <c r="A60" s="27" t="s">
        <v>37</v>
      </c>
      <c r="B60" s="28"/>
      <c r="C60" s="14"/>
      <c r="D60" s="71">
        <v>28</v>
      </c>
      <c r="E60" s="101">
        <v>2475167.9300000002</v>
      </c>
      <c r="F60" s="101">
        <v>143453.65</v>
      </c>
      <c r="G60" s="102">
        <f t="shared" ref="G60:G67" si="0">1-(+F60/E60)</f>
        <v>0.94204286171403329</v>
      </c>
      <c r="H60" s="15"/>
    </row>
    <row r="61" spans="1:8" ht="15.75" x14ac:dyDescent="0.25">
      <c r="A61" s="27" t="s">
        <v>38</v>
      </c>
      <c r="B61" s="28"/>
      <c r="C61" s="14"/>
      <c r="D61" s="71"/>
      <c r="E61" s="101"/>
      <c r="F61" s="101"/>
      <c r="G61" s="102"/>
      <c r="H61" s="2"/>
    </row>
    <row r="62" spans="1:8" ht="15.75" x14ac:dyDescent="0.25">
      <c r="A62" s="27" t="s">
        <v>39</v>
      </c>
      <c r="B62" s="28"/>
      <c r="C62" s="14"/>
      <c r="D62" s="71">
        <v>3</v>
      </c>
      <c r="E62" s="101">
        <v>158390</v>
      </c>
      <c r="F62" s="101">
        <v>21550</v>
      </c>
      <c r="G62" s="102">
        <f t="shared" si="0"/>
        <v>0.86394343077214475</v>
      </c>
      <c r="H62" s="2"/>
    </row>
    <row r="63" spans="1:8" ht="15.75" x14ac:dyDescent="0.25">
      <c r="A63" s="27" t="s">
        <v>40</v>
      </c>
      <c r="B63" s="28"/>
      <c r="C63" s="14"/>
      <c r="D63" s="71"/>
      <c r="E63" s="101"/>
      <c r="F63" s="101"/>
      <c r="G63" s="102"/>
      <c r="H63" s="2"/>
    </row>
    <row r="64" spans="1:8" ht="15.75" x14ac:dyDescent="0.25">
      <c r="A64" s="53" t="s">
        <v>41</v>
      </c>
      <c r="B64" s="28"/>
      <c r="C64" s="14"/>
      <c r="D64" s="71"/>
      <c r="E64" s="101"/>
      <c r="F64" s="101"/>
      <c r="G64" s="102"/>
      <c r="H64" s="2"/>
    </row>
    <row r="65" spans="1:8" ht="15.75" x14ac:dyDescent="0.25">
      <c r="A65" s="54" t="s">
        <v>59</v>
      </c>
      <c r="B65" s="28"/>
      <c r="C65" s="14"/>
      <c r="D65" s="71"/>
      <c r="E65" s="101"/>
      <c r="F65" s="101"/>
      <c r="G65" s="102"/>
      <c r="H65" s="2"/>
    </row>
    <row r="66" spans="1:8" ht="15.75" x14ac:dyDescent="0.25">
      <c r="A66" s="27" t="s">
        <v>92</v>
      </c>
      <c r="B66" s="28"/>
      <c r="C66" s="14"/>
      <c r="D66" s="71">
        <v>366</v>
      </c>
      <c r="E66" s="101">
        <v>31243090.960000001</v>
      </c>
      <c r="F66" s="101">
        <v>3533683.89</v>
      </c>
      <c r="G66" s="102">
        <f t="shared" si="0"/>
        <v>0.88689710968341395</v>
      </c>
      <c r="H66" s="2"/>
    </row>
    <row r="67" spans="1:8" ht="15.75" x14ac:dyDescent="0.25">
      <c r="A67" s="69" t="s">
        <v>93</v>
      </c>
      <c r="B67" s="30"/>
      <c r="C67" s="14"/>
      <c r="D67" s="71"/>
      <c r="E67" s="101">
        <v>410180.29</v>
      </c>
      <c r="F67" s="101">
        <v>55516.59</v>
      </c>
      <c r="G67" s="102">
        <f t="shared" si="0"/>
        <v>0.86465319920662198</v>
      </c>
      <c r="H67" s="2"/>
    </row>
    <row r="68" spans="1:8" x14ac:dyDescent="0.2">
      <c r="A68" s="16" t="s">
        <v>42</v>
      </c>
      <c r="B68" s="30"/>
      <c r="C68" s="14"/>
      <c r="D68" s="72"/>
      <c r="E68" s="104"/>
      <c r="F68" s="101"/>
      <c r="G68" s="103"/>
      <c r="H68" s="2"/>
    </row>
    <row r="69" spans="1:8" x14ac:dyDescent="0.2">
      <c r="A69" s="16" t="s">
        <v>43</v>
      </c>
      <c r="B69" s="28"/>
      <c r="C69" s="14"/>
      <c r="D69" s="72"/>
      <c r="E69" s="104"/>
      <c r="F69" s="101"/>
      <c r="G69" s="103"/>
    </row>
    <row r="70" spans="1:8" x14ac:dyDescent="0.2">
      <c r="A70" s="16" t="s">
        <v>44</v>
      </c>
      <c r="B70" s="28"/>
      <c r="C70" s="14"/>
      <c r="D70" s="72"/>
      <c r="E70" s="100"/>
      <c r="F70" s="101"/>
      <c r="G70" s="103"/>
    </row>
    <row r="71" spans="1:8" x14ac:dyDescent="0.2">
      <c r="A71" s="16" t="s">
        <v>30</v>
      </c>
      <c r="B71" s="28"/>
      <c r="C71" s="14"/>
      <c r="D71" s="72"/>
      <c r="E71" s="100"/>
      <c r="F71" s="101"/>
      <c r="G71" s="103"/>
    </row>
    <row r="72" spans="1:8" ht="15.75" x14ac:dyDescent="0.25">
      <c r="A72" s="32"/>
      <c r="B72" s="18"/>
      <c r="C72" s="14"/>
      <c r="D72" s="72"/>
      <c r="E72" s="111"/>
      <c r="F72" s="111"/>
      <c r="G72" s="103"/>
    </row>
    <row r="73" spans="1:8" ht="15.75" x14ac:dyDescent="0.25">
      <c r="A73" s="20" t="s">
        <v>45</v>
      </c>
      <c r="B73" s="20"/>
      <c r="C73" s="21"/>
      <c r="D73" s="73">
        <f>SUM(D56:D69)</f>
        <v>446</v>
      </c>
      <c r="E73" s="112">
        <f>SUM(E56:E72)</f>
        <v>37153904.939999998</v>
      </c>
      <c r="F73" s="112">
        <f>SUM(F56:F72)</f>
        <v>3991766.31</v>
      </c>
      <c r="G73" s="106">
        <f>1-(+F73/E73)</f>
        <v>0.89256132521073295</v>
      </c>
    </row>
    <row r="74" spans="1:8" x14ac:dyDescent="0.2">
      <c r="A74" s="33"/>
      <c r="B74" s="33"/>
      <c r="C74" s="33"/>
      <c r="D74" s="113"/>
      <c r="E74" s="114"/>
      <c r="F74" s="115"/>
      <c r="G74" s="115"/>
    </row>
    <row r="75" spans="1:8" ht="18" x14ac:dyDescent="0.25">
      <c r="A75" s="34" t="s">
        <v>46</v>
      </c>
      <c r="B75" s="35"/>
      <c r="C75" s="35"/>
      <c r="D75" s="116"/>
      <c r="E75" s="116"/>
      <c r="F75" s="36">
        <f>+F73+F51+F39</f>
        <v>4091704.6</v>
      </c>
      <c r="G75" s="116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56" customWidth="1"/>
    <col min="2" max="2" width="15.6640625" style="56" customWidth="1"/>
    <col min="3" max="3" width="3.6640625" style="56" customWidth="1"/>
    <col min="4" max="4" width="6.6640625" style="56" customWidth="1"/>
    <col min="5" max="6" width="14.6640625" style="56" customWidth="1"/>
    <col min="7" max="7" width="11.6640625" style="56" customWidth="1"/>
    <col min="8" max="8" width="3.6640625" style="56" customWidth="1"/>
    <col min="9" max="16384" width="8.88671875" style="56"/>
  </cols>
  <sheetData>
    <row r="1" spans="1:8" ht="23.25" x14ac:dyDescent="0.35">
      <c r="A1" s="55" t="s">
        <v>0</v>
      </c>
      <c r="B1" s="21"/>
      <c r="C1" s="21"/>
      <c r="D1" s="21"/>
      <c r="E1" s="21"/>
      <c r="F1" s="21"/>
      <c r="G1" s="21"/>
      <c r="H1" s="21"/>
    </row>
    <row r="2" spans="1:8" ht="23.25" x14ac:dyDescent="0.35">
      <c r="A2" s="55" t="s">
        <v>1</v>
      </c>
      <c r="B2" s="21"/>
      <c r="C2" s="21"/>
      <c r="D2" s="21"/>
      <c r="E2" s="21"/>
      <c r="F2" s="21"/>
      <c r="G2" s="21"/>
      <c r="H2" s="21"/>
    </row>
    <row r="3" spans="1:8" ht="23.25" x14ac:dyDescent="0.35">
      <c r="A3" s="1" t="str">
        <f>ARG!$A$3</f>
        <v>MONTH ENDED:  DECEMBER 2025</v>
      </c>
      <c r="B3" s="21"/>
      <c r="C3" s="21"/>
      <c r="D3" s="21"/>
      <c r="E3" s="21"/>
      <c r="F3" s="21"/>
      <c r="G3" s="21"/>
      <c r="H3" s="21"/>
    </row>
    <row r="4" spans="1:8" x14ac:dyDescent="0.2">
      <c r="A4" s="59"/>
      <c r="B4" s="59"/>
      <c r="C4" s="59"/>
      <c r="D4" s="59"/>
      <c r="E4" s="59"/>
      <c r="F4" s="5"/>
      <c r="G4" s="5"/>
      <c r="H4" s="21"/>
    </row>
    <row r="5" spans="1:8" ht="23.25" x14ac:dyDescent="0.35">
      <c r="A5" s="21"/>
      <c r="B5" s="59"/>
      <c r="C5" s="59"/>
      <c r="D5" s="60" t="s">
        <v>130</v>
      </c>
      <c r="E5" s="61"/>
      <c r="F5" s="8"/>
      <c r="G5" s="5"/>
      <c r="H5" s="62"/>
    </row>
    <row r="6" spans="1:8" ht="18" x14ac:dyDescent="0.25">
      <c r="A6" s="23" t="s">
        <v>3</v>
      </c>
      <c r="B6" s="59"/>
      <c r="C6" s="59"/>
      <c r="D6" s="59"/>
      <c r="E6" s="59"/>
      <c r="F6" s="5"/>
      <c r="G6" s="5"/>
      <c r="H6" s="6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4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4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18"/>
      <c r="H9" s="6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18"/>
      <c r="H10" s="65"/>
    </row>
    <row r="11" spans="1:8" ht="15.75" x14ac:dyDescent="0.25">
      <c r="A11" s="136" t="s">
        <v>52</v>
      </c>
      <c r="B11" s="137"/>
      <c r="C11" s="14"/>
      <c r="D11" s="71"/>
      <c r="E11" s="101"/>
      <c r="F11" s="101"/>
      <c r="G11" s="118"/>
      <c r="H11" s="65"/>
    </row>
    <row r="12" spans="1:8" ht="15.75" x14ac:dyDescent="0.25">
      <c r="A12" s="136" t="s">
        <v>62</v>
      </c>
      <c r="B12" s="137"/>
      <c r="C12" s="14"/>
      <c r="D12" s="71"/>
      <c r="E12" s="101"/>
      <c r="F12" s="101"/>
      <c r="G12" s="118"/>
      <c r="H12" s="65"/>
    </row>
    <row r="13" spans="1:8" ht="15.75" x14ac:dyDescent="0.25">
      <c r="A13" s="136" t="s">
        <v>13</v>
      </c>
      <c r="B13" s="137"/>
      <c r="C13" s="14"/>
      <c r="D13" s="71"/>
      <c r="E13" s="101"/>
      <c r="F13" s="101"/>
      <c r="G13" s="118"/>
      <c r="H13" s="65"/>
    </row>
    <row r="14" spans="1:8" ht="15.75" x14ac:dyDescent="0.25">
      <c r="A14" s="136" t="s">
        <v>64</v>
      </c>
      <c r="B14" s="137"/>
      <c r="C14" s="14"/>
      <c r="D14" s="71"/>
      <c r="E14" s="101"/>
      <c r="F14" s="101"/>
      <c r="G14" s="118"/>
      <c r="H14" s="65"/>
    </row>
    <row r="15" spans="1:8" ht="15.75" x14ac:dyDescent="0.25">
      <c r="A15" s="136" t="s">
        <v>25</v>
      </c>
      <c r="B15" s="137"/>
      <c r="C15" s="14"/>
      <c r="D15" s="71">
        <v>3</v>
      </c>
      <c r="E15" s="101">
        <v>655425</v>
      </c>
      <c r="F15" s="101">
        <v>116960</v>
      </c>
      <c r="G15" s="118">
        <f>F15/E15</f>
        <v>0.17844909791356753</v>
      </c>
      <c r="H15" s="65"/>
    </row>
    <row r="16" spans="1:8" ht="15.75" x14ac:dyDescent="0.25">
      <c r="A16" s="136" t="s">
        <v>65</v>
      </c>
      <c r="B16" s="137"/>
      <c r="C16" s="14"/>
      <c r="D16" s="71"/>
      <c r="E16" s="101"/>
      <c r="F16" s="101"/>
      <c r="G16" s="118"/>
      <c r="H16" s="65"/>
    </row>
    <row r="17" spans="1:8" ht="15.75" x14ac:dyDescent="0.25">
      <c r="A17" s="136" t="s">
        <v>91</v>
      </c>
      <c r="B17" s="137"/>
      <c r="C17" s="14"/>
      <c r="D17" s="71"/>
      <c r="E17" s="101"/>
      <c r="F17" s="101"/>
      <c r="G17" s="118"/>
      <c r="H17" s="65"/>
    </row>
    <row r="18" spans="1:8" ht="15.75" x14ac:dyDescent="0.25">
      <c r="A18" s="136" t="s">
        <v>14</v>
      </c>
      <c r="B18" s="137"/>
      <c r="C18" s="14"/>
      <c r="D18" s="71"/>
      <c r="E18" s="101"/>
      <c r="F18" s="101"/>
      <c r="G18" s="118"/>
      <c r="H18" s="65"/>
    </row>
    <row r="19" spans="1:8" ht="15.75" x14ac:dyDescent="0.25">
      <c r="A19" s="136" t="s">
        <v>16</v>
      </c>
      <c r="B19" s="137"/>
      <c r="C19" s="14"/>
      <c r="D19" s="71">
        <v>1</v>
      </c>
      <c r="E19" s="101">
        <v>627730</v>
      </c>
      <c r="F19" s="101">
        <v>135261</v>
      </c>
      <c r="G19" s="118">
        <f>F19/E19</f>
        <v>0.21547639908878022</v>
      </c>
      <c r="H19" s="65"/>
    </row>
    <row r="20" spans="1:8" ht="15.75" x14ac:dyDescent="0.25">
      <c r="A20" s="136" t="s">
        <v>86</v>
      </c>
      <c r="B20" s="137"/>
      <c r="C20" s="14"/>
      <c r="D20" s="71"/>
      <c r="E20" s="101"/>
      <c r="F20" s="101"/>
      <c r="G20" s="118"/>
      <c r="H20" s="65"/>
    </row>
    <row r="21" spans="1:8" ht="15.75" x14ac:dyDescent="0.25">
      <c r="A21" s="136" t="s">
        <v>87</v>
      </c>
      <c r="B21" s="137"/>
      <c r="C21" s="14"/>
      <c r="D21" s="71"/>
      <c r="E21" s="101"/>
      <c r="F21" s="101"/>
      <c r="G21" s="118"/>
      <c r="H21" s="65"/>
    </row>
    <row r="22" spans="1:8" ht="15.75" x14ac:dyDescent="0.25">
      <c r="A22" s="136" t="s">
        <v>17</v>
      </c>
      <c r="B22" s="137"/>
      <c r="C22" s="14"/>
      <c r="D22" s="71"/>
      <c r="E22" s="101"/>
      <c r="F22" s="101"/>
      <c r="G22" s="118"/>
      <c r="H22" s="65"/>
    </row>
    <row r="23" spans="1:8" ht="15.75" x14ac:dyDescent="0.25">
      <c r="A23" s="136" t="s">
        <v>97</v>
      </c>
      <c r="B23" s="137"/>
      <c r="C23" s="14"/>
      <c r="D23" s="71"/>
      <c r="E23" s="101"/>
      <c r="F23" s="101"/>
      <c r="G23" s="118"/>
      <c r="H23" s="65"/>
    </row>
    <row r="24" spans="1:8" ht="15.75" x14ac:dyDescent="0.25">
      <c r="A24" s="136" t="s">
        <v>18</v>
      </c>
      <c r="B24" s="137"/>
      <c r="C24" s="14"/>
      <c r="D24" s="71">
        <v>2</v>
      </c>
      <c r="E24" s="101">
        <v>722310</v>
      </c>
      <c r="F24" s="101">
        <v>198372.5</v>
      </c>
      <c r="G24" s="118">
        <f>F24/E24</f>
        <v>0.27463623651894614</v>
      </c>
      <c r="H24" s="6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18"/>
      <c r="H25" s="65"/>
    </row>
    <row r="26" spans="1:8" ht="15.75" x14ac:dyDescent="0.25">
      <c r="A26" s="138" t="s">
        <v>21</v>
      </c>
      <c r="B26" s="137"/>
      <c r="C26" s="14"/>
      <c r="D26" s="71">
        <v>4</v>
      </c>
      <c r="E26" s="101">
        <v>16194</v>
      </c>
      <c r="F26" s="101">
        <v>16194</v>
      </c>
      <c r="G26" s="118">
        <f>F26/E26</f>
        <v>1</v>
      </c>
      <c r="H26" s="6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18"/>
      <c r="H27" s="6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18"/>
      <c r="H28" s="65"/>
    </row>
    <row r="29" spans="1:8" ht="15.75" x14ac:dyDescent="0.25">
      <c r="A29" s="139" t="s">
        <v>88</v>
      </c>
      <c r="B29" s="137"/>
      <c r="C29" s="14"/>
      <c r="D29" s="71">
        <v>1</v>
      </c>
      <c r="E29" s="101">
        <v>81521</v>
      </c>
      <c r="F29" s="101">
        <v>23577</v>
      </c>
      <c r="G29" s="118">
        <f>F29/E29</f>
        <v>0.28921382220532132</v>
      </c>
      <c r="H29" s="65"/>
    </row>
    <row r="30" spans="1:8" ht="15.75" x14ac:dyDescent="0.25">
      <c r="A30" s="139" t="s">
        <v>109</v>
      </c>
      <c r="B30" s="137"/>
      <c r="C30" s="14"/>
      <c r="D30" s="71">
        <v>11</v>
      </c>
      <c r="E30" s="101">
        <v>1244846</v>
      </c>
      <c r="F30" s="101">
        <v>285861</v>
      </c>
      <c r="G30" s="118">
        <f>F30/E30</f>
        <v>0.22963563364464359</v>
      </c>
      <c r="H30" s="65"/>
    </row>
    <row r="31" spans="1:8" ht="15.75" x14ac:dyDescent="0.25">
      <c r="A31" s="139" t="s">
        <v>116</v>
      </c>
      <c r="B31" s="137"/>
      <c r="C31" s="14"/>
      <c r="D31" s="71"/>
      <c r="E31" s="101"/>
      <c r="F31" s="101"/>
      <c r="G31" s="118"/>
      <c r="H31" s="65"/>
    </row>
    <row r="32" spans="1:8" ht="15.75" x14ac:dyDescent="0.25">
      <c r="A32" s="139" t="s">
        <v>90</v>
      </c>
      <c r="B32" s="137"/>
      <c r="C32" s="14"/>
      <c r="D32" s="71"/>
      <c r="E32" s="101"/>
      <c r="F32" s="101"/>
      <c r="G32" s="118"/>
      <c r="H32" s="65"/>
    </row>
    <row r="33" spans="1:8" ht="15.75" x14ac:dyDescent="0.25">
      <c r="A33" s="139" t="s">
        <v>66</v>
      </c>
      <c r="B33" s="137"/>
      <c r="C33" s="14"/>
      <c r="D33" s="71"/>
      <c r="E33" s="101"/>
      <c r="F33" s="101"/>
      <c r="G33" s="118"/>
      <c r="H33" s="65"/>
    </row>
    <row r="34" spans="1:8" ht="15.75" x14ac:dyDescent="0.25">
      <c r="A34" s="139" t="s">
        <v>118</v>
      </c>
      <c r="B34" s="137"/>
      <c r="C34" s="14"/>
      <c r="D34" s="71">
        <v>1</v>
      </c>
      <c r="E34" s="101">
        <v>189586</v>
      </c>
      <c r="F34" s="101">
        <v>70328</v>
      </c>
      <c r="G34" s="118">
        <f>F34/E34</f>
        <v>0.37095566128300611</v>
      </c>
      <c r="H34" s="6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6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6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65"/>
    </row>
    <row r="38" spans="1:8" x14ac:dyDescent="0.2">
      <c r="A38" s="17"/>
      <c r="B38" s="18"/>
      <c r="C38" s="14"/>
      <c r="D38" s="72"/>
      <c r="E38" s="111"/>
      <c r="F38" s="111"/>
      <c r="G38" s="119"/>
      <c r="H38" s="65"/>
    </row>
    <row r="39" spans="1:8" ht="15.75" x14ac:dyDescent="0.25">
      <c r="A39" s="19" t="s">
        <v>31</v>
      </c>
      <c r="B39" s="20"/>
      <c r="C39" s="21"/>
      <c r="D39" s="73">
        <f>SUM(D9:D38)</f>
        <v>23</v>
      </c>
      <c r="E39" s="112">
        <f>SUM(E9:E38)</f>
        <v>3537612</v>
      </c>
      <c r="F39" s="112">
        <f>SUM(F9:F38)</f>
        <v>846553.5</v>
      </c>
      <c r="G39" s="122">
        <f>F39/E39</f>
        <v>0.23930083344357719</v>
      </c>
      <c r="H39" s="66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67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67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67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67"/>
    </row>
    <row r="44" spans="1:8" ht="15.75" x14ac:dyDescent="0.25">
      <c r="A44" s="27" t="s">
        <v>33</v>
      </c>
      <c r="B44" s="28"/>
      <c r="C44" s="14"/>
      <c r="D44" s="71">
        <v>30</v>
      </c>
      <c r="E44" s="101">
        <v>611344.35</v>
      </c>
      <c r="F44" s="101">
        <v>49139.7</v>
      </c>
      <c r="G44" s="118">
        <f>1-(+F44/E44)</f>
        <v>0.9196202598421005</v>
      </c>
      <c r="H44" s="6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65"/>
    </row>
    <row r="46" spans="1:8" ht="15.75" x14ac:dyDescent="0.25">
      <c r="A46" s="27" t="s">
        <v>35</v>
      </c>
      <c r="B46" s="28"/>
      <c r="C46" s="14"/>
      <c r="D46" s="71">
        <v>64</v>
      </c>
      <c r="E46" s="101">
        <v>2487611.5</v>
      </c>
      <c r="F46" s="101">
        <v>241497.82</v>
      </c>
      <c r="G46" s="118">
        <f t="shared" ref="G46:G52" si="0">1-(+F46/E46)</f>
        <v>0.90291980078078915</v>
      </c>
      <c r="H46" s="65"/>
    </row>
    <row r="47" spans="1:8" ht="15.75" x14ac:dyDescent="0.25">
      <c r="A47" s="27" t="s">
        <v>36</v>
      </c>
      <c r="B47" s="28"/>
      <c r="C47" s="14"/>
      <c r="D47" s="71">
        <v>12</v>
      </c>
      <c r="E47" s="101">
        <v>3180941.17</v>
      </c>
      <c r="F47" s="101">
        <v>140898.1</v>
      </c>
      <c r="G47" s="118">
        <f t="shared" si="0"/>
        <v>0.95570553101426892</v>
      </c>
      <c r="H47" s="65"/>
    </row>
    <row r="48" spans="1:8" ht="15.75" x14ac:dyDescent="0.25">
      <c r="A48" s="27" t="s">
        <v>37</v>
      </c>
      <c r="B48" s="28"/>
      <c r="C48" s="14"/>
      <c r="D48" s="71">
        <v>63</v>
      </c>
      <c r="E48" s="101">
        <v>3591876.44</v>
      </c>
      <c r="F48" s="101">
        <v>271177.90999999997</v>
      </c>
      <c r="G48" s="118">
        <f t="shared" si="0"/>
        <v>0.92450243917633201</v>
      </c>
      <c r="H48" s="6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65"/>
    </row>
    <row r="50" spans="1:8" ht="15.75" x14ac:dyDescent="0.25">
      <c r="A50" s="27" t="s">
        <v>39</v>
      </c>
      <c r="B50" s="28"/>
      <c r="C50" s="14"/>
      <c r="D50" s="71">
        <v>8</v>
      </c>
      <c r="E50" s="101">
        <v>878275</v>
      </c>
      <c r="F50" s="101">
        <v>90315</v>
      </c>
      <c r="G50" s="118">
        <f t="shared" si="0"/>
        <v>0.89716774358828388</v>
      </c>
      <c r="H50" s="65"/>
    </row>
    <row r="51" spans="1:8" ht="15.75" x14ac:dyDescent="0.25">
      <c r="A51" s="27" t="s">
        <v>40</v>
      </c>
      <c r="B51" s="28"/>
      <c r="C51" s="14"/>
      <c r="D51" s="71">
        <v>4</v>
      </c>
      <c r="E51" s="101">
        <v>414090</v>
      </c>
      <c r="F51" s="101">
        <v>32600</v>
      </c>
      <c r="G51" s="118">
        <f t="shared" si="0"/>
        <v>0.92127315317926051</v>
      </c>
      <c r="H51" s="65"/>
    </row>
    <row r="52" spans="1:8" ht="15.75" x14ac:dyDescent="0.25">
      <c r="A52" s="27" t="s">
        <v>41</v>
      </c>
      <c r="B52" s="28"/>
      <c r="C52" s="14"/>
      <c r="D52" s="71">
        <v>2</v>
      </c>
      <c r="E52" s="101">
        <v>454525</v>
      </c>
      <c r="F52" s="101">
        <v>32550</v>
      </c>
      <c r="G52" s="118">
        <f t="shared" si="0"/>
        <v>0.92838677740498321</v>
      </c>
      <c r="H52" s="65"/>
    </row>
    <row r="53" spans="1:8" ht="15.75" x14ac:dyDescent="0.25">
      <c r="A53" s="29" t="s">
        <v>59</v>
      </c>
      <c r="B53" s="28"/>
      <c r="C53" s="14"/>
      <c r="D53" s="71"/>
      <c r="E53" s="101"/>
      <c r="F53" s="101"/>
      <c r="G53" s="118"/>
      <c r="H53" s="65"/>
    </row>
    <row r="54" spans="1:8" ht="15.75" x14ac:dyDescent="0.25">
      <c r="A54" s="27" t="s">
        <v>60</v>
      </c>
      <c r="B54" s="30"/>
      <c r="C54" s="14"/>
      <c r="D54" s="71">
        <v>622</v>
      </c>
      <c r="E54" s="101">
        <v>40673374.659999996</v>
      </c>
      <c r="F54" s="101">
        <v>4318330.6100000003</v>
      </c>
      <c r="G54" s="118">
        <f>1-(+F54/E54)</f>
        <v>0.89382905534399049</v>
      </c>
      <c r="H54" s="65"/>
    </row>
    <row r="55" spans="1:8" ht="15.75" x14ac:dyDescent="0.25">
      <c r="A55" s="27" t="s">
        <v>61</v>
      </c>
      <c r="B55" s="30"/>
      <c r="C55" s="14"/>
      <c r="D55" s="71">
        <v>8</v>
      </c>
      <c r="E55" s="101">
        <v>961225.78</v>
      </c>
      <c r="F55" s="101">
        <v>58298.18</v>
      </c>
      <c r="G55" s="118">
        <f>1-(+F55/E55)</f>
        <v>0.93935017015461242</v>
      </c>
      <c r="H55" s="65"/>
    </row>
    <row r="56" spans="1:8" x14ac:dyDescent="0.2">
      <c r="A56" s="16" t="s">
        <v>42</v>
      </c>
      <c r="B56" s="30"/>
      <c r="C56" s="14"/>
      <c r="D56" s="72"/>
      <c r="E56" s="104"/>
      <c r="F56" s="101"/>
      <c r="G56" s="119"/>
      <c r="H56" s="6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19"/>
      <c r="H57" s="65"/>
    </row>
    <row r="58" spans="1:8" x14ac:dyDescent="0.2">
      <c r="A58" s="16" t="s">
        <v>44</v>
      </c>
      <c r="B58" s="28"/>
      <c r="C58" s="14"/>
      <c r="D58" s="72"/>
      <c r="E58" s="100"/>
      <c r="F58" s="101"/>
      <c r="G58" s="119"/>
      <c r="H58" s="6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19"/>
      <c r="H59" s="65"/>
    </row>
    <row r="60" spans="1:8" ht="15.75" x14ac:dyDescent="0.25">
      <c r="A60" s="32"/>
      <c r="B60" s="18"/>
      <c r="C60" s="14"/>
      <c r="D60" s="72"/>
      <c r="E60" s="111"/>
      <c r="F60" s="111"/>
      <c r="G60" s="119"/>
      <c r="H60" s="65"/>
    </row>
    <row r="61" spans="1:8" ht="15.75" x14ac:dyDescent="0.25">
      <c r="A61" s="20" t="s">
        <v>45</v>
      </c>
      <c r="B61" s="33"/>
      <c r="C61" s="33"/>
      <c r="D61" s="73">
        <f>SUM(D44:D57)</f>
        <v>813</v>
      </c>
      <c r="E61" s="112">
        <f>SUM(E44:E60)</f>
        <v>53253263.899999999</v>
      </c>
      <c r="F61" s="112">
        <f>SUM(F44:F60)</f>
        <v>5234807.32</v>
      </c>
      <c r="G61" s="122">
        <f>1-(F61/E61)</f>
        <v>0.90169978445208498</v>
      </c>
      <c r="H61" s="62"/>
    </row>
    <row r="62" spans="1:8" ht="18" x14ac:dyDescent="0.25">
      <c r="A62" s="34"/>
      <c r="B62" s="35"/>
      <c r="C62" s="35"/>
      <c r="D62" s="123"/>
      <c r="E62" s="114"/>
      <c r="F62" s="115"/>
      <c r="G62" s="115"/>
      <c r="H62" s="64"/>
    </row>
    <row r="63" spans="1:8" ht="18" x14ac:dyDescent="0.25">
      <c r="A63" s="34" t="s">
        <v>46</v>
      </c>
      <c r="B63" s="35"/>
      <c r="C63" s="35"/>
      <c r="D63" s="51"/>
      <c r="E63" s="116"/>
      <c r="F63" s="36">
        <f>F61+F39</f>
        <v>6081360.8200000003</v>
      </c>
      <c r="G63" s="116"/>
      <c r="H63" s="64"/>
    </row>
    <row r="64" spans="1:8" ht="18" x14ac:dyDescent="0.25">
      <c r="A64" s="34"/>
      <c r="B64" s="35"/>
      <c r="C64" s="35"/>
      <c r="D64" s="50"/>
      <c r="E64" s="35"/>
      <c r="F64" s="36"/>
      <c r="G64" s="35"/>
      <c r="H64" s="64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4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4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4"/>
    </row>
    <row r="68" spans="1:8" ht="18" x14ac:dyDescent="0.25">
      <c r="A68" s="4"/>
      <c r="B68" s="39"/>
      <c r="C68" s="39"/>
      <c r="D68" s="39"/>
      <c r="E68" s="39"/>
      <c r="F68" s="40"/>
      <c r="G68" s="39"/>
      <c r="H68" s="64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64"/>
    </row>
    <row r="70" spans="1:8" ht="15.75" x14ac:dyDescent="0.25">
      <c r="A70" s="58"/>
      <c r="B70" s="21"/>
      <c r="C70" s="21"/>
      <c r="H70" s="21"/>
    </row>
    <row r="71" spans="1:8" ht="18" x14ac:dyDescent="0.25">
      <c r="A71" s="81"/>
      <c r="B71" s="82"/>
      <c r="C71" s="82"/>
      <c r="D71" s="82"/>
    </row>
  </sheetData>
  <printOptions horizontalCentered="1"/>
  <pageMargins left="0.45" right="0.45" top="0.25" bottom="0.25" header="0.3" footer="0.3"/>
  <pageSetup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24"/>
  <sheetViews>
    <sheetView showOutlineSymbols="0" zoomScale="87" zoomScaleNormal="87" workbookViewId="0">
      <selection activeCell="B6" sqref="B6"/>
    </sheetView>
  </sheetViews>
  <sheetFormatPr defaultColWidth="9.6640625" defaultRowHeight="15" x14ac:dyDescent="0.2"/>
  <cols>
    <col min="1" max="1" width="39.6640625" style="56" customWidth="1"/>
    <col min="2" max="2" width="27.6640625" style="56" customWidth="1"/>
    <col min="3" max="16384" width="9.6640625" style="56"/>
  </cols>
  <sheetData>
    <row r="1" spans="1:4" ht="23.25" x14ac:dyDescent="0.35">
      <c r="A1" s="55" t="s">
        <v>0</v>
      </c>
      <c r="B1" s="35"/>
      <c r="C1" s="36"/>
      <c r="D1" s="35"/>
    </row>
    <row r="2" spans="1:4" ht="23.25" x14ac:dyDescent="0.35">
      <c r="A2" s="55" t="s">
        <v>1</v>
      </c>
      <c r="B2" s="35"/>
      <c r="C2" s="21"/>
      <c r="D2" s="21"/>
    </row>
    <row r="3" spans="1:4" ht="23.25" x14ac:dyDescent="0.35">
      <c r="A3" s="55" t="s">
        <v>76</v>
      </c>
      <c r="B3" s="35"/>
      <c r="C3" s="21"/>
      <c r="D3" s="21"/>
    </row>
    <row r="4" spans="1:4" ht="23.25" x14ac:dyDescent="0.35">
      <c r="A4" s="55" t="str">
        <f>ARG!$A$3</f>
        <v>MONTH ENDED:  DECEMBER 2025</v>
      </c>
      <c r="B4" s="35"/>
      <c r="C4" s="21"/>
      <c r="D4" s="21"/>
    </row>
    <row r="5" spans="1:4" ht="24" thickBot="1" x14ac:dyDescent="0.4">
      <c r="A5" s="55"/>
      <c r="B5" s="35"/>
      <c r="C5" s="21"/>
      <c r="D5" s="21"/>
    </row>
    <row r="6" spans="1:4" ht="21.75" thickTop="1" thickBot="1" x14ac:dyDescent="0.35">
      <c r="A6" s="88" t="s">
        <v>77</v>
      </c>
      <c r="B6" s="89">
        <f>+ARG!$D$39+CARUTHERSVILLE!$D$39+HOLLYWOOD!$D$39+HARKC!$D$39+BALLYSKC!$D$39+AMERKC!$D$39+LAGRANGE!$D$39+AMERSC!$D$39+RIVERCITY!$D$39+HORSESHOE!$D$39+ISLEBV!$D$39+STJO!$D$39+CAPE!$D$39</f>
        <v>402</v>
      </c>
      <c r="C6" s="57"/>
      <c r="D6" s="21"/>
    </row>
    <row r="7" spans="1:4" ht="21.75" thickTop="1" thickBot="1" x14ac:dyDescent="0.35">
      <c r="A7" s="90" t="s">
        <v>78</v>
      </c>
      <c r="B7" s="98">
        <f>+ARG!$E$39+CARUTHERSVILLE!$E$39+HOLLYWOOD!$E$39+HARKC!$E$39+BALLYSKC!$E$39+AMERKC!$E$39+LAGRANGE!$E$39+AMERSC!$E$39+RIVERCITY!$E$39+HORSESHOE!$E$39+ISLEBV!$E$39+STJO!$E$39+CAPE!$E$39</f>
        <v>112980340.00999999</v>
      </c>
      <c r="C7" s="57"/>
      <c r="D7" s="21"/>
    </row>
    <row r="8" spans="1:4" ht="21" thickTop="1" x14ac:dyDescent="0.3">
      <c r="A8" s="90" t="s">
        <v>79</v>
      </c>
      <c r="B8" s="98">
        <f>+ARG!$F$39+CARUTHERSVILLE!$F$39+HOLLYWOOD!$F$39+HARKC!$F$39+BALLYSKC!$F$39+AMERKC!$F$39+LAGRANGE!$F$39+AMERSC!$F$39+RIVERCITY!$F$39+HORSESHOE!$F$39+ISLEBV!$F$39+STJO!$F$39+CAPE!$F$39</f>
        <v>25205467.02</v>
      </c>
      <c r="C8" s="57"/>
      <c r="D8" s="21"/>
    </row>
    <row r="9" spans="1:4" ht="20.25" x14ac:dyDescent="0.3">
      <c r="A9" s="90" t="s">
        <v>80</v>
      </c>
      <c r="B9" s="80">
        <f>B8/B7</f>
        <v>0.22309604500897273</v>
      </c>
      <c r="C9" s="57"/>
      <c r="D9" s="21"/>
    </row>
    <row r="10" spans="1:4" ht="21" thickBot="1" x14ac:dyDescent="0.35">
      <c r="A10" s="92"/>
      <c r="B10" s="93"/>
      <c r="C10" s="57"/>
      <c r="D10" s="21"/>
    </row>
    <row r="11" spans="1:4" ht="21.75" thickTop="1" thickBot="1" x14ac:dyDescent="0.35">
      <c r="A11" s="90" t="s">
        <v>127</v>
      </c>
      <c r="B11" s="89">
        <f>STJO!$D$51</f>
        <v>6</v>
      </c>
      <c r="C11" s="57"/>
      <c r="D11" s="21"/>
    </row>
    <row r="12" spans="1:4" ht="21.75" thickTop="1" thickBot="1" x14ac:dyDescent="0.35">
      <c r="A12" s="90" t="s">
        <v>128</v>
      </c>
      <c r="B12" s="98">
        <f>STJO!$E$51</f>
        <v>308244.44</v>
      </c>
      <c r="C12" s="57"/>
      <c r="D12" s="21"/>
    </row>
    <row r="13" spans="1:4" ht="21" thickTop="1" x14ac:dyDescent="0.3">
      <c r="A13" s="90" t="s">
        <v>129</v>
      </c>
      <c r="B13" s="98">
        <f>STJO!$F$51</f>
        <v>19183.29</v>
      </c>
      <c r="C13" s="57"/>
      <c r="D13" s="21"/>
    </row>
    <row r="14" spans="1:4" ht="20.25" x14ac:dyDescent="0.3">
      <c r="A14" s="90" t="s">
        <v>84</v>
      </c>
      <c r="B14" s="80">
        <f>1-(B13/B12)</f>
        <v>0.9377659820887605</v>
      </c>
      <c r="C14" s="57"/>
      <c r="D14" s="21"/>
    </row>
    <row r="15" spans="1:4" ht="21" thickBot="1" x14ac:dyDescent="0.35">
      <c r="A15" s="92"/>
      <c r="B15" s="93"/>
      <c r="C15" s="57"/>
      <c r="D15" s="21"/>
    </row>
    <row r="16" spans="1:4" ht="21.75" thickTop="1" thickBot="1" x14ac:dyDescent="0.35">
      <c r="A16" s="90" t="s">
        <v>81</v>
      </c>
      <c r="B16" s="89">
        <f>+ARG!$D$61+CARUTHERSVILLE!$D$60+HOLLYWOOD!$D$62+HARKC!$D$62+BALLYSKC!$D$62+AMERKC!$D$62+LAGRANGE!$D$61+AMERSC!$D$61+RIVERCITY!$D$61+HORSESHOE!$D$61+ISLEBV!$D$60+STJO!$D$73+CAPE!$D$61</f>
        <v>13296</v>
      </c>
      <c r="C16" s="57"/>
      <c r="D16" s="21"/>
    </row>
    <row r="17" spans="1:4" ht="21.75" thickTop="1" thickBot="1" x14ac:dyDescent="0.35">
      <c r="A17" s="90" t="s">
        <v>82</v>
      </c>
      <c r="B17" s="98">
        <f>+ARG!$E$61+CARUTHERSVILLE!$E$60+HOLLYWOOD!$E$62+HARKC!$E$62+BALLYSKC!$E$62+AMERKC!$E$62+LAGRANGE!$E$61+AMERSC!$E$61+RIVERCITY!$E$61+HORSESHOE!$E$61+ISLEBV!$E$60+STJO!$E$73+CAPE!$E$61</f>
        <v>1517434051.52</v>
      </c>
      <c r="C17" s="57"/>
      <c r="D17" s="21"/>
    </row>
    <row r="18" spans="1:4" ht="21" thickTop="1" x14ac:dyDescent="0.3">
      <c r="A18" s="90" t="s">
        <v>83</v>
      </c>
      <c r="B18" s="98">
        <f>+ARG!$F$61+CARUTHERSVILLE!$F$60+HOLLYWOOD!$F$62+HARKC!$F$62+BALLYSKC!$F$62+AMERKC!$F$62+LAGRANGE!$F$61+AMERSC!$F$61+RIVERCITY!$F$61+HORSESHOE!$F$61+ISLEBV!$F$60+STJO!$F$73+CAPE!$F$61</f>
        <v>147211796.72999999</v>
      </c>
      <c r="C18" s="21"/>
      <c r="D18" s="21"/>
    </row>
    <row r="19" spans="1:4" ht="20.25" x14ac:dyDescent="0.3">
      <c r="A19" s="90" t="s">
        <v>84</v>
      </c>
      <c r="B19" s="80">
        <f>1-(B18/B17)</f>
        <v>0.90298636268077725</v>
      </c>
      <c r="C19" s="21"/>
      <c r="D19" s="21"/>
    </row>
    <row r="20" spans="1:4" ht="20.25" x14ac:dyDescent="0.3">
      <c r="A20" s="92"/>
      <c r="B20" s="94"/>
      <c r="C20" s="21"/>
      <c r="D20" s="21"/>
    </row>
    <row r="21" spans="1:4" ht="20.25" x14ac:dyDescent="0.3">
      <c r="A21" s="90" t="s">
        <v>85</v>
      </c>
      <c r="B21" s="91">
        <f>B18+B8+B13</f>
        <v>172436447.03999999</v>
      </c>
      <c r="C21" s="21"/>
      <c r="D21" s="21"/>
    </row>
    <row r="22" spans="1:4" ht="21" thickBot="1" x14ac:dyDescent="0.35">
      <c r="A22" s="92"/>
      <c r="B22" s="95"/>
    </row>
    <row r="23" spans="1:4" ht="18.75" thickTop="1" x14ac:dyDescent="0.25">
      <c r="A23" s="96"/>
      <c r="B23" s="97"/>
    </row>
    <row r="24" spans="1:4" ht="15.75" x14ac:dyDescent="0.25">
      <c r="A24" s="47" t="s">
        <v>50</v>
      </c>
    </row>
  </sheetData>
  <phoneticPr fontId="17" type="noConversion"/>
  <printOptions horizontalCentered="1"/>
  <pageMargins left="0.20624999999999999" right="0.5" top="0.31944444444444442" bottom="0.25" header="0.5" footer="0.5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ARG</vt:lpstr>
      <vt:lpstr>CARUTHERSVILLE</vt:lpstr>
      <vt:lpstr>HOLLYWOOD</vt:lpstr>
      <vt:lpstr>HARKC</vt:lpstr>
      <vt:lpstr>BALLYSKC</vt:lpstr>
      <vt:lpstr>AMERKC</vt:lpstr>
      <vt:lpstr>LAGRANGE</vt:lpstr>
      <vt:lpstr>AMERSC</vt:lpstr>
      <vt:lpstr>RIVERCITY</vt:lpstr>
      <vt:lpstr>HORSESHOE</vt:lpstr>
      <vt:lpstr>ISLEBV</vt:lpstr>
      <vt:lpstr>STJO</vt:lpstr>
      <vt:lpstr>CAPE</vt:lpstr>
      <vt:lpstr>STATE TOTALS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webteam-prod</cp:lastModifiedBy>
  <cp:lastPrinted>2025-12-09T12:58:12Z</cp:lastPrinted>
  <dcterms:created xsi:type="dcterms:W3CDTF">2012-06-07T14:04:25Z</dcterms:created>
  <dcterms:modified xsi:type="dcterms:W3CDTF">2026-02-09T20:48:20Z</dcterms:modified>
</cp:coreProperties>
</file>