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ownloads\1.9.2025 financials rpts\"/>
    </mc:Choice>
  </mc:AlternateContent>
  <bookViews>
    <workbookView xWindow="0" yWindow="0" windowWidth="28770" windowHeight="11835" tabRatio="790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977461"/>
</workbook>
</file>

<file path=xl/calcChain.xml><?xml version="1.0" encoding="utf-8"?>
<calcChain xmlns="http://schemas.openxmlformats.org/spreadsheetml/2006/main">
  <c r="F63" i="14" l="1"/>
  <c r="F61" i="14"/>
  <c r="G61" i="14"/>
  <c r="E61" i="14"/>
  <c r="D61" i="14"/>
  <c r="G55" i="14"/>
  <c r="G54" i="14"/>
  <c r="G52" i="14"/>
  <c r="G51" i="14"/>
  <c r="G50" i="14"/>
  <c r="G48" i="14"/>
  <c r="G47" i="14"/>
  <c r="G46" i="14"/>
  <c r="G44" i="14"/>
  <c r="F39" i="14"/>
  <c r="G39" i="14"/>
  <c r="E39" i="14"/>
  <c r="D39" i="14"/>
  <c r="G34" i="14"/>
  <c r="G30" i="14"/>
  <c r="G29" i="14"/>
  <c r="G26" i="14"/>
  <c r="G24" i="14"/>
  <c r="G19" i="14"/>
  <c r="G15" i="14"/>
  <c r="F60" i="10"/>
  <c r="G60" i="10"/>
  <c r="E60" i="10"/>
  <c r="D60" i="10"/>
  <c r="G54" i="10"/>
  <c r="G53" i="10"/>
  <c r="G52" i="10"/>
  <c r="G50" i="10"/>
  <c r="G49" i="10"/>
  <c r="G48" i="10"/>
  <c r="G47" i="10"/>
  <c r="G46" i="10"/>
  <c r="G45" i="10"/>
  <c r="G44" i="10"/>
  <c r="F39" i="10"/>
  <c r="G39" i="10"/>
  <c r="E39" i="10"/>
  <c r="D39" i="10"/>
  <c r="G34" i="10"/>
  <c r="G33" i="10"/>
  <c r="G29" i="10"/>
  <c r="G28" i="10"/>
  <c r="G26" i="10"/>
  <c r="G25" i="10"/>
  <c r="G20" i="10"/>
  <c r="G19" i="10"/>
  <c r="G16" i="10"/>
  <c r="G15" i="10"/>
  <c r="G10" i="10"/>
  <c r="F60" i="7"/>
  <c r="F62" i="7"/>
  <c r="E60" i="7"/>
  <c r="D60" i="7"/>
  <c r="G54" i="7"/>
  <c r="G50" i="7"/>
  <c r="G48" i="7"/>
  <c r="G47" i="7"/>
  <c r="G46" i="7"/>
  <c r="G44" i="7"/>
  <c r="F75" i="12"/>
  <c r="F73" i="12"/>
  <c r="G73" i="12"/>
  <c r="E73" i="12"/>
  <c r="D73" i="12"/>
  <c r="G66" i="12"/>
  <c r="G62" i="12"/>
  <c r="G60" i="12"/>
  <c r="G59" i="12"/>
  <c r="G58" i="12"/>
  <c r="G56" i="12"/>
  <c r="G51" i="12"/>
  <c r="F51" i="12"/>
  <c r="E51" i="12"/>
  <c r="D51" i="12"/>
  <c r="G45" i="12"/>
  <c r="G39" i="12"/>
  <c r="F39" i="12"/>
  <c r="E39" i="12"/>
  <c r="D39" i="12"/>
  <c r="G30" i="12"/>
  <c r="G12" i="12"/>
  <c r="F75" i="9"/>
  <c r="G73" i="9"/>
  <c r="F73" i="9"/>
  <c r="E73" i="9"/>
  <c r="D73" i="9"/>
  <c r="G66" i="9"/>
  <c r="G64" i="9"/>
  <c r="G63" i="9"/>
  <c r="G62" i="9"/>
  <c r="G60" i="9"/>
  <c r="G59" i="9"/>
  <c r="G58" i="9"/>
  <c r="G57" i="9"/>
  <c r="G56" i="9"/>
  <c r="G51" i="9"/>
  <c r="F51" i="9"/>
  <c r="E51" i="9"/>
  <c r="B12" i="13"/>
  <c r="D51" i="9"/>
  <c r="B11" i="13"/>
  <c r="G45" i="9"/>
  <c r="G39" i="9"/>
  <c r="F39" i="9"/>
  <c r="E39" i="9"/>
  <c r="D39" i="9"/>
  <c r="G34" i="9"/>
  <c r="G32" i="9"/>
  <c r="G31" i="9"/>
  <c r="G29" i="9"/>
  <c r="G25" i="9"/>
  <c r="G24" i="9"/>
  <c r="G23" i="9"/>
  <c r="G20" i="9"/>
  <c r="G18" i="9"/>
  <c r="G17" i="9"/>
  <c r="G16" i="9"/>
  <c r="G14" i="9"/>
  <c r="G13" i="9"/>
  <c r="F62" i="6"/>
  <c r="G62" i="6"/>
  <c r="E62" i="6"/>
  <c r="D62" i="6"/>
  <c r="G55" i="6"/>
  <c r="G54" i="6"/>
  <c r="G53" i="6"/>
  <c r="G52" i="6"/>
  <c r="G51" i="6"/>
  <c r="G50" i="6"/>
  <c r="G48" i="6"/>
  <c r="G46" i="6"/>
  <c r="G45" i="6"/>
  <c r="G44" i="6"/>
  <c r="F39" i="6"/>
  <c r="G39" i="6"/>
  <c r="E39" i="6"/>
  <c r="D39" i="6"/>
  <c r="G34" i="6"/>
  <c r="G33" i="6"/>
  <c r="G32" i="6"/>
  <c r="G31" i="6"/>
  <c r="G30" i="6"/>
  <c r="G29" i="6"/>
  <c r="G25" i="6"/>
  <c r="G23" i="6"/>
  <c r="G22" i="6"/>
  <c r="G19" i="6"/>
  <c r="G18" i="6"/>
  <c r="G16" i="6"/>
  <c r="G15" i="6"/>
  <c r="G14" i="6"/>
  <c r="G13" i="6"/>
  <c r="G11" i="6"/>
  <c r="F64" i="5"/>
  <c r="F62" i="5"/>
  <c r="G62" i="5"/>
  <c r="E62" i="5"/>
  <c r="D62" i="5"/>
  <c r="G56" i="5"/>
  <c r="G54" i="5"/>
  <c r="G50" i="5"/>
  <c r="G48" i="5"/>
  <c r="G46" i="5"/>
  <c r="G44" i="5"/>
  <c r="G39" i="5"/>
  <c r="F39" i="5"/>
  <c r="E39" i="5"/>
  <c r="D39" i="5"/>
  <c r="G25" i="5"/>
  <c r="G24" i="5"/>
  <c r="G23" i="5"/>
  <c r="G18" i="5"/>
  <c r="G14" i="5"/>
  <c r="G12" i="5"/>
  <c r="G10" i="5"/>
  <c r="F61" i="4"/>
  <c r="F63" i="4"/>
  <c r="E61" i="4"/>
  <c r="D61" i="4"/>
  <c r="G54" i="4"/>
  <c r="G53" i="4"/>
  <c r="G52" i="4"/>
  <c r="G50" i="4"/>
  <c r="G49" i="4"/>
  <c r="G48" i="4"/>
  <c r="G46" i="4"/>
  <c r="G45" i="4"/>
  <c r="G44" i="4"/>
  <c r="F39" i="4"/>
  <c r="G39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6" i="4"/>
  <c r="G15" i="4"/>
  <c r="G14" i="4"/>
  <c r="G11" i="4"/>
  <c r="G10" i="4"/>
  <c r="F61" i="3"/>
  <c r="F63" i="3"/>
  <c r="E61" i="3"/>
  <c r="D61" i="3"/>
  <c r="G54" i="3"/>
  <c r="G53" i="3"/>
  <c r="G52" i="3"/>
  <c r="G50" i="3"/>
  <c r="G49" i="3"/>
  <c r="G48" i="3"/>
  <c r="G47" i="3"/>
  <c r="G46" i="3"/>
  <c r="G45" i="3"/>
  <c r="G44" i="3"/>
  <c r="G39" i="3"/>
  <c r="F39" i="3"/>
  <c r="E39" i="3"/>
  <c r="D39" i="3"/>
  <c r="G34" i="3"/>
  <c r="G32" i="3"/>
  <c r="G29" i="3"/>
  <c r="G28" i="3"/>
  <c r="G26" i="3"/>
  <c r="G24" i="3"/>
  <c r="G23" i="3"/>
  <c r="G22" i="3"/>
  <c r="G21" i="3"/>
  <c r="G20" i="3"/>
  <c r="G18" i="3"/>
  <c r="G17" i="3"/>
  <c r="G13" i="3"/>
  <c r="G11" i="3"/>
  <c r="G9" i="3"/>
  <c r="F60" i="2"/>
  <c r="F62" i="2"/>
  <c r="E60" i="2"/>
  <c r="D60" i="2"/>
  <c r="G54" i="2"/>
  <c r="G53" i="2"/>
  <c r="G50" i="2"/>
  <c r="G48" i="2"/>
  <c r="G47" i="2"/>
  <c r="G46" i="2"/>
  <c r="G44" i="2"/>
  <c r="G39" i="2"/>
  <c r="F39" i="2"/>
  <c r="E39" i="2"/>
  <c r="D39" i="2"/>
  <c r="G34" i="2"/>
  <c r="G32" i="2"/>
  <c r="G30" i="2"/>
  <c r="G29" i="2"/>
  <c r="G18" i="2"/>
  <c r="F60" i="11"/>
  <c r="E60" i="11"/>
  <c r="G60" i="11"/>
  <c r="D60" i="11"/>
  <c r="G53" i="11"/>
  <c r="G52" i="11"/>
  <c r="G50" i="11"/>
  <c r="G49" i="11"/>
  <c r="G48" i="11"/>
  <c r="G47" i="11"/>
  <c r="G46" i="11"/>
  <c r="G45" i="11"/>
  <c r="G44" i="11"/>
  <c r="F39" i="11"/>
  <c r="F62" i="11"/>
  <c r="E39" i="11"/>
  <c r="D39" i="11"/>
  <c r="G34" i="11"/>
  <c r="G30" i="11"/>
  <c r="G29" i="11"/>
  <c r="G22" i="11"/>
  <c r="G19" i="11"/>
  <c r="G15" i="11"/>
  <c r="G11" i="11"/>
  <c r="G9" i="11"/>
  <c r="G61" i="8"/>
  <c r="F61" i="8"/>
  <c r="E61" i="8"/>
  <c r="D61" i="8"/>
  <c r="G55" i="8"/>
  <c r="G54" i="8"/>
  <c r="G53" i="8"/>
  <c r="G52" i="8"/>
  <c r="G51" i="8"/>
  <c r="G50" i="8"/>
  <c r="G48" i="8"/>
  <c r="G47" i="8"/>
  <c r="G46" i="8"/>
  <c r="G45" i="8"/>
  <c r="G44" i="8"/>
  <c r="G39" i="8"/>
  <c r="F39" i="8"/>
  <c r="F63" i="8"/>
  <c r="E39" i="8"/>
  <c r="D39" i="8"/>
  <c r="G34" i="8"/>
  <c r="G33" i="8"/>
  <c r="G32" i="8"/>
  <c r="G29" i="8"/>
  <c r="G28" i="8"/>
  <c r="G26" i="8"/>
  <c r="G25" i="8"/>
  <c r="G24" i="8"/>
  <c r="G23" i="8"/>
  <c r="G21" i="8"/>
  <c r="G19" i="8"/>
  <c r="G18" i="8"/>
  <c r="G13" i="8"/>
  <c r="G12" i="8"/>
  <c r="G11" i="8"/>
  <c r="G10" i="8"/>
  <c r="G61" i="1"/>
  <c r="F61" i="1"/>
  <c r="F63" i="1"/>
  <c r="E61" i="1"/>
  <c r="D61" i="1"/>
  <c r="G54" i="1"/>
  <c r="G52" i="1"/>
  <c r="G50" i="1"/>
  <c r="G49" i="1"/>
  <c r="G48" i="1"/>
  <c r="G47" i="1"/>
  <c r="G46" i="1"/>
  <c r="G45" i="1"/>
  <c r="G44" i="1"/>
  <c r="F39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B18" i="13"/>
  <c r="B13" i="13"/>
  <c r="F39" i="7"/>
  <c r="E39" i="7"/>
  <c r="D39" i="7"/>
  <c r="A3" i="4"/>
  <c r="A3" i="14"/>
  <c r="A4" i="13"/>
  <c r="A3" i="12"/>
  <c r="A3" i="11"/>
  <c r="A3" i="10"/>
  <c r="A3" i="9"/>
  <c r="A3" i="8"/>
  <c r="A3" i="7"/>
  <c r="A3" i="6"/>
  <c r="A3" i="5"/>
  <c r="A3" i="3"/>
  <c r="A3" i="2"/>
  <c r="F62" i="10"/>
  <c r="G60" i="7"/>
  <c r="B14" i="13"/>
  <c r="F64" i="6"/>
  <c r="G61" i="4"/>
  <c r="G61" i="3"/>
  <c r="B16" i="13"/>
  <c r="B6" i="13"/>
  <c r="B7" i="13"/>
  <c r="G60" i="2"/>
  <c r="B8" i="13"/>
  <c r="G39" i="11"/>
  <c r="B17" i="13"/>
  <c r="B19" i="13"/>
  <c r="G39" i="1"/>
  <c r="B9" i="13"/>
  <c r="B21" i="13"/>
</calcChain>
</file>

<file path=xl/sharedStrings.xml><?xml version="1.0" encoding="utf-8"?>
<sst xmlns="http://schemas.openxmlformats.org/spreadsheetml/2006/main" count="964" uniqueCount="156">
  <si>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</si>
  <si>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</si>
  <si>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</si>
  <si>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</si>
  <si>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</si>
  <si>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</si>
  <si>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</si>
  <si>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</si>
  <si>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</si>
  <si>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</si>
  <si>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</si>
  <si>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</si>
  <si>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</si>
  <si>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</si>
  <si>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</si>
  <si>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</si>
  <si>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</si>
  <si>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</si>
  <si>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</si>
  <si>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</si>
  <si>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</si>
  <si>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</si>
  <si>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</si>
  <si>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</si>
  <si>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</si>
  <si>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</si>
  <si>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</si>
  <si>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</si>
  <si>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</si>
  <si>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</si>
  <si>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</si>
  <si>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</si>
  <si>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</si>
  <si>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</si>
  <si>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</si>
  <si>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</si>
  <si>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</si>
  <si>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</si>
  <si>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</si>
  <si>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</si>
  <si>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</si>
  <si>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</si>
  <si>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</si>
  <si>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</si>
  <si>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</si>
  <si>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</si>
  <si>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</si>
  <si>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</si>
  <si>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</si>
  <si>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</si>
  <si>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</si>
  <si>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</si>
  <si>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</si>
  <si>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</si>
  <si>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</si>
  <si>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</si>
  <si>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</si>
  <si>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</si>
  <si>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</si>
  <si>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</si>
  <si>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</si>
  <si>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</si>
  <si>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</si>
  <si>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</si>
  <si>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</si>
  <si>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</si>
  <si>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</si>
  <si>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</si>
  <si>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</si>
  <si>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</si>
  <si>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</si>
  <si>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</si>
  <si>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</si>
  <si>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</si>
  <si>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</si>
  <si>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>BOAT:  ISLE OF CAPRI - BOONVILLE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</si>
  <si>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</si>
  <si>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</si>
  <si>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</si>
  <si>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</si>
  <si>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</si>
  <si>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</si>
  <si>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</si>
  <si>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</si>
  <si>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</si>
  <si>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</si>
  <si>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</si>
  <si>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</si>
  <si>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</si>
  <si>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</si>
  <si>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</si>
  <si>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</si>
  <si>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</si>
  <si>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</si>
  <si>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</si>
  <si>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Top Three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</si>
  <si>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</si>
  <si>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</si>
  <si>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</si>
  <si>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</si>
  <si>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</si>
  <si>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</si>
  <si>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</si>
  <si>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</si>
  <si>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</si>
  <si>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</si>
  <si>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</si>
  <si>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</si>
  <si>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</si>
  <si>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</si>
  <si>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</si>
  <si>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</si>
  <si>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</si>
  <si>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</si>
  <si>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</si>
  <si>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</si>
  <si>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</si>
  <si>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</si>
  <si>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</si>
  <si>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Ultimate Texas Poker</t>
  </si>
  <si>
    <t xml:space="preserve">   5 Treasures Baccarat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</si>
  <si>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</si>
  <si>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</si>
  <si>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</si>
  <si>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</si>
  <si>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</si>
  <si>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</si>
  <si>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</si>
  <si>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</si>
  <si>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</si>
  <si>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</si>
  <si>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</si>
  <si>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</si>
  <si>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</si>
  <si>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</si>
  <si>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</si>
  <si>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</si>
  <si>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</si>
  <si>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</si>
  <si>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</si>
  <si>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</si>
  <si>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</si>
  <si>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</si>
  <si>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</si>
  <si>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</si>
  <si>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</si>
  <si>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 xml:space="preserve">   Rising Phoenix</t>
  </si>
  <si>
    <t>HYBRID TABLES</t>
  </si>
  <si>
    <t>HYBRID</t>
  </si>
  <si>
    <t xml:space="preserve">   Hybrid Tournaments</t>
  </si>
  <si>
    <t xml:space="preserve">     TOTAL HYBRID:</t>
  </si>
  <si>
    <t xml:space="preserve">   Eternal Bacarrat</t>
  </si>
  <si>
    <t xml:space="preserve">   Run Em Twice</t>
  </si>
  <si>
    <t xml:space="preserve">    Trilux</t>
  </si>
  <si>
    <t>BOAT:     ST. JOSEPH</t>
  </si>
  <si>
    <t>MONTH ENDED: 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</si>
</sst>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0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4" fontId="6" fillId="0" borderId="6" xfId="0" applyNumberFormat="1" applyFont="1" applyBorder="1" applyAlignment="1">
      <alignment horizontal="centerContinuous"/>
    </xf>
    <xf numFmtId="0" fontId="10" fillId="0" borderId="0" xfId="0" applyNumberFormat="1" applyFont="1" applyAlignment="1">
      <alignment horizontal="left"/>
    </xf>
    <xf numFmtId="164" fontId="13" fillId="0" borderId="7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0" fontId="16" fillId="0" borderId="8" xfId="0" applyFont="1" applyBorder="1" applyAlignment="1"/>
    <xf numFmtId="3" fontId="13" fillId="0" borderId="9" xfId="0" applyNumberFormat="1" applyFont="1" applyBorder="1" applyAlignment="1">
      <alignment horizontal="center"/>
    </xf>
    <xf numFmtId="0" fontId="16" fillId="0" borderId="10" xfId="0" applyFont="1" applyBorder="1" applyAlignment="1"/>
    <xf numFmtId="4" fontId="13" fillId="0" borderId="7" xfId="0" applyNumberFormat="1" applyFont="1" applyBorder="1" applyAlignment="1">
      <alignment horizontal="center"/>
    </xf>
    <xf numFmtId="0" fontId="16" fillId="4" borderId="10" xfId="0" applyFont="1" applyFill="1" applyBorder="1" applyAlignment="1"/>
    <xf numFmtId="4" fontId="12" fillId="4" borderId="7" xfId="0" applyNumberFormat="1" applyFont="1" applyFill="1" applyBorder="1" applyAlignment="1">
      <alignment horizontal="center"/>
    </xf>
    <xf numFmtId="164" fontId="13" fillId="4" borderId="7" xfId="0" applyNumberFormat="1" applyFont="1" applyFill="1" applyBorder="1" applyAlignment="1">
      <alignment horizontal="center"/>
    </xf>
    <xf numFmtId="4" fontId="12" fillId="4" borderId="11" xfId="0" applyNumberFormat="1" applyFont="1" applyFill="1" applyBorder="1" applyAlignment="1">
      <alignment horizontal="center"/>
    </xf>
    <xf numFmtId="0" fontId="13" fillId="0" borderId="12" xfId="0" applyFont="1" applyBorder="1" applyAlignment="1"/>
    <xf numFmtId="0" fontId="12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0" fontId="8" fillId="5" borderId="3" xfId="0" applyNumberFormat="1" applyFont="1" applyFill="1" applyBorder="1" applyProtection="1">
      <protection locked="0"/>
    </xf>
    <xf numFmtId="40" fontId="8" fillId="0" borderId="3" xfId="0" applyNumberFormat="1" applyFont="1" applyBorder="1" applyProtection="1">
      <protection locked="0"/>
    </xf>
    <xf numFmtId="164" fontId="8" fillId="0" borderId="13" xfId="0" applyNumberFormat="1" applyFont="1" applyBorder="1" applyProtection="1">
      <protection locked="0"/>
    </xf>
    <xf numFmtId="164" fontId="8" fillId="3" borderId="13" xfId="0" applyNumberFormat="1" applyFont="1" applyFill="1" applyBorder="1" applyProtection="1">
      <protection locked="0"/>
    </xf>
    <xf numFmtId="40" fontId="8" fillId="3" borderId="3" xfId="0" applyNumberFormat="1" applyFont="1" applyFill="1" applyBorder="1" applyProtection="1">
      <protection locked="0"/>
    </xf>
    <xf numFmtId="4" fontId="10" fillId="2" borderId="5" xfId="0" applyNumberFormat="1" applyFont="1" applyFill="1" applyBorder="1"/>
    <xf numFmtId="164" fontId="10" fillId="0" borderId="14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8" fillId="3" borderId="3" xfId="0" applyNumberFormat="1" applyFont="1" applyFill="1" applyBorder="1" applyProtection="1">
      <protection locked="0"/>
    </xf>
    <xf numFmtId="4" fontId="10" fillId="2" borderId="3" xfId="0" applyNumberFormat="1" applyFont="1" applyFill="1" applyBorder="1"/>
    <xf numFmtId="0" fontId="7" fillId="0" borderId="1" xfId="0" applyFont="1" applyBorder="1"/>
    <xf numFmtId="4" fontId="20" fillId="0" borderId="1" xfId="0" applyNumberFormat="1" applyFont="1" applyBorder="1"/>
    <xf numFmtId="0" fontId="0" fillId="0" borderId="1" xfId="0" applyBorder="1"/>
    <xf numFmtId="0" fontId="12" fillId="0" borderId="0" xfId="0" applyFont="1"/>
    <xf numFmtId="164" fontId="10" fillId="0" borderId="13" xfId="0" applyNumberFormat="1" applyFont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164" fontId="8" fillId="3" borderId="3" xfId="0" applyNumberFormat="1" applyFont="1" applyFill="1" applyBorder="1" applyProtection="1">
      <protection locked="0"/>
    </xf>
    <xf numFmtId="4" fontId="8" fillId="2" borderId="3" xfId="0" applyNumberFormat="1" applyFont="1" applyFill="1" applyBorder="1" applyProtection="1">
      <protection locked="0"/>
    </xf>
    <xf numFmtId="4" fontId="8" fillId="0" borderId="3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0" fontId="7" fillId="0" borderId="1" xfId="0" applyFont="1" applyBorder="1" applyAlignment="1">
      <alignment horizontal="center"/>
    </xf>
    <xf numFmtId="4" fontId="10" fillId="2" borderId="1" xfId="0" applyNumberFormat="1" applyFont="1" applyFill="1" applyBorder="1"/>
    <xf numFmtId="164" fontId="10" fillId="0" borderId="1" xfId="0" applyNumberFormat="1" applyFont="1" applyBorder="1" applyProtection="1">
      <protection locked="0"/>
    </xf>
    <xf numFmtId="10" fontId="8" fillId="0" borderId="3" xfId="0" applyNumberFormat="1" applyFont="1" applyBorder="1" applyProtection="1">
      <protection locked="0"/>
    </xf>
    <xf numFmtId="164" fontId="8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 applyProtection="1">
      <protection locked="0"/>
    </xf>
    <xf numFmtId="3" fontId="10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164" fontId="10" fillId="0" borderId="0" xfId="0" applyNumberFormat="1" applyFont="1" applyProtection="1">
      <protection locked="0"/>
    </xf>
    <xf numFmtId="164" fontId="10" fillId="0" borderId="0" xfId="0" applyNumberFormat="1" applyFont="1"/>
    <xf numFmtId="0" fontId="0" fillId="0" borderId="0" xfId="0"/>
    <xf numFmtId="0" fontId="8" fillId="0" borderId="0" xfId="0" applyFont="1"/>
    <xf numFmtId="0" fontId="0" fillId="0" borderId="0" xfId="0" applyProtection="1">
      <protection locked="0"/>
    </xf>
    <xf numFmtId="0" fontId="6" fillId="0" borderId="3" xfId="0" applyFont="1" applyBorder="1"/>
    <xf numFmtId="0" fontId="7" fillId="0" borderId="1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tabSelected="1"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155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137</v>
      </c>
      <c r="B9" s="137"/>
      <c r="C9" s="14"/>
      <c r="D9" s="71">
        <v>8</v>
      </c>
      <c r="E9" s="100">
        <v>1578919</v>
      </c>
      <c r="F9" s="101">
        <v>358657</v>
      </c>
      <c r="G9" s="102">
        <f>F9/E9</f>
        <v>0.22715351452481097</v>
      </c>
      <c r="H9" s="15"/>
    </row>
    <row r="10" spans="1:8" ht="15.75" x14ac:dyDescent="0.25">
      <c r="A10" s="136" t="s">
        <v>11</v>
      </c>
      <c r="B10" s="137"/>
      <c r="C10" s="14"/>
      <c r="D10" s="71">
        <v>6</v>
      </c>
      <c r="E10" s="100">
        <v>1538053</v>
      </c>
      <c r="F10" s="101">
        <v>445288</v>
      </c>
      <c r="G10" s="102">
        <f>F10/E10</f>
        <v>0.28951408046406724</v>
      </c>
      <c r="H10" s="15"/>
    </row>
    <row r="11" spans="1:8" ht="15.75" x14ac:dyDescent="0.25">
      <c r="A11" s="136" t="s">
        <v>69</v>
      </c>
      <c r="B11" s="137"/>
      <c r="C11" s="14"/>
      <c r="D11" s="71"/>
      <c r="E11" s="100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/>
      <c r="E12" s="100"/>
      <c r="F12" s="101"/>
      <c r="G12" s="102"/>
      <c r="H12" s="15"/>
    </row>
    <row r="13" spans="1:8" ht="15.75" x14ac:dyDescent="0.25">
      <c r="A13" s="136" t="s">
        <v>70</v>
      </c>
      <c r="B13" s="137"/>
      <c r="C13" s="14"/>
      <c r="D13" s="71">
        <v>6</v>
      </c>
      <c r="E13" s="100">
        <v>400738</v>
      </c>
      <c r="F13" s="101">
        <v>4945</v>
      </c>
      <c r="G13" s="102">
        <f t="shared" ref="G13:G22" si="0">F13/E13</f>
        <v>1.2339733192260279E-2</v>
      </c>
      <c r="H13" s="15"/>
    </row>
    <row r="14" spans="1:8" ht="15.75" x14ac:dyDescent="0.25">
      <c r="A14" s="136" t="s">
        <v>113</v>
      </c>
      <c r="B14" s="137"/>
      <c r="C14" s="14"/>
      <c r="D14" s="71"/>
      <c r="E14" s="100"/>
      <c r="F14" s="101"/>
      <c r="G14" s="102"/>
      <c r="H14" s="15"/>
    </row>
    <row r="15" spans="1:8" ht="15.75" x14ac:dyDescent="0.25">
      <c r="A15" s="136" t="s">
        <v>105</v>
      </c>
      <c r="B15" s="137"/>
      <c r="C15" s="14"/>
      <c r="D15" s="71">
        <v>1</v>
      </c>
      <c r="E15" s="100">
        <v>179265</v>
      </c>
      <c r="F15" s="101">
        <v>52464</v>
      </c>
      <c r="G15" s="102">
        <f t="shared" si="0"/>
        <v>0.29266170194962765</v>
      </c>
      <c r="H15" s="15"/>
    </row>
    <row r="16" spans="1:8" ht="15.75" x14ac:dyDescent="0.25">
      <c r="A16" s="136" t="s">
        <v>114</v>
      </c>
      <c r="B16" s="137"/>
      <c r="C16" s="14"/>
      <c r="D16" s="71">
        <v>2</v>
      </c>
      <c r="E16" s="100">
        <v>3577844</v>
      </c>
      <c r="F16" s="101">
        <v>143137.5</v>
      </c>
      <c r="G16" s="102">
        <f t="shared" si="0"/>
        <v>4.0006635280912195E-2</v>
      </c>
      <c r="H16" s="15"/>
    </row>
    <row r="17" spans="1:8" ht="15.75" x14ac:dyDescent="0.25">
      <c r="A17" s="136" t="s">
        <v>138</v>
      </c>
      <c r="B17" s="137"/>
      <c r="C17" s="14"/>
      <c r="D17" s="71">
        <v>4</v>
      </c>
      <c r="E17" s="100">
        <v>5131474</v>
      </c>
      <c r="F17" s="101">
        <v>638969.5</v>
      </c>
      <c r="G17" s="102">
        <f t="shared" si="0"/>
        <v>0.12451967992042833</v>
      </c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0">
        <v>621115</v>
      </c>
      <c r="F18" s="101">
        <v>104211</v>
      </c>
      <c r="G18" s="102">
        <f t="shared" si="0"/>
        <v>0.16778052373554012</v>
      </c>
      <c r="H18" s="15"/>
    </row>
    <row r="19" spans="1:8" ht="15.75" x14ac:dyDescent="0.25">
      <c r="A19" s="136" t="s">
        <v>15</v>
      </c>
      <c r="B19" s="137"/>
      <c r="C19" s="14"/>
      <c r="D19" s="71"/>
      <c r="E19" s="100"/>
      <c r="F19" s="101"/>
      <c r="G19" s="102"/>
      <c r="H19" s="15"/>
    </row>
    <row r="20" spans="1:8" ht="15.75" x14ac:dyDescent="0.25">
      <c r="A20" s="139" t="s">
        <v>16</v>
      </c>
      <c r="B20" s="137"/>
      <c r="C20" s="14"/>
      <c r="D20" s="71">
        <v>1</v>
      </c>
      <c r="E20" s="100">
        <v>577185</v>
      </c>
      <c r="F20" s="101">
        <v>177175</v>
      </c>
      <c r="G20" s="102">
        <f t="shared" si="0"/>
        <v>0.30696397169018597</v>
      </c>
      <c r="H20" s="15"/>
    </row>
    <row r="21" spans="1:8" ht="15.75" x14ac:dyDescent="0.25">
      <c r="A21" s="136" t="s">
        <v>71</v>
      </c>
      <c r="B21" s="137"/>
      <c r="C21" s="14"/>
      <c r="D21" s="71"/>
      <c r="E21" s="100"/>
      <c r="F21" s="101"/>
      <c r="G21" s="102"/>
      <c r="H21" s="15"/>
    </row>
    <row r="22" spans="1:8" ht="15.75" x14ac:dyDescent="0.25">
      <c r="A22" s="136" t="s">
        <v>91</v>
      </c>
      <c r="B22" s="137"/>
      <c r="C22" s="14"/>
      <c r="D22" s="71">
        <v>1</v>
      </c>
      <c r="E22" s="100">
        <v>44188</v>
      </c>
      <c r="F22" s="101">
        <v>8169</v>
      </c>
      <c r="G22" s="102">
        <f t="shared" si="0"/>
        <v>0.18486919525663076</v>
      </c>
      <c r="H22" s="15"/>
    </row>
    <row r="23" spans="1:8" ht="15.75" x14ac:dyDescent="0.25">
      <c r="A23" s="136" t="s">
        <v>140</v>
      </c>
      <c r="B23" s="137"/>
      <c r="C23" s="14"/>
      <c r="D23" s="71"/>
      <c r="E23" s="100"/>
      <c r="F23" s="101"/>
      <c r="G23" s="102"/>
      <c r="H23" s="15"/>
    </row>
    <row r="24" spans="1:8" ht="15.75" x14ac:dyDescent="0.25">
      <c r="A24" s="136" t="s">
        <v>134</v>
      </c>
      <c r="B24" s="137"/>
      <c r="C24" s="14"/>
      <c r="D24" s="71"/>
      <c r="E24" s="100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>
        <v>3</v>
      </c>
      <c r="E25" s="100">
        <v>596834</v>
      </c>
      <c r="F25" s="101">
        <v>91784</v>
      </c>
      <c r="G25" s="102">
        <f>F25/E25</f>
        <v>0.15378480448499918</v>
      </c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02"/>
      <c r="H28" s="15"/>
    </row>
    <row r="29" spans="1:8" ht="15.75" x14ac:dyDescent="0.25">
      <c r="A29" s="139" t="s">
        <v>142</v>
      </c>
      <c r="B29" s="137"/>
      <c r="C29" s="14"/>
      <c r="D29" s="71"/>
      <c r="E29" s="101"/>
      <c r="F29" s="101"/>
      <c r="G29" s="102"/>
      <c r="H29" s="15"/>
    </row>
    <row r="30" spans="1:8" ht="15.75" x14ac:dyDescent="0.25">
      <c r="A30" s="139" t="s">
        <v>108</v>
      </c>
      <c r="B30" s="137"/>
      <c r="C30" s="14"/>
      <c r="D30" s="71">
        <v>2</v>
      </c>
      <c r="E30" s="101">
        <v>554150</v>
      </c>
      <c r="F30" s="101">
        <v>141617</v>
      </c>
      <c r="G30" s="102">
        <f>F30/E30</f>
        <v>0.25555715961382297</v>
      </c>
      <c r="H30" s="15"/>
    </row>
    <row r="31" spans="1:8" ht="15.75" x14ac:dyDescent="0.25">
      <c r="A31" s="139" t="s">
        <v>19</v>
      </c>
      <c r="B31" s="137"/>
      <c r="C31" s="14"/>
      <c r="D31" s="71">
        <v>2</v>
      </c>
      <c r="E31" s="101">
        <v>276476</v>
      </c>
      <c r="F31" s="101">
        <v>96526</v>
      </c>
      <c r="G31" s="102">
        <f>F31/E31</f>
        <v>0.34912976171530258</v>
      </c>
      <c r="H31" s="15"/>
    </row>
    <row r="32" spans="1:8" ht="15.75" x14ac:dyDescent="0.25">
      <c r="A32" s="139" t="s">
        <v>133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143</v>
      </c>
      <c r="B33" s="137"/>
      <c r="C33" s="14"/>
      <c r="D33" s="71"/>
      <c r="E33" s="101"/>
      <c r="F33" s="101"/>
      <c r="G33" s="102"/>
      <c r="H33" s="15"/>
    </row>
    <row r="34" spans="1:8" ht="15.75" x14ac:dyDescent="0.25">
      <c r="A34" s="139" t="s">
        <v>72</v>
      </c>
      <c r="B34" s="137"/>
      <c r="C34" s="14"/>
      <c r="D34" s="71"/>
      <c r="E34" s="101"/>
      <c r="F34" s="101"/>
      <c r="G34" s="102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29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99">
        <f>SUM(D9:D38)</f>
        <v>37</v>
      </c>
      <c r="E39" s="105">
        <f>SUM(E9:E38)</f>
        <v>15076241</v>
      </c>
      <c r="F39" s="105">
        <f>SUM(F9:F38)</f>
        <v>2262943</v>
      </c>
      <c r="G39" s="106">
        <f>F39/E39</f>
        <v>0.15009994865430978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123</v>
      </c>
      <c r="F42" s="11" t="s">
        <v>123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124</v>
      </c>
      <c r="F43" s="75" t="s">
        <v>8</v>
      </c>
      <c r="G43" s="78" t="s">
        <v>125</v>
      </c>
      <c r="H43" s="2"/>
    </row>
    <row r="44" spans="1:8" ht="15.75" x14ac:dyDescent="0.25">
      <c r="A44" s="27" t="s">
        <v>33</v>
      </c>
      <c r="B44" s="28"/>
      <c r="C44" s="14"/>
      <c r="D44" s="71">
        <v>104</v>
      </c>
      <c r="E44" s="101">
        <v>14993728.699999999</v>
      </c>
      <c r="F44" s="101">
        <v>759015.77</v>
      </c>
      <c r="G44" s="102">
        <f>1-(+F44/E44)</f>
        <v>0.94937778419320074</v>
      </c>
      <c r="H44" s="15"/>
    </row>
    <row r="45" spans="1:8" ht="15.75" x14ac:dyDescent="0.25">
      <c r="A45" s="27" t="s">
        <v>34</v>
      </c>
      <c r="B45" s="28"/>
      <c r="C45" s="14"/>
      <c r="D45" s="71">
        <v>8</v>
      </c>
      <c r="E45" s="101">
        <v>6630358.8799999999</v>
      </c>
      <c r="F45" s="101">
        <v>517558.38</v>
      </c>
      <c r="G45" s="102">
        <f t="shared" ref="G45:G52" si="1">1-(+F45/E45)</f>
        <v>0.92194112123233973</v>
      </c>
      <c r="H45" s="15"/>
    </row>
    <row r="46" spans="1:8" ht="15.75" x14ac:dyDescent="0.25">
      <c r="A46" s="27" t="s">
        <v>35</v>
      </c>
      <c r="B46" s="28"/>
      <c r="C46" s="14"/>
      <c r="D46" s="71">
        <v>59</v>
      </c>
      <c r="E46" s="101">
        <v>3852747.75</v>
      </c>
      <c r="F46" s="101">
        <v>289164.61</v>
      </c>
      <c r="G46" s="102">
        <f t="shared" si="1"/>
        <v>0.9249458753171681</v>
      </c>
      <c r="H46" s="15"/>
    </row>
    <row r="47" spans="1:8" ht="15.75" x14ac:dyDescent="0.25">
      <c r="A47" s="27" t="s">
        <v>36</v>
      </c>
      <c r="B47" s="28"/>
      <c r="C47" s="14"/>
      <c r="D47" s="71">
        <v>1</v>
      </c>
      <c r="E47" s="101">
        <v>833312.5</v>
      </c>
      <c r="F47" s="101">
        <v>34281.5</v>
      </c>
      <c r="G47" s="102">
        <f t="shared" si="1"/>
        <v>0.95886117152928818</v>
      </c>
      <c r="H47" s="15"/>
    </row>
    <row r="48" spans="1:8" ht="15.75" x14ac:dyDescent="0.25">
      <c r="A48" s="27" t="s">
        <v>37</v>
      </c>
      <c r="B48" s="28"/>
      <c r="C48" s="14"/>
      <c r="D48" s="71">
        <v>113</v>
      </c>
      <c r="E48" s="101">
        <v>13960801.800000001</v>
      </c>
      <c r="F48" s="101">
        <v>926499.56</v>
      </c>
      <c r="G48" s="102">
        <f t="shared" si="1"/>
        <v>0.93363564834793367</v>
      </c>
      <c r="H48" s="15"/>
    </row>
    <row r="49" spans="1:8" ht="15.75" x14ac:dyDescent="0.25">
      <c r="A49" s="27" t="s">
        <v>38</v>
      </c>
      <c r="B49" s="28"/>
      <c r="C49" s="14"/>
      <c r="D49" s="71">
        <v>9</v>
      </c>
      <c r="E49" s="101">
        <v>1888802</v>
      </c>
      <c r="F49" s="101">
        <v>113445</v>
      </c>
      <c r="G49" s="102">
        <f t="shared" si="1"/>
        <v>0.93993811950643846</v>
      </c>
      <c r="H49" s="15"/>
    </row>
    <row r="50" spans="1:8" ht="15.75" x14ac:dyDescent="0.25">
      <c r="A50" s="27" t="s">
        <v>39</v>
      </c>
      <c r="B50" s="28"/>
      <c r="C50" s="14"/>
      <c r="D50" s="71">
        <v>17</v>
      </c>
      <c r="E50" s="101">
        <v>1454600.28</v>
      </c>
      <c r="F50" s="101">
        <v>162647.28</v>
      </c>
      <c r="G50" s="102">
        <f t="shared" si="1"/>
        <v>0.88818420961667899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02"/>
      <c r="H51" s="15"/>
    </row>
    <row r="52" spans="1:8" ht="15.75" x14ac:dyDescent="0.25">
      <c r="A52" s="53" t="s">
        <v>41</v>
      </c>
      <c r="B52" s="28"/>
      <c r="C52" s="14"/>
      <c r="D52" s="71">
        <v>2</v>
      </c>
      <c r="E52" s="101">
        <v>146275</v>
      </c>
      <c r="F52" s="101">
        <v>19925</v>
      </c>
      <c r="G52" s="102">
        <f t="shared" si="1"/>
        <v>0.86378396855238426</v>
      </c>
      <c r="H52" s="15"/>
    </row>
    <row r="53" spans="1:8" ht="15.75" x14ac:dyDescent="0.25">
      <c r="A53" s="54" t="s">
        <v>59</v>
      </c>
      <c r="B53" s="28"/>
      <c r="C53" s="14"/>
      <c r="D53" s="71"/>
      <c r="E53" s="101"/>
      <c r="F53" s="101"/>
      <c r="G53" s="102"/>
      <c r="H53" s="15"/>
    </row>
    <row r="54" spans="1:8" ht="15.75" x14ac:dyDescent="0.25">
      <c r="A54" s="27" t="s">
        <v>92</v>
      </c>
      <c r="B54" s="28"/>
      <c r="C54" s="14"/>
      <c r="D54" s="71">
        <v>766</v>
      </c>
      <c r="E54" s="101">
        <v>80199112.340000004</v>
      </c>
      <c r="F54" s="101">
        <v>8529151.75</v>
      </c>
      <c r="G54" s="102">
        <f>1-(+F54/E54)</f>
        <v>0.89365029735190704</v>
      </c>
      <c r="H54" s="15"/>
    </row>
    <row r="55" spans="1:8" ht="15.75" x14ac:dyDescent="0.25">
      <c r="A55" s="69" t="s">
        <v>93</v>
      </c>
      <c r="B55" s="30"/>
      <c r="C55" s="14"/>
      <c r="D55" s="71"/>
      <c r="E55" s="101"/>
      <c r="F55" s="101"/>
      <c r="G55" s="102"/>
      <c r="H55" s="15"/>
    </row>
    <row r="56" spans="1:8" x14ac:dyDescent="0.2">
      <c r="A56" s="16" t="s">
        <v>43</v>
      </c>
      <c r="B56" s="28"/>
      <c r="C56" s="14"/>
      <c r="D56" s="72"/>
      <c r="E56" s="104"/>
      <c r="F56" s="101"/>
      <c r="G56" s="103"/>
      <c r="H56" s="15"/>
    </row>
    <row r="57" spans="1:8" x14ac:dyDescent="0.2">
      <c r="A57" s="16" t="s">
        <v>44</v>
      </c>
      <c r="B57" s="28"/>
      <c r="C57" s="14"/>
      <c r="D57" s="72"/>
      <c r="E57" s="104"/>
      <c r="F57" s="101"/>
      <c r="G57" s="103"/>
      <c r="H57" s="15"/>
    </row>
    <row r="58" spans="1:8" x14ac:dyDescent="0.2">
      <c r="A58" s="16" t="s">
        <v>30</v>
      </c>
      <c r="B58" s="28"/>
      <c r="C58" s="14"/>
      <c r="D58" s="72"/>
      <c r="E58" s="100"/>
      <c r="F58" s="101"/>
      <c r="G58" s="103"/>
      <c r="H58" s="15"/>
    </row>
    <row r="59" spans="1:8" ht="15.75" x14ac:dyDescent="0.25">
      <c r="A59" s="32"/>
      <c r="B59" s="18"/>
      <c r="C59" s="14"/>
      <c r="D59" s="72"/>
      <c r="E59" s="100"/>
      <c r="F59" s="101"/>
      <c r="G59" s="103"/>
      <c r="H59" s="15"/>
    </row>
    <row r="60" spans="1:8" ht="15.75" x14ac:dyDescent="0.25">
      <c r="A60" s="20" t="s">
        <v>45</v>
      </c>
      <c r="B60" s="20"/>
      <c r="C60" s="21"/>
      <c r="D60" s="72"/>
      <c r="E60" s="111"/>
      <c r="F60" s="111"/>
      <c r="G60" s="103"/>
      <c r="H60" s="15"/>
    </row>
    <row r="61" spans="1:8" ht="15.75" x14ac:dyDescent="0.25">
      <c r="A61" s="33"/>
      <c r="B61" s="33"/>
      <c r="C61" s="33"/>
      <c r="D61" s="73">
        <f>SUM(D44:D57)</f>
        <v>1079</v>
      </c>
      <c r="E61" s="112">
        <f>SUM(E44:E60)</f>
        <v>123959739.25</v>
      </c>
      <c r="F61" s="112">
        <f>SUM(F44:F60)</f>
        <v>11351688.85</v>
      </c>
      <c r="G61" s="106">
        <f>1-(+F61/E61)</f>
        <v>0.90842438909050871</v>
      </c>
      <c r="H61" s="2"/>
    </row>
    <row r="62" spans="1:8" ht="18" x14ac:dyDescent="0.25">
      <c r="A62" s="34" t="s">
        <v>46</v>
      </c>
      <c r="B62" s="35"/>
      <c r="C62" s="35"/>
      <c r="D62" s="113"/>
      <c r="E62" s="114"/>
      <c r="F62" s="115"/>
      <c r="G62" s="115"/>
      <c r="H62" s="2"/>
    </row>
    <row r="63" spans="1:8" ht="18" x14ac:dyDescent="0.25">
      <c r="A63" s="37"/>
      <c r="B63" s="38"/>
      <c r="C63" s="38"/>
      <c r="D63" s="116"/>
      <c r="E63" s="116"/>
      <c r="F63" s="36">
        <f>F61+F39</f>
        <v>13614631.85</v>
      </c>
      <c r="G63" s="116"/>
      <c r="H63" s="2"/>
    </row>
    <row r="64" spans="1:8" ht="18" x14ac:dyDescent="0.25">
      <c r="A64" s="37"/>
      <c r="B64" s="38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NOVEMBER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4"/>
      <c r="D5" s="6" t="s">
        <v>141</v>
      </c>
      <c r="E5" s="7"/>
      <c r="F5" s="8"/>
      <c r="G5" s="5"/>
      <c r="H5" s="2"/>
    </row>
    <row r="6" spans="1:8" ht="18" x14ac:dyDescent="0.25">
      <c r="A6" s="23" t="s">
        <v>3</v>
      </c>
      <c r="B6" s="83"/>
      <c r="C6" s="4"/>
      <c r="D6" s="4"/>
      <c r="E6" s="4"/>
      <c r="F6" s="5"/>
      <c r="G6" s="5"/>
      <c r="H6" s="2"/>
    </row>
    <row r="7" spans="1:8" ht="15.75" x14ac:dyDescent="0.25">
      <c r="A7" s="63"/>
      <c r="B7" s="63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3"/>
      <c r="B8" s="63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>
        <v>3</v>
      </c>
      <c r="E10" s="101">
        <v>588550</v>
      </c>
      <c r="F10" s="101">
        <v>118593.5</v>
      </c>
      <c r="G10" s="102">
        <f>F10/E10</f>
        <v>0.20150114688641577</v>
      </c>
      <c r="H10" s="15"/>
    </row>
    <row r="11" spans="1:8" ht="15.75" x14ac:dyDescent="0.25">
      <c r="A11" s="136" t="s">
        <v>112</v>
      </c>
      <c r="B11" s="137"/>
      <c r="C11" s="14"/>
      <c r="D11" s="71"/>
      <c r="E11" s="101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/>
      <c r="E12" s="101"/>
      <c r="F12" s="101"/>
      <c r="G12" s="102"/>
      <c r="H12" s="15"/>
    </row>
    <row r="13" spans="1:8" ht="15.75" x14ac:dyDescent="0.25">
      <c r="A13" s="136" t="s">
        <v>70</v>
      </c>
      <c r="B13" s="137"/>
      <c r="C13" s="14"/>
      <c r="D13" s="71"/>
      <c r="E13" s="101"/>
      <c r="F13" s="101"/>
      <c r="G13" s="102"/>
      <c r="H13" s="15"/>
    </row>
    <row r="14" spans="1:8" ht="15.75" x14ac:dyDescent="0.25">
      <c r="A14" s="136" t="s">
        <v>100</v>
      </c>
      <c r="B14" s="137"/>
      <c r="C14" s="14"/>
      <c r="D14" s="71"/>
      <c r="E14" s="101"/>
      <c r="F14" s="101"/>
      <c r="G14" s="102"/>
      <c r="H14" s="15"/>
    </row>
    <row r="15" spans="1:8" ht="15.75" x14ac:dyDescent="0.25">
      <c r="A15" s="136" t="s">
        <v>102</v>
      </c>
      <c r="B15" s="137"/>
      <c r="C15" s="14"/>
      <c r="D15" s="71">
        <v>8</v>
      </c>
      <c r="E15" s="101">
        <v>1330295</v>
      </c>
      <c r="F15" s="101">
        <v>357045.5</v>
      </c>
      <c r="G15" s="102">
        <f>F15/E15</f>
        <v>0.26839573177377951</v>
      </c>
      <c r="H15" s="15"/>
    </row>
    <row r="16" spans="1:8" ht="15.75" x14ac:dyDescent="0.25">
      <c r="A16" s="136" t="s">
        <v>97</v>
      </c>
      <c r="B16" s="137"/>
      <c r="C16" s="14"/>
      <c r="D16" s="71">
        <v>5</v>
      </c>
      <c r="E16" s="101">
        <v>635172</v>
      </c>
      <c r="F16" s="101">
        <v>221001.5</v>
      </c>
      <c r="G16" s="102">
        <f>F16/E16</f>
        <v>0.34793961320713129</v>
      </c>
      <c r="H16" s="15"/>
    </row>
    <row r="17" spans="1:8" ht="15.75" x14ac:dyDescent="0.25">
      <c r="A17" s="136" t="s">
        <v>74</v>
      </c>
      <c r="B17" s="137"/>
      <c r="C17" s="14"/>
      <c r="D17" s="71"/>
      <c r="E17" s="101"/>
      <c r="F17" s="101"/>
      <c r="G17" s="102"/>
      <c r="H17" s="15"/>
    </row>
    <row r="18" spans="1:8" ht="15.75" x14ac:dyDescent="0.25">
      <c r="A18" s="139" t="s">
        <v>106</v>
      </c>
      <c r="B18" s="137"/>
      <c r="C18" s="14"/>
      <c r="D18" s="71"/>
      <c r="E18" s="101"/>
      <c r="F18" s="101"/>
      <c r="G18" s="102"/>
      <c r="H18" s="15"/>
    </row>
    <row r="19" spans="1:8" ht="15.75" x14ac:dyDescent="0.25">
      <c r="A19" s="139" t="s">
        <v>14</v>
      </c>
      <c r="B19" s="137"/>
      <c r="C19" s="14"/>
      <c r="D19" s="71">
        <v>1</v>
      </c>
      <c r="E19" s="101">
        <v>93831</v>
      </c>
      <c r="F19" s="101">
        <v>22741</v>
      </c>
      <c r="G19" s="102">
        <f>F19/E19</f>
        <v>0.24236126653238269</v>
      </c>
      <c r="H19" s="15"/>
    </row>
    <row r="20" spans="1:8" ht="15.75" x14ac:dyDescent="0.25">
      <c r="A20" s="136" t="s">
        <v>15</v>
      </c>
      <c r="B20" s="137"/>
      <c r="C20" s="14"/>
      <c r="D20" s="71">
        <v>1</v>
      </c>
      <c r="E20" s="101">
        <v>912244</v>
      </c>
      <c r="F20" s="101">
        <v>238887</v>
      </c>
      <c r="G20" s="102">
        <f>F20/E20</f>
        <v>0.2618674389746603</v>
      </c>
      <c r="H20" s="15"/>
    </row>
    <row r="21" spans="1:8" ht="15.75" x14ac:dyDescent="0.25">
      <c r="A21" s="136" t="s">
        <v>58</v>
      </c>
      <c r="B21" s="137"/>
      <c r="C21" s="14"/>
      <c r="D21" s="71"/>
      <c r="E21" s="101"/>
      <c r="F21" s="101"/>
      <c r="G21" s="102"/>
      <c r="H21" s="15"/>
    </row>
    <row r="22" spans="1:8" ht="15.75" x14ac:dyDescent="0.25">
      <c r="A22" s="136" t="s">
        <v>91</v>
      </c>
      <c r="B22" s="137"/>
      <c r="C22" s="14"/>
      <c r="D22" s="71"/>
      <c r="E22" s="101"/>
      <c r="F22" s="101"/>
      <c r="G22" s="102"/>
      <c r="H22" s="15"/>
    </row>
    <row r="23" spans="1:8" ht="15.75" x14ac:dyDescent="0.25">
      <c r="A23" s="136" t="s">
        <v>107</v>
      </c>
      <c r="B23" s="137"/>
      <c r="C23" s="14"/>
      <c r="D23" s="71"/>
      <c r="E23" s="101"/>
      <c r="F23" s="101"/>
      <c r="G23" s="102"/>
      <c r="H23" s="15"/>
    </row>
    <row r="24" spans="1:8" ht="15.75" x14ac:dyDescent="0.25">
      <c r="A24" s="136" t="s">
        <v>18</v>
      </c>
      <c r="B24" s="137"/>
      <c r="C24" s="14"/>
      <c r="D24" s="71"/>
      <c r="E24" s="101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>
        <v>3</v>
      </c>
      <c r="E25" s="101">
        <v>639475</v>
      </c>
      <c r="F25" s="101">
        <v>176121</v>
      </c>
      <c r="G25" s="102">
        <f>F25/E25</f>
        <v>0.2754149888580476</v>
      </c>
      <c r="H25" s="15"/>
    </row>
    <row r="26" spans="1:8" ht="15.75" x14ac:dyDescent="0.25">
      <c r="A26" s="138" t="s">
        <v>21</v>
      </c>
      <c r="B26" s="137"/>
      <c r="C26" s="14"/>
      <c r="D26" s="71">
        <v>9</v>
      </c>
      <c r="E26" s="101">
        <v>96997</v>
      </c>
      <c r="F26" s="101">
        <v>96997</v>
      </c>
      <c r="G26" s="102">
        <f>F26/E26</f>
        <v>1</v>
      </c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>
        <v>15872</v>
      </c>
      <c r="F28" s="101">
        <v>-17778</v>
      </c>
      <c r="G28" s="102">
        <f>F28/E28</f>
        <v>-1.120085685483871</v>
      </c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1">
        <v>99886</v>
      </c>
      <c r="F29" s="101">
        <v>19652.3</v>
      </c>
      <c r="G29" s="102">
        <f t="shared" ref="G29:G34" si="0">F29/E29</f>
        <v>0.19674729191278056</v>
      </c>
      <c r="H29" s="15"/>
    </row>
    <row r="30" spans="1:8" ht="15.75" x14ac:dyDescent="0.25">
      <c r="A30" s="139" t="s">
        <v>66</v>
      </c>
      <c r="B30" s="137"/>
      <c r="C30" s="14"/>
      <c r="D30" s="71"/>
      <c r="E30" s="101"/>
      <c r="F30" s="101"/>
      <c r="G30" s="102"/>
      <c r="H30" s="15"/>
    </row>
    <row r="31" spans="1:8" ht="15.75" x14ac:dyDescent="0.25">
      <c r="A31" s="139" t="s">
        <v>146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103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27</v>
      </c>
      <c r="B33" s="137"/>
      <c r="C33" s="14"/>
      <c r="D33" s="71">
        <v>1</v>
      </c>
      <c r="E33" s="101">
        <v>330262</v>
      </c>
      <c r="F33" s="101">
        <v>95402</v>
      </c>
      <c r="G33" s="102">
        <f t="shared" si="0"/>
        <v>0.28886762630880936</v>
      </c>
      <c r="H33" s="15"/>
    </row>
    <row r="34" spans="1:8" ht="15.75" x14ac:dyDescent="0.25">
      <c r="A34" s="139" t="s">
        <v>72</v>
      </c>
      <c r="B34" s="137"/>
      <c r="C34" s="14"/>
      <c r="D34" s="71">
        <v>2</v>
      </c>
      <c r="E34" s="101">
        <v>1083000</v>
      </c>
      <c r="F34" s="101">
        <v>200913</v>
      </c>
      <c r="G34" s="102">
        <f t="shared" si="0"/>
        <v>0.18551523545706372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34</v>
      </c>
      <c r="E39" s="112">
        <f>SUM(E9:E38)</f>
        <v>5825584</v>
      </c>
      <c r="F39" s="112">
        <f>SUM(F9:F38)</f>
        <v>1529575.8</v>
      </c>
      <c r="G39" s="117">
        <f>F39/E39</f>
        <v>0.26256179637955612</v>
      </c>
      <c r="H39" s="15"/>
    </row>
    <row r="40" spans="1:8" ht="15.75" x14ac:dyDescent="0.25">
      <c r="A40" s="85"/>
      <c r="B40" s="86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14"/>
      <c r="D41" s="11"/>
      <c r="E41" s="109"/>
      <c r="F41" s="75"/>
      <c r="G41" s="75"/>
      <c r="H41" s="15"/>
    </row>
    <row r="42" spans="1:8" ht="15.75" x14ac:dyDescent="0.25">
      <c r="A42" s="26"/>
      <c r="B42" s="26"/>
      <c r="C42" s="14"/>
      <c r="D42" s="110"/>
      <c r="E42" s="11" t="s">
        <v>123</v>
      </c>
      <c r="F42" s="11" t="s">
        <v>123</v>
      </c>
      <c r="G42" s="11" t="s">
        <v>5</v>
      </c>
      <c r="H42" s="15"/>
    </row>
    <row r="43" spans="1:8" ht="15.75" x14ac:dyDescent="0.25">
      <c r="A43" s="26"/>
      <c r="B43" s="26"/>
      <c r="C43" s="14"/>
      <c r="D43" s="110" t="s">
        <v>6</v>
      </c>
      <c r="E43" s="76" t="s">
        <v>124</v>
      </c>
      <c r="F43" s="75" t="s">
        <v>8</v>
      </c>
      <c r="G43" s="75" t="s">
        <v>125</v>
      </c>
      <c r="H43" s="15"/>
    </row>
    <row r="44" spans="1:8" ht="15.75" x14ac:dyDescent="0.25">
      <c r="A44" s="27" t="s">
        <v>33</v>
      </c>
      <c r="B44" s="28"/>
      <c r="C44" s="14"/>
      <c r="D44" s="71">
        <v>61</v>
      </c>
      <c r="E44" s="101">
        <v>11408397.279999999</v>
      </c>
      <c r="F44" s="101">
        <v>1066373.97</v>
      </c>
      <c r="G44" s="102">
        <f>1-(+F44/E44)</f>
        <v>0.90652727602066818</v>
      </c>
      <c r="H44" s="15"/>
    </row>
    <row r="45" spans="1:8" ht="15.75" x14ac:dyDescent="0.25">
      <c r="A45" s="27" t="s">
        <v>34</v>
      </c>
      <c r="B45" s="28"/>
      <c r="C45" s="14"/>
      <c r="D45" s="71">
        <v>6</v>
      </c>
      <c r="E45" s="101">
        <v>803624.6</v>
      </c>
      <c r="F45" s="101">
        <v>98281.21</v>
      </c>
      <c r="G45" s="102">
        <f>1-(+F45/E45)</f>
        <v>0.87770258650618704</v>
      </c>
      <c r="H45" s="15"/>
    </row>
    <row r="46" spans="1:8" ht="15.75" x14ac:dyDescent="0.25">
      <c r="A46" s="27" t="s">
        <v>35</v>
      </c>
      <c r="B46" s="28"/>
      <c r="C46" s="14"/>
      <c r="D46" s="71">
        <v>53</v>
      </c>
      <c r="E46" s="101">
        <v>4504528.5</v>
      </c>
      <c r="F46" s="101">
        <v>285585.46000000002</v>
      </c>
      <c r="G46" s="102">
        <f>1-(+F46/E46)</f>
        <v>0.93660036560985238</v>
      </c>
      <c r="H46" s="15"/>
    </row>
    <row r="47" spans="1:8" ht="15.75" x14ac:dyDescent="0.25">
      <c r="A47" s="27" t="s">
        <v>36</v>
      </c>
      <c r="B47" s="28"/>
      <c r="C47" s="14"/>
      <c r="D47" s="71">
        <v>4</v>
      </c>
      <c r="E47" s="101">
        <v>1044439</v>
      </c>
      <c r="F47" s="101">
        <v>18043.89</v>
      </c>
      <c r="G47" s="102">
        <f>1-(+F47/E47)</f>
        <v>0.98272384504983057</v>
      </c>
      <c r="H47" s="15"/>
    </row>
    <row r="48" spans="1:8" ht="15.75" x14ac:dyDescent="0.25">
      <c r="A48" s="27" t="s">
        <v>37</v>
      </c>
      <c r="B48" s="28"/>
      <c r="C48" s="14"/>
      <c r="D48" s="71">
        <v>39</v>
      </c>
      <c r="E48" s="101">
        <v>11003473.5</v>
      </c>
      <c r="F48" s="101">
        <v>671780.33</v>
      </c>
      <c r="G48" s="102">
        <f t="shared" ref="G48:G54" si="1">1-(+F48/E48)</f>
        <v>0.93894833935847621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809927</v>
      </c>
      <c r="F49" s="101">
        <v>57263.76</v>
      </c>
      <c r="G49" s="102">
        <f t="shared" si="1"/>
        <v>0.92929762805783733</v>
      </c>
      <c r="H49" s="2"/>
    </row>
    <row r="50" spans="1:8" ht="15.75" x14ac:dyDescent="0.25">
      <c r="A50" s="27" t="s">
        <v>39</v>
      </c>
      <c r="B50" s="28"/>
      <c r="C50" s="21"/>
      <c r="D50" s="71">
        <v>2</v>
      </c>
      <c r="E50" s="101">
        <v>324790</v>
      </c>
      <c r="F50" s="101">
        <v>64550</v>
      </c>
      <c r="G50" s="102">
        <f t="shared" si="1"/>
        <v>0.80125619631146283</v>
      </c>
      <c r="H50" s="2"/>
    </row>
    <row r="51" spans="1:8" ht="15.75" x14ac:dyDescent="0.25">
      <c r="A51" s="27" t="s">
        <v>40</v>
      </c>
      <c r="B51" s="28"/>
      <c r="C51" s="33"/>
      <c r="D51" s="71"/>
      <c r="E51" s="101"/>
      <c r="F51" s="101"/>
      <c r="G51" s="102"/>
      <c r="H51" s="2"/>
    </row>
    <row r="52" spans="1:8" ht="18" x14ac:dyDescent="0.25">
      <c r="A52" s="53" t="s">
        <v>41</v>
      </c>
      <c r="B52" s="28"/>
      <c r="C52" s="35"/>
      <c r="D52" s="71">
        <v>1</v>
      </c>
      <c r="E52" s="101">
        <v>190450</v>
      </c>
      <c r="F52" s="101">
        <v>30525</v>
      </c>
      <c r="G52" s="102">
        <f t="shared" si="1"/>
        <v>0.83972171173536359</v>
      </c>
      <c r="H52" s="2"/>
    </row>
    <row r="53" spans="1:8" ht="18" x14ac:dyDescent="0.25">
      <c r="A53" s="54" t="s">
        <v>59</v>
      </c>
      <c r="B53" s="28"/>
      <c r="C53" s="35"/>
      <c r="D53" s="71">
        <v>1</v>
      </c>
      <c r="E53" s="101">
        <v>14700</v>
      </c>
      <c r="F53" s="101">
        <v>-5400</v>
      </c>
      <c r="G53" s="102">
        <f t="shared" si="1"/>
        <v>1.3673469387755102</v>
      </c>
      <c r="H53" s="2"/>
    </row>
    <row r="54" spans="1:8" ht="15.75" x14ac:dyDescent="0.25">
      <c r="A54" s="27" t="s">
        <v>92</v>
      </c>
      <c r="B54" s="28"/>
      <c r="C54" s="39"/>
      <c r="D54" s="71">
        <v>691</v>
      </c>
      <c r="E54" s="101">
        <v>64806540.909999996</v>
      </c>
      <c r="F54" s="101">
        <v>7622601.3499999996</v>
      </c>
      <c r="G54" s="102">
        <f t="shared" si="1"/>
        <v>0.88237913576368965</v>
      </c>
      <c r="H54" s="2"/>
    </row>
    <row r="55" spans="1:8" ht="15.75" x14ac:dyDescent="0.25">
      <c r="A55" s="69" t="s">
        <v>93</v>
      </c>
      <c r="B55" s="30"/>
      <c r="C55" s="39"/>
      <c r="D55" s="72"/>
      <c r="E55" s="104"/>
      <c r="F55" s="101"/>
      <c r="G55" s="103"/>
      <c r="H55" s="2"/>
    </row>
    <row r="56" spans="1:8" x14ac:dyDescent="0.2">
      <c r="A56" s="16" t="s">
        <v>42</v>
      </c>
      <c r="B56" s="30"/>
      <c r="C56" s="39"/>
      <c r="D56" s="72"/>
      <c r="E56" s="104"/>
      <c r="F56" s="101"/>
      <c r="G56" s="103"/>
      <c r="H56" s="2"/>
    </row>
    <row r="57" spans="1:8" ht="18" x14ac:dyDescent="0.25">
      <c r="A57" s="16" t="s">
        <v>43</v>
      </c>
      <c r="B57" s="28"/>
      <c r="C57" s="38"/>
      <c r="D57" s="72"/>
      <c r="E57" s="100"/>
      <c r="F57" s="101"/>
      <c r="G57" s="103"/>
      <c r="H57" s="2"/>
    </row>
    <row r="58" spans="1:8" ht="18" x14ac:dyDescent="0.25">
      <c r="A58" s="16" t="s">
        <v>44</v>
      </c>
      <c r="B58" s="28"/>
      <c r="C58" s="38"/>
      <c r="D58" s="72"/>
      <c r="E58" s="100"/>
      <c r="F58" s="101"/>
      <c r="G58" s="103"/>
      <c r="H58" s="2"/>
    </row>
    <row r="59" spans="1:8" ht="18" x14ac:dyDescent="0.25">
      <c r="A59" s="16" t="s">
        <v>30</v>
      </c>
      <c r="B59" s="28"/>
      <c r="C59" s="82"/>
      <c r="D59" s="72"/>
      <c r="E59" s="111"/>
      <c r="F59" s="111"/>
      <c r="G59" s="103"/>
      <c r="H59" s="2"/>
    </row>
    <row r="60" spans="1:8" ht="18" x14ac:dyDescent="0.25">
      <c r="A60" s="32"/>
      <c r="B60" s="18"/>
      <c r="C60" s="38"/>
      <c r="D60" s="73">
        <f>SUM(D43:D56)</f>
        <v>860</v>
      </c>
      <c r="E60" s="112">
        <f>SUM(E43:E59)</f>
        <v>94910870.789999992</v>
      </c>
      <c r="F60" s="112">
        <f>SUM(F43:F59)</f>
        <v>9909604.9699999988</v>
      </c>
      <c r="G60" s="106">
        <f>1-(+F60/E60)</f>
        <v>0.8955904114300457</v>
      </c>
      <c r="H60" s="2"/>
    </row>
    <row r="61" spans="1:8" ht="18" x14ac:dyDescent="0.25">
      <c r="A61" s="20" t="s">
        <v>45</v>
      </c>
      <c r="B61" s="20"/>
      <c r="C61" s="38"/>
      <c r="D61" s="113"/>
      <c r="E61" s="114"/>
      <c r="F61" s="115"/>
      <c r="G61" s="115"/>
      <c r="H61" s="2"/>
    </row>
    <row r="62" spans="1:8" ht="18" x14ac:dyDescent="0.25">
      <c r="A62" s="33"/>
      <c r="B62" s="33"/>
      <c r="C62" s="38"/>
      <c r="D62" s="116"/>
      <c r="E62" s="116"/>
      <c r="F62" s="36">
        <f>+F60+F39</f>
        <v>11439180.77</v>
      </c>
      <c r="G62" s="116"/>
      <c r="H62" s="2"/>
    </row>
    <row r="63" spans="1:8" ht="18" x14ac:dyDescent="0.25">
      <c r="A63" s="34" t="s">
        <v>46</v>
      </c>
      <c r="B63" s="35"/>
      <c r="C63" s="38"/>
      <c r="D63" s="116"/>
      <c r="E63" s="116"/>
      <c r="F63" s="36"/>
      <c r="G63" s="116"/>
      <c r="H63" s="2"/>
    </row>
    <row r="64" spans="1:8" ht="18" x14ac:dyDescent="0.25">
      <c r="A64" s="42"/>
      <c r="B64" s="38"/>
      <c r="C64" s="38"/>
      <c r="D64" s="116"/>
      <c r="E64" s="132"/>
      <c r="F64" s="133"/>
      <c r="G64" s="133"/>
      <c r="H64" s="2"/>
    </row>
    <row r="65" spans="1:8" ht="15.75" x14ac:dyDescent="0.25">
      <c r="A65" s="4" t="s">
        <v>47</v>
      </c>
      <c r="B65" s="39"/>
      <c r="C65" s="39"/>
      <c r="D65" s="134"/>
      <c r="E65" s="134"/>
      <c r="F65" s="40"/>
      <c r="G65" s="134"/>
      <c r="H65" s="2"/>
    </row>
    <row r="66" spans="1:8" ht="15.75" x14ac:dyDescent="0.25">
      <c r="A66" s="4" t="s">
        <v>48</v>
      </c>
      <c r="B66" s="39"/>
      <c r="C66" s="39"/>
      <c r="D66" s="134"/>
      <c r="E66" s="134"/>
      <c r="F66" s="40"/>
      <c r="G66" s="134"/>
      <c r="H66" s="2"/>
    </row>
    <row r="67" spans="1:8" ht="15.75" x14ac:dyDescent="0.25">
      <c r="A67" s="4" t="s">
        <v>49</v>
      </c>
      <c r="B67" s="39"/>
      <c r="C67" s="39"/>
      <c r="D67" s="134"/>
      <c r="E67" s="134"/>
      <c r="F67" s="40"/>
      <c r="G67" s="134"/>
      <c r="H67" s="2"/>
    </row>
    <row r="68" spans="1:8" ht="15.75" x14ac:dyDescent="0.25">
      <c r="A68" s="4"/>
      <c r="B68" s="39"/>
      <c r="C68" s="39"/>
      <c r="D68" s="134"/>
      <c r="E68" s="134"/>
      <c r="F68" s="40"/>
      <c r="G68" s="134"/>
      <c r="H68" s="2"/>
    </row>
    <row r="69" spans="1:8" ht="18" x14ac:dyDescent="0.25">
      <c r="A69" s="41" t="s">
        <v>50</v>
      </c>
      <c r="B69" s="38"/>
      <c r="C69" s="38"/>
      <c r="D69" s="116"/>
      <c r="E69" s="116"/>
      <c r="F69" s="36"/>
      <c r="G69" s="116"/>
      <c r="H69" s="2"/>
    </row>
    <row r="70" spans="1:8" ht="18" x14ac:dyDescent="0.25">
      <c r="A70" s="42"/>
      <c r="B70" s="38"/>
      <c r="C70" s="38"/>
      <c r="D70" s="116"/>
      <c r="E70" s="116"/>
      <c r="F70" s="133"/>
      <c r="G70" s="133"/>
      <c r="H70" s="2"/>
    </row>
    <row r="71" spans="1:8" ht="15.75" x14ac:dyDescent="0.25">
      <c r="A71" s="47"/>
      <c r="B71" s="2"/>
      <c r="C71" s="2"/>
      <c r="D71" s="133"/>
      <c r="E71" s="133"/>
      <c r="F71" s="133"/>
      <c r="G71" s="133"/>
      <c r="H71" s="2"/>
    </row>
    <row r="72" spans="1:8" x14ac:dyDescent="0.2">
      <c r="D72" s="135"/>
      <c r="E72" s="135"/>
      <c r="F72" s="135"/>
      <c r="G72" s="135"/>
    </row>
    <row r="73" spans="1:8" ht="15.75" x14ac:dyDescent="0.25">
      <c r="D73" s="73"/>
      <c r="E73" s="112"/>
      <c r="F73" s="112"/>
      <c r="G73" s="106"/>
    </row>
    <row r="74" spans="1:8" x14ac:dyDescent="0.2">
      <c r="D74" s="113"/>
      <c r="E74" s="114"/>
      <c r="F74" s="115"/>
      <c r="G74" s="115"/>
    </row>
    <row r="75" spans="1:8" ht="18" x14ac:dyDescent="0.25">
      <c r="D75" s="116"/>
      <c r="E75" s="116"/>
      <c r="F75" s="36"/>
      <c r="G75" s="116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NOVEMBER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>
        <v>7</v>
      </c>
      <c r="E9" s="100">
        <v>1069093</v>
      </c>
      <c r="F9" s="101">
        <v>301931.5</v>
      </c>
      <c r="G9" s="102">
        <f>+F9/E9</f>
        <v>0.28241836771917878</v>
      </c>
      <c r="H9" s="15"/>
    </row>
    <row r="10" spans="1:8" ht="15.75" x14ac:dyDescent="0.25">
      <c r="A10" s="136" t="s">
        <v>132</v>
      </c>
      <c r="B10" s="137"/>
      <c r="C10" s="14"/>
      <c r="D10" s="71"/>
      <c r="E10" s="100"/>
      <c r="F10" s="101"/>
      <c r="G10" s="102"/>
      <c r="H10" s="15"/>
    </row>
    <row r="11" spans="1:8" ht="15.75" x14ac:dyDescent="0.25">
      <c r="A11" s="136" t="s">
        <v>11</v>
      </c>
      <c r="B11" s="137"/>
      <c r="C11" s="14"/>
      <c r="D11" s="71">
        <v>2</v>
      </c>
      <c r="E11" s="100">
        <v>253020</v>
      </c>
      <c r="F11" s="101">
        <v>43455.5</v>
      </c>
      <c r="G11" s="102">
        <f>F11/E11</f>
        <v>0.17174729270413405</v>
      </c>
      <c r="H11" s="15"/>
    </row>
    <row r="12" spans="1:8" ht="15.75" x14ac:dyDescent="0.25">
      <c r="A12" s="136" t="s">
        <v>12</v>
      </c>
      <c r="B12" s="137"/>
      <c r="C12" s="14"/>
      <c r="D12" s="71"/>
      <c r="E12" s="100"/>
      <c r="F12" s="101"/>
      <c r="G12" s="102"/>
      <c r="H12" s="15"/>
    </row>
    <row r="13" spans="1:8" ht="15.75" x14ac:dyDescent="0.25">
      <c r="A13" s="136" t="s">
        <v>106</v>
      </c>
      <c r="B13" s="137"/>
      <c r="C13" s="14"/>
      <c r="D13" s="71"/>
      <c r="E13" s="100"/>
      <c r="F13" s="101"/>
      <c r="G13" s="102"/>
      <c r="H13" s="15"/>
    </row>
    <row r="14" spans="1:8" ht="15.75" x14ac:dyDescent="0.25">
      <c r="A14" s="136" t="s">
        <v>53</v>
      </c>
      <c r="B14" s="137"/>
      <c r="C14" s="14"/>
      <c r="D14" s="71"/>
      <c r="E14" s="100"/>
      <c r="F14" s="101"/>
      <c r="G14" s="102"/>
      <c r="H14" s="15"/>
    </row>
    <row r="15" spans="1:8" ht="15.75" x14ac:dyDescent="0.25">
      <c r="A15" s="136" t="s">
        <v>99</v>
      </c>
      <c r="B15" s="137"/>
      <c r="C15" s="14"/>
      <c r="D15" s="71">
        <v>1</v>
      </c>
      <c r="E15" s="100">
        <v>208311</v>
      </c>
      <c r="F15" s="101">
        <v>57999</v>
      </c>
      <c r="G15" s="102">
        <f>F15/E15</f>
        <v>0.27842504716505612</v>
      </c>
      <c r="H15" s="15"/>
    </row>
    <row r="16" spans="1:8" ht="15.75" x14ac:dyDescent="0.25">
      <c r="A16" s="136" t="s">
        <v>114</v>
      </c>
      <c r="B16" s="137"/>
      <c r="C16" s="14"/>
      <c r="D16" s="71"/>
      <c r="E16" s="100"/>
      <c r="F16" s="101"/>
      <c r="G16" s="102"/>
      <c r="H16" s="15"/>
    </row>
    <row r="17" spans="1:8" ht="15.75" x14ac:dyDescent="0.25">
      <c r="A17" s="136" t="s">
        <v>13</v>
      </c>
      <c r="B17" s="137"/>
      <c r="C17" s="14"/>
      <c r="D17" s="71"/>
      <c r="E17" s="100"/>
      <c r="F17" s="101"/>
      <c r="G17" s="102"/>
      <c r="H17" s="15"/>
    </row>
    <row r="18" spans="1:8" ht="15.75" x14ac:dyDescent="0.25">
      <c r="A18" s="136" t="s">
        <v>14</v>
      </c>
      <c r="B18" s="137"/>
      <c r="C18" s="14"/>
      <c r="D18" s="71"/>
      <c r="E18" s="100"/>
      <c r="F18" s="101"/>
      <c r="G18" s="102"/>
      <c r="H18" s="15"/>
    </row>
    <row r="19" spans="1:8" ht="15.75" x14ac:dyDescent="0.25">
      <c r="A19" s="136" t="s">
        <v>15</v>
      </c>
      <c r="B19" s="137"/>
      <c r="C19" s="14"/>
      <c r="D19" s="71">
        <v>1</v>
      </c>
      <c r="E19" s="100">
        <v>522026</v>
      </c>
      <c r="F19" s="101">
        <v>258617</v>
      </c>
      <c r="G19" s="102">
        <f>F19/E19</f>
        <v>0.49541019029703504</v>
      </c>
      <c r="H19" s="15"/>
    </row>
    <row r="20" spans="1:8" ht="15.75" x14ac:dyDescent="0.25">
      <c r="A20" s="136" t="s">
        <v>16</v>
      </c>
      <c r="B20" s="137"/>
      <c r="C20" s="14"/>
      <c r="D20" s="71"/>
      <c r="E20" s="100"/>
      <c r="F20" s="101"/>
      <c r="G20" s="102"/>
      <c r="H20" s="15"/>
    </row>
    <row r="21" spans="1:8" ht="15.75" x14ac:dyDescent="0.25">
      <c r="A21" s="136" t="s">
        <v>103</v>
      </c>
      <c r="B21" s="137"/>
      <c r="C21" s="14"/>
      <c r="D21" s="71"/>
      <c r="E21" s="100"/>
      <c r="F21" s="101"/>
      <c r="G21" s="102"/>
      <c r="H21" s="15"/>
    </row>
    <row r="22" spans="1:8" ht="15.75" x14ac:dyDescent="0.25">
      <c r="A22" s="136" t="s">
        <v>56</v>
      </c>
      <c r="B22" s="137"/>
      <c r="C22" s="14"/>
      <c r="D22" s="71">
        <v>1</v>
      </c>
      <c r="E22" s="100">
        <v>245266</v>
      </c>
      <c r="F22" s="101">
        <v>77005</v>
      </c>
      <c r="G22" s="102">
        <f>F22/E22</f>
        <v>0.31396524589629221</v>
      </c>
      <c r="H22" s="15"/>
    </row>
    <row r="23" spans="1:8" ht="15.75" x14ac:dyDescent="0.25">
      <c r="A23" s="136" t="s">
        <v>134</v>
      </c>
      <c r="B23" s="137"/>
      <c r="C23" s="14"/>
      <c r="D23" s="71"/>
      <c r="E23" s="100"/>
      <c r="F23" s="101"/>
      <c r="G23" s="102"/>
      <c r="H23" s="15"/>
    </row>
    <row r="24" spans="1:8" ht="15.75" x14ac:dyDescent="0.25">
      <c r="A24" s="136" t="s">
        <v>19</v>
      </c>
      <c r="B24" s="137"/>
      <c r="C24" s="14"/>
      <c r="D24" s="71"/>
      <c r="E24" s="100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/>
      <c r="E25" s="100"/>
      <c r="F25" s="101"/>
      <c r="G25" s="102"/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02"/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1">
        <v>27350</v>
      </c>
      <c r="F29" s="101">
        <v>13926</v>
      </c>
      <c r="G29" s="102">
        <f>F29/E29</f>
        <v>0.5091773308957952</v>
      </c>
      <c r="H29" s="15"/>
    </row>
    <row r="30" spans="1:8" ht="15.75" x14ac:dyDescent="0.25">
      <c r="A30" s="139" t="s">
        <v>25</v>
      </c>
      <c r="B30" s="137"/>
      <c r="C30" s="14"/>
      <c r="D30" s="71">
        <v>1</v>
      </c>
      <c r="E30" s="101">
        <v>189966</v>
      </c>
      <c r="F30" s="101">
        <v>48601</v>
      </c>
      <c r="G30" s="102">
        <f>F30/E30</f>
        <v>0.25584051882968534</v>
      </c>
      <c r="H30" s="15"/>
    </row>
    <row r="31" spans="1:8" ht="15.75" x14ac:dyDescent="0.25">
      <c r="A31" s="139" t="s">
        <v>26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110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140</v>
      </c>
      <c r="B33" s="137"/>
      <c r="C33" s="14"/>
      <c r="D33" s="71"/>
      <c r="E33" s="101"/>
      <c r="F33" s="101"/>
      <c r="G33" s="102"/>
      <c r="H33" s="15"/>
    </row>
    <row r="34" spans="1:8" ht="15.75" x14ac:dyDescent="0.25">
      <c r="A34" s="139" t="s">
        <v>27</v>
      </c>
      <c r="B34" s="137"/>
      <c r="C34" s="14"/>
      <c r="D34" s="71">
        <v>1</v>
      </c>
      <c r="E34" s="101">
        <v>121654</v>
      </c>
      <c r="F34" s="101">
        <v>40132.5</v>
      </c>
      <c r="G34" s="102">
        <f>+F34/E34</f>
        <v>0.32989050914889767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15</v>
      </c>
      <c r="E39" s="112">
        <f>SUM(E9:E38)</f>
        <v>2636686</v>
      </c>
      <c r="F39" s="112">
        <f>SUM(F9:F38)</f>
        <v>841667.5</v>
      </c>
      <c r="G39" s="117">
        <f>F39/E39</f>
        <v>0.31921415746888326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123</v>
      </c>
      <c r="F42" s="11" t="s">
        <v>123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124</v>
      </c>
      <c r="F43" s="75" t="s">
        <v>8</v>
      </c>
      <c r="G43" s="75" t="s">
        <v>125</v>
      </c>
      <c r="H43" s="2"/>
    </row>
    <row r="44" spans="1:8" ht="15.75" x14ac:dyDescent="0.25">
      <c r="A44" s="27" t="s">
        <v>33</v>
      </c>
      <c r="B44" s="28"/>
      <c r="C44" s="14"/>
      <c r="D44" s="71">
        <v>15</v>
      </c>
      <c r="E44" s="101">
        <v>3984320.53</v>
      </c>
      <c r="F44" s="101">
        <v>337481</v>
      </c>
      <c r="G44" s="118">
        <f t="shared" ref="G44:G50" si="0">1-(+F44/E44)</f>
        <v>0.91529772831805778</v>
      </c>
      <c r="H44" s="15"/>
    </row>
    <row r="45" spans="1:8" ht="15.75" x14ac:dyDescent="0.25">
      <c r="A45" s="27" t="s">
        <v>34</v>
      </c>
      <c r="B45" s="28"/>
      <c r="C45" s="14"/>
      <c r="D45" s="71">
        <v>2</v>
      </c>
      <c r="E45" s="101">
        <v>557730.37</v>
      </c>
      <c r="F45" s="101">
        <v>47599.63</v>
      </c>
      <c r="G45" s="118">
        <f t="shared" si="0"/>
        <v>0.91465476409326607</v>
      </c>
      <c r="H45" s="15"/>
    </row>
    <row r="46" spans="1:8" ht="15.75" x14ac:dyDescent="0.25">
      <c r="A46" s="27" t="s">
        <v>35</v>
      </c>
      <c r="B46" s="28"/>
      <c r="C46" s="14"/>
      <c r="D46" s="71">
        <v>77</v>
      </c>
      <c r="E46" s="101">
        <v>5786583.5</v>
      </c>
      <c r="F46" s="101">
        <v>427290.46</v>
      </c>
      <c r="G46" s="118">
        <f t="shared" si="0"/>
        <v>0.92615842145887983</v>
      </c>
      <c r="H46" s="15"/>
    </row>
    <row r="47" spans="1:8" ht="15.75" x14ac:dyDescent="0.25">
      <c r="A47" s="27" t="s">
        <v>36</v>
      </c>
      <c r="B47" s="28"/>
      <c r="C47" s="14"/>
      <c r="D47" s="71">
        <v>20</v>
      </c>
      <c r="E47" s="101">
        <v>3641641.75</v>
      </c>
      <c r="F47" s="101">
        <v>177720.18</v>
      </c>
      <c r="G47" s="118">
        <f t="shared" si="0"/>
        <v>0.95119778599858151</v>
      </c>
      <c r="H47" s="15"/>
    </row>
    <row r="48" spans="1:8" ht="15.75" x14ac:dyDescent="0.25">
      <c r="A48" s="27" t="s">
        <v>37</v>
      </c>
      <c r="B48" s="28"/>
      <c r="C48" s="14"/>
      <c r="D48" s="71">
        <v>56</v>
      </c>
      <c r="E48" s="101">
        <v>4842369</v>
      </c>
      <c r="F48" s="101">
        <v>411381.86</v>
      </c>
      <c r="G48" s="118">
        <f t="shared" si="0"/>
        <v>0.91504533008533628</v>
      </c>
      <c r="H48" s="15"/>
    </row>
    <row r="49" spans="1:8" ht="15.75" x14ac:dyDescent="0.25">
      <c r="A49" s="27" t="s">
        <v>38</v>
      </c>
      <c r="B49" s="28"/>
      <c r="C49" s="14"/>
      <c r="D49" s="71">
        <v>6</v>
      </c>
      <c r="E49" s="101">
        <v>1113542</v>
      </c>
      <c r="F49" s="101">
        <v>43246</v>
      </c>
      <c r="G49" s="118">
        <f t="shared" si="0"/>
        <v>0.96116356634954048</v>
      </c>
      <c r="H49" s="15"/>
    </row>
    <row r="50" spans="1:8" ht="15.75" x14ac:dyDescent="0.25">
      <c r="A50" s="27" t="s">
        <v>39</v>
      </c>
      <c r="B50" s="28"/>
      <c r="C50" s="14"/>
      <c r="D50" s="71">
        <v>14</v>
      </c>
      <c r="E50" s="101">
        <v>2031175</v>
      </c>
      <c r="F50" s="101">
        <v>186768.96</v>
      </c>
      <c r="G50" s="118">
        <f t="shared" si="0"/>
        <v>0.90804880918680075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2</v>
      </c>
      <c r="E52" s="101">
        <v>89150</v>
      </c>
      <c r="F52" s="101">
        <v>24850</v>
      </c>
      <c r="G52" s="118">
        <f>1-(+F52/E52)</f>
        <v>0.72125630959057774</v>
      </c>
      <c r="H52" s="15"/>
    </row>
    <row r="53" spans="1:8" ht="15.75" x14ac:dyDescent="0.25">
      <c r="A53" s="29" t="s">
        <v>60</v>
      </c>
      <c r="B53" s="30"/>
      <c r="C53" s="14"/>
      <c r="D53" s="71">
        <v>458</v>
      </c>
      <c r="E53" s="101">
        <v>43052790.280000001</v>
      </c>
      <c r="F53" s="101">
        <v>4838171.58</v>
      </c>
      <c r="G53" s="118">
        <f>1-(+F53/E53)</f>
        <v>0.88762234576355548</v>
      </c>
      <c r="H53" s="15"/>
    </row>
    <row r="54" spans="1:8" ht="15.75" x14ac:dyDescent="0.25">
      <c r="A54" s="29" t="s">
        <v>61</v>
      </c>
      <c r="B54" s="30"/>
      <c r="C54" s="14"/>
      <c r="D54" s="71"/>
      <c r="E54" s="101"/>
      <c r="F54" s="101"/>
      <c r="G54" s="118"/>
      <c r="H54" s="15"/>
    </row>
    <row r="55" spans="1:8" x14ac:dyDescent="0.2">
      <c r="A55" s="31" t="s">
        <v>42</v>
      </c>
      <c r="B55" s="30"/>
      <c r="C55" s="14"/>
      <c r="D55" s="72"/>
      <c r="E55" s="111"/>
      <c r="F55" s="101"/>
      <c r="G55" s="119"/>
      <c r="H55" s="15"/>
    </row>
    <row r="56" spans="1:8" x14ac:dyDescent="0.2">
      <c r="A56" s="16" t="s">
        <v>43</v>
      </c>
      <c r="B56" s="28"/>
      <c r="C56" s="14"/>
      <c r="D56" s="72"/>
      <c r="E56" s="111"/>
      <c r="F56" s="101"/>
      <c r="G56" s="119"/>
      <c r="H56" s="15"/>
    </row>
    <row r="57" spans="1:8" x14ac:dyDescent="0.2">
      <c r="A57" s="16" t="s">
        <v>44</v>
      </c>
      <c r="B57" s="28"/>
      <c r="C57" s="14"/>
      <c r="D57" s="72"/>
      <c r="E57" s="120"/>
      <c r="F57" s="121"/>
      <c r="G57" s="119"/>
      <c r="H57" s="15"/>
    </row>
    <row r="58" spans="1:8" x14ac:dyDescent="0.2">
      <c r="A58" s="16" t="s">
        <v>30</v>
      </c>
      <c r="B58" s="28"/>
      <c r="C58" s="21"/>
      <c r="D58" s="72"/>
      <c r="E58" s="120"/>
      <c r="F58" s="101"/>
      <c r="G58" s="119"/>
      <c r="H58" s="15"/>
    </row>
    <row r="59" spans="1:8" ht="15.75" x14ac:dyDescent="0.25">
      <c r="A59" s="32"/>
      <c r="B59" s="18"/>
      <c r="C59" s="33"/>
      <c r="D59" s="72"/>
      <c r="E59" s="111"/>
      <c r="F59" s="111"/>
      <c r="G59" s="119"/>
      <c r="H59" s="2"/>
    </row>
    <row r="60" spans="1:8" ht="18" x14ac:dyDescent="0.25">
      <c r="A60" s="20" t="s">
        <v>45</v>
      </c>
      <c r="B60" s="20"/>
      <c r="C60" s="35"/>
      <c r="D60" s="73">
        <f>SUM(D44:D56)</f>
        <v>650</v>
      </c>
      <c r="E60" s="112">
        <f>SUM(E44:E59)</f>
        <v>65099302.43</v>
      </c>
      <c r="F60" s="112">
        <f>SUM(F44:F59)</f>
        <v>6494509.6699999999</v>
      </c>
      <c r="G60" s="122">
        <f>1-(+F60/E60)</f>
        <v>0.90023687769952043</v>
      </c>
      <c r="H60" s="2"/>
    </row>
    <row r="61" spans="1:8" ht="18" x14ac:dyDescent="0.25">
      <c r="A61" s="33"/>
      <c r="B61" s="38"/>
      <c r="C61" s="38"/>
      <c r="D61" s="113"/>
      <c r="E61" s="114"/>
      <c r="F61" s="115"/>
      <c r="G61" s="115"/>
      <c r="H61" s="2"/>
    </row>
    <row r="62" spans="1:8" ht="18" x14ac:dyDescent="0.25">
      <c r="A62" s="34" t="s">
        <v>46</v>
      </c>
      <c r="B62" s="39"/>
      <c r="C62" s="39"/>
      <c r="D62" s="116"/>
      <c r="E62" s="116"/>
      <c r="F62" s="36">
        <f>F60+F39</f>
        <v>7336177.1699999999</v>
      </c>
      <c r="G62" s="116"/>
      <c r="H62" s="2"/>
    </row>
    <row r="63" spans="1:8" ht="18" x14ac:dyDescent="0.25">
      <c r="A63" s="34"/>
      <c r="B63" s="39"/>
      <c r="C63" s="39"/>
      <c r="D63" s="35"/>
      <c r="E63" s="35"/>
      <c r="F63" s="40"/>
      <c r="G63" s="39"/>
      <c r="H63" s="2"/>
    </row>
    <row r="64" spans="1:8" ht="15.75" x14ac:dyDescent="0.25">
      <c r="A64" s="4" t="s">
        <v>48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49</v>
      </c>
      <c r="B65" s="39"/>
      <c r="C65" s="39"/>
      <c r="D65" s="39"/>
      <c r="E65" s="39"/>
      <c r="F65" s="40"/>
      <c r="G65" s="39"/>
      <c r="H65" s="2"/>
    </row>
    <row r="66" spans="1:8" ht="18" x14ac:dyDescent="0.25">
      <c r="A66" s="4"/>
      <c r="B66" s="38"/>
      <c r="C66" s="38"/>
      <c r="D66" s="38"/>
      <c r="E66" s="38"/>
      <c r="F66" s="36"/>
      <c r="G66" s="38"/>
      <c r="H66" s="2"/>
    </row>
    <row r="67" spans="1:8" x14ac:dyDescent="0.2">
      <c r="A67" s="41" t="s">
        <v>50</v>
      </c>
    </row>
    <row r="69" spans="1:8" ht="18" x14ac:dyDescent="0.25">
      <c r="A69" s="81"/>
      <c r="B69" s="82"/>
      <c r="C69" s="82"/>
      <c r="D69" s="8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5"/>
  <sheetViews>
    <sheetView showOutlineSymbols="0" topLeftCell="A2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NOVEMBER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83"/>
      <c r="D5" s="60" t="s">
        <v>154</v>
      </c>
      <c r="E5" s="61"/>
      <c r="F5" s="8"/>
      <c r="G5" s="84"/>
      <c r="H5" s="2"/>
    </row>
    <row r="6" spans="1:8" ht="18" x14ac:dyDescent="0.25">
      <c r="A6" s="23" t="s">
        <v>3</v>
      </c>
      <c r="B6" s="83"/>
      <c r="C6" s="83"/>
      <c r="D6" s="83"/>
      <c r="E6" s="83"/>
      <c r="F6" s="84"/>
      <c r="G6" s="84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/>
      <c r="E10" s="101"/>
      <c r="F10" s="101"/>
      <c r="G10" s="102"/>
      <c r="H10" s="15"/>
    </row>
    <row r="11" spans="1:8" ht="15.75" x14ac:dyDescent="0.25">
      <c r="A11" s="136" t="s">
        <v>112</v>
      </c>
      <c r="B11" s="137"/>
      <c r="C11" s="14"/>
      <c r="D11" s="71"/>
      <c r="E11" s="101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>
        <v>1</v>
      </c>
      <c r="E12" s="101">
        <v>124085</v>
      </c>
      <c r="F12" s="101">
        <v>50673.5</v>
      </c>
      <c r="G12" s="102">
        <f>F12/E12</f>
        <v>0.40837732199701815</v>
      </c>
      <c r="H12" s="15"/>
    </row>
    <row r="13" spans="1:8" ht="15.75" x14ac:dyDescent="0.25">
      <c r="A13" s="136" t="s">
        <v>70</v>
      </c>
      <c r="B13" s="137"/>
      <c r="C13" s="14"/>
      <c r="D13" s="71"/>
      <c r="E13" s="101"/>
      <c r="F13" s="101"/>
      <c r="G13" s="102"/>
      <c r="H13" s="15"/>
    </row>
    <row r="14" spans="1:8" ht="15.75" x14ac:dyDescent="0.25">
      <c r="A14" s="136" t="s">
        <v>100</v>
      </c>
      <c r="B14" s="137"/>
      <c r="C14" s="14"/>
      <c r="D14" s="71"/>
      <c r="E14" s="101"/>
      <c r="F14" s="101"/>
      <c r="G14" s="102"/>
      <c r="H14" s="15"/>
    </row>
    <row r="15" spans="1:8" ht="15.75" x14ac:dyDescent="0.25">
      <c r="A15" s="136" t="s">
        <v>102</v>
      </c>
      <c r="B15" s="137"/>
      <c r="C15" s="14"/>
      <c r="D15" s="71"/>
      <c r="E15" s="101"/>
      <c r="F15" s="101"/>
      <c r="G15" s="102"/>
      <c r="H15" s="15"/>
    </row>
    <row r="16" spans="1:8" ht="15.75" x14ac:dyDescent="0.25">
      <c r="A16" s="136" t="s">
        <v>97</v>
      </c>
      <c r="B16" s="137"/>
      <c r="C16" s="14"/>
      <c r="D16" s="71"/>
      <c r="E16" s="101"/>
      <c r="F16" s="101"/>
      <c r="G16" s="102"/>
      <c r="H16" s="15"/>
    </row>
    <row r="17" spans="1:8" ht="15.75" x14ac:dyDescent="0.25">
      <c r="A17" s="136" t="s">
        <v>74</v>
      </c>
      <c r="B17" s="137"/>
      <c r="C17" s="14"/>
      <c r="D17" s="71"/>
      <c r="E17" s="101"/>
      <c r="F17" s="101"/>
      <c r="G17" s="102"/>
      <c r="H17" s="15"/>
    </row>
    <row r="18" spans="1:8" ht="15.75" x14ac:dyDescent="0.25">
      <c r="A18" s="139" t="s">
        <v>106</v>
      </c>
      <c r="B18" s="137"/>
      <c r="C18" s="14"/>
      <c r="D18" s="71"/>
      <c r="E18" s="101"/>
      <c r="F18" s="101"/>
      <c r="G18" s="102"/>
      <c r="H18" s="15"/>
    </row>
    <row r="19" spans="1:8" ht="15.75" x14ac:dyDescent="0.25">
      <c r="A19" s="139" t="s">
        <v>14</v>
      </c>
      <c r="B19" s="137"/>
      <c r="C19" s="14"/>
      <c r="D19" s="71"/>
      <c r="E19" s="101"/>
      <c r="F19" s="101"/>
      <c r="G19" s="102"/>
      <c r="H19" s="15"/>
    </row>
    <row r="20" spans="1:8" ht="15.75" x14ac:dyDescent="0.25">
      <c r="A20" s="136" t="s">
        <v>15</v>
      </c>
      <c r="B20" s="137"/>
      <c r="C20" s="14"/>
      <c r="D20" s="71"/>
      <c r="E20" s="101"/>
      <c r="F20" s="101"/>
      <c r="G20" s="102"/>
      <c r="H20" s="15"/>
    </row>
    <row r="21" spans="1:8" ht="15.75" x14ac:dyDescent="0.25">
      <c r="A21" s="136" t="s">
        <v>58</v>
      </c>
      <c r="B21" s="137"/>
      <c r="C21" s="14"/>
      <c r="D21" s="71"/>
      <c r="E21" s="101"/>
      <c r="F21" s="101"/>
      <c r="G21" s="102"/>
      <c r="H21" s="15"/>
    </row>
    <row r="22" spans="1:8" ht="15.75" x14ac:dyDescent="0.25">
      <c r="A22" s="136" t="s">
        <v>91</v>
      </c>
      <c r="B22" s="137"/>
      <c r="C22" s="14"/>
      <c r="D22" s="71"/>
      <c r="E22" s="101"/>
      <c r="F22" s="101"/>
      <c r="G22" s="102"/>
      <c r="H22" s="15"/>
    </row>
    <row r="23" spans="1:8" ht="15.75" x14ac:dyDescent="0.25">
      <c r="A23" s="136" t="s">
        <v>107</v>
      </c>
      <c r="B23" s="137"/>
      <c r="C23" s="14"/>
      <c r="D23" s="71"/>
      <c r="E23" s="101"/>
      <c r="F23" s="101"/>
      <c r="G23" s="102"/>
      <c r="H23" s="15"/>
    </row>
    <row r="24" spans="1:8" ht="15.75" x14ac:dyDescent="0.25">
      <c r="A24" s="136" t="s">
        <v>18</v>
      </c>
      <c r="B24" s="137"/>
      <c r="C24" s="14"/>
      <c r="D24" s="71"/>
      <c r="E24" s="101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/>
      <c r="E25" s="101"/>
      <c r="F25" s="101"/>
      <c r="G25" s="102"/>
      <c r="H25" s="15"/>
    </row>
    <row r="26" spans="1:8" ht="15.75" x14ac:dyDescent="0.25">
      <c r="A26" s="138" t="s">
        <v>21</v>
      </c>
      <c r="B26" s="137"/>
      <c r="C26" s="14"/>
      <c r="D26" s="71"/>
      <c r="E26" s="101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02"/>
      <c r="H28" s="15"/>
    </row>
    <row r="29" spans="1:8" ht="15.75" x14ac:dyDescent="0.25">
      <c r="A29" s="139" t="s">
        <v>24</v>
      </c>
      <c r="B29" s="137"/>
      <c r="C29" s="14"/>
      <c r="D29" s="71"/>
      <c r="E29" s="101"/>
      <c r="F29" s="101"/>
      <c r="G29" s="102"/>
      <c r="H29" s="15"/>
    </row>
    <row r="30" spans="1:8" ht="15.75" x14ac:dyDescent="0.25">
      <c r="A30" s="139" t="s">
        <v>153</v>
      </c>
      <c r="B30" s="137"/>
      <c r="C30" s="14"/>
      <c r="D30" s="71">
        <v>4</v>
      </c>
      <c r="E30" s="101">
        <v>335882</v>
      </c>
      <c r="F30" s="101">
        <v>92484</v>
      </c>
      <c r="G30" s="102">
        <f>F30/E30</f>
        <v>0.27534669913838788</v>
      </c>
      <c r="H30" s="15"/>
    </row>
    <row r="31" spans="1:8" ht="15.75" x14ac:dyDescent="0.25">
      <c r="A31" s="139" t="s">
        <v>146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103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27</v>
      </c>
      <c r="B33" s="137"/>
      <c r="C33" s="14"/>
      <c r="D33" s="71"/>
      <c r="E33" s="101"/>
      <c r="F33" s="101"/>
      <c r="G33" s="102"/>
      <c r="H33" s="15"/>
    </row>
    <row r="34" spans="1:8" ht="15.75" x14ac:dyDescent="0.25">
      <c r="A34" s="139" t="s">
        <v>72</v>
      </c>
      <c r="B34" s="137"/>
      <c r="C34" s="14"/>
      <c r="D34" s="71"/>
      <c r="E34" s="101"/>
      <c r="F34" s="101"/>
      <c r="G34" s="102"/>
      <c r="H34" s="15"/>
    </row>
    <row r="35" spans="1:8" x14ac:dyDescent="0.2">
      <c r="A35" s="16" t="s">
        <v>28</v>
      </c>
      <c r="B35" s="13"/>
      <c r="C35" s="14"/>
      <c r="D35" s="72"/>
      <c r="E35" s="100">
        <v>1750</v>
      </c>
      <c r="F35" s="101">
        <v>-3250</v>
      </c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5</v>
      </c>
      <c r="E39" s="112">
        <f>SUM(E9:E38)</f>
        <v>461717</v>
      </c>
      <c r="F39" s="112">
        <f>SUM(F9:F38)</f>
        <v>139907.5</v>
      </c>
      <c r="G39" s="117">
        <f>F39/E39</f>
        <v>0.30301570009334722</v>
      </c>
      <c r="H39" s="15"/>
    </row>
    <row r="40" spans="1:8" ht="15.75" x14ac:dyDescent="0.25">
      <c r="A40" s="85"/>
      <c r="B40" s="86"/>
      <c r="C40" s="21"/>
      <c r="D40" s="87"/>
      <c r="E40" s="124"/>
      <c r="F40" s="124"/>
      <c r="G40" s="125"/>
      <c r="H40" s="2"/>
    </row>
    <row r="41" spans="1:8" ht="18" x14ac:dyDescent="0.25">
      <c r="A41" s="23" t="s">
        <v>147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148</v>
      </c>
      <c r="F42" s="11" t="s">
        <v>148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124</v>
      </c>
      <c r="F43" s="75" t="s">
        <v>8</v>
      </c>
      <c r="G43" s="78" t="s">
        <v>125</v>
      </c>
      <c r="H43" s="2"/>
    </row>
    <row r="44" spans="1:8" ht="15.75" x14ac:dyDescent="0.25">
      <c r="A44" s="27" t="s">
        <v>10</v>
      </c>
      <c r="B44" s="28"/>
      <c r="C44" s="14"/>
      <c r="D44" s="71"/>
      <c r="E44" s="101"/>
      <c r="F44" s="101"/>
      <c r="G44" s="102"/>
      <c r="H44" s="15"/>
    </row>
    <row r="45" spans="1:8" ht="15.75" x14ac:dyDescent="0.25">
      <c r="A45" s="27" t="s">
        <v>14</v>
      </c>
      <c r="B45" s="28"/>
      <c r="C45" s="14"/>
      <c r="D45" s="71">
        <v>6</v>
      </c>
      <c r="E45" s="101">
        <v>1104749</v>
      </c>
      <c r="F45" s="101">
        <v>46941.19</v>
      </c>
      <c r="G45" s="102">
        <f>1-(+F45/E45)</f>
        <v>0.957509633409942</v>
      </c>
      <c r="H45" s="15"/>
    </row>
    <row r="46" spans="1:8" ht="15.75" x14ac:dyDescent="0.25">
      <c r="A46" s="27" t="s">
        <v>20</v>
      </c>
      <c r="B46" s="28"/>
      <c r="C46" s="14"/>
      <c r="D46" s="71"/>
      <c r="E46" s="101"/>
      <c r="F46" s="101"/>
      <c r="G46" s="102"/>
      <c r="H46" s="15"/>
    </row>
    <row r="47" spans="1:8" x14ac:dyDescent="0.2">
      <c r="A47" s="16" t="s">
        <v>149</v>
      </c>
      <c r="B47" s="30"/>
      <c r="C47" s="14"/>
      <c r="D47" s="72"/>
      <c r="E47" s="104"/>
      <c r="F47" s="101"/>
      <c r="G47" s="103"/>
      <c r="H47" s="15"/>
    </row>
    <row r="48" spans="1:8" x14ac:dyDescent="0.2">
      <c r="A48" s="16" t="s">
        <v>44</v>
      </c>
      <c r="B48" s="28"/>
      <c r="C48" s="14"/>
      <c r="D48" s="72"/>
      <c r="E48" s="100"/>
      <c r="F48" s="101"/>
      <c r="G48" s="103"/>
      <c r="H48" s="15"/>
    </row>
    <row r="49" spans="1:8" x14ac:dyDescent="0.2">
      <c r="A49" s="16" t="s">
        <v>30</v>
      </c>
      <c r="B49" s="28"/>
      <c r="C49" s="14"/>
      <c r="D49" s="72"/>
      <c r="E49" s="100"/>
      <c r="F49" s="101"/>
      <c r="G49" s="103"/>
      <c r="H49" s="15"/>
    </row>
    <row r="50" spans="1:8" ht="15.75" x14ac:dyDescent="0.25">
      <c r="A50" s="32"/>
      <c r="B50" s="18"/>
      <c r="C50" s="14"/>
      <c r="D50" s="72"/>
      <c r="E50" s="111"/>
      <c r="F50" s="111"/>
      <c r="G50" s="103"/>
      <c r="H50" s="15"/>
    </row>
    <row r="51" spans="1:8" ht="15.75" x14ac:dyDescent="0.25">
      <c r="A51" s="20" t="s">
        <v>150</v>
      </c>
      <c r="B51" s="20"/>
      <c r="C51" s="21"/>
      <c r="D51" s="99">
        <f>SUM(D44:D47)</f>
        <v>6</v>
      </c>
      <c r="E51" s="105">
        <f>SUM(E44:E50)</f>
        <v>1104749</v>
      </c>
      <c r="F51" s="105">
        <f>SUM(F44:F50)</f>
        <v>46941.19</v>
      </c>
      <c r="G51" s="106">
        <f>1-(+F51/E51)</f>
        <v>0.957509633409942</v>
      </c>
      <c r="H51" s="15"/>
    </row>
    <row r="52" spans="1:8" ht="15.75" x14ac:dyDescent="0.25">
      <c r="A52" s="85"/>
      <c r="B52" s="86"/>
      <c r="C52" s="21"/>
      <c r="D52" s="129"/>
      <c r="E52" s="130"/>
      <c r="F52" s="130"/>
      <c r="G52" s="131"/>
      <c r="H52" s="15"/>
    </row>
    <row r="53" spans="1:8" ht="18" x14ac:dyDescent="0.25">
      <c r="A53" s="23" t="s">
        <v>32</v>
      </c>
      <c r="B53" s="24"/>
      <c r="C53" s="24"/>
      <c r="D53" s="11"/>
      <c r="E53" s="109"/>
      <c r="F53" s="75"/>
      <c r="G53" s="75"/>
      <c r="H53" s="15"/>
    </row>
    <row r="54" spans="1:8" ht="15.75" x14ac:dyDescent="0.25">
      <c r="A54" s="26"/>
      <c r="B54" s="26"/>
      <c r="C54" s="26"/>
      <c r="D54" s="110"/>
      <c r="E54" s="11" t="s">
        <v>123</v>
      </c>
      <c r="F54" s="11" t="s">
        <v>123</v>
      </c>
      <c r="G54" s="11" t="s">
        <v>5</v>
      </c>
      <c r="H54" s="15"/>
    </row>
    <row r="55" spans="1:8" ht="15.75" x14ac:dyDescent="0.25">
      <c r="A55" s="26"/>
      <c r="B55" s="26"/>
      <c r="C55" s="26"/>
      <c r="D55" s="110" t="s">
        <v>6</v>
      </c>
      <c r="E55" s="76" t="s">
        <v>124</v>
      </c>
      <c r="F55" s="75" t="s">
        <v>8</v>
      </c>
      <c r="G55" s="78" t="s">
        <v>125</v>
      </c>
      <c r="H55" s="15"/>
    </row>
    <row r="56" spans="1:8" ht="15.75" x14ac:dyDescent="0.25">
      <c r="A56" s="27" t="s">
        <v>33</v>
      </c>
      <c r="B56" s="28"/>
      <c r="C56" s="14"/>
      <c r="D56" s="71">
        <v>19</v>
      </c>
      <c r="E56" s="101">
        <v>1521880.1</v>
      </c>
      <c r="F56" s="101">
        <v>118936.05</v>
      </c>
      <c r="G56" s="102">
        <f>1-(+F56/E56)</f>
        <v>0.92184926394661448</v>
      </c>
      <c r="H56" s="15"/>
    </row>
    <row r="57" spans="1:8" ht="15.75" x14ac:dyDescent="0.25">
      <c r="A57" s="27" t="s">
        <v>34</v>
      </c>
      <c r="B57" s="28"/>
      <c r="C57" s="14"/>
      <c r="D57" s="71"/>
      <c r="E57" s="101"/>
      <c r="F57" s="101"/>
      <c r="G57" s="102"/>
      <c r="H57" s="15"/>
    </row>
    <row r="58" spans="1:8" ht="15.75" x14ac:dyDescent="0.25">
      <c r="A58" s="27" t="s">
        <v>35</v>
      </c>
      <c r="B58" s="28"/>
      <c r="C58" s="14"/>
      <c r="D58" s="71">
        <v>35</v>
      </c>
      <c r="E58" s="101">
        <v>1534833.5</v>
      </c>
      <c r="F58" s="101">
        <v>135833.78</v>
      </c>
      <c r="G58" s="102">
        <f>1-(+F58/E58)</f>
        <v>0.91149933852759923</v>
      </c>
      <c r="H58" s="15"/>
    </row>
    <row r="59" spans="1:8" ht="15.75" x14ac:dyDescent="0.25">
      <c r="A59" s="27" t="s">
        <v>36</v>
      </c>
      <c r="B59" s="28"/>
      <c r="C59" s="14"/>
      <c r="D59" s="71">
        <v>4</v>
      </c>
      <c r="E59" s="101">
        <v>759367</v>
      </c>
      <c r="F59" s="101">
        <v>20919.5</v>
      </c>
      <c r="G59" s="102">
        <f>1-(+F59/E59)</f>
        <v>0.97245139701883276</v>
      </c>
      <c r="H59" s="15"/>
    </row>
    <row r="60" spans="1:8" ht="15.75" x14ac:dyDescent="0.25">
      <c r="A60" s="27" t="s">
        <v>37</v>
      </c>
      <c r="B60" s="28"/>
      <c r="C60" s="14"/>
      <c r="D60" s="71">
        <v>31</v>
      </c>
      <c r="E60" s="101">
        <v>1713662.39</v>
      </c>
      <c r="F60" s="101">
        <v>139083.65</v>
      </c>
      <c r="G60" s="102">
        <f t="shared" ref="G60:G66" si="0">1-(+F60/E60)</f>
        <v>0.9188383599875819</v>
      </c>
      <c r="H60" s="15"/>
    </row>
    <row r="61" spans="1:8" ht="15.75" x14ac:dyDescent="0.25">
      <c r="A61" s="27" t="s">
        <v>38</v>
      </c>
      <c r="B61" s="28"/>
      <c r="C61" s="14"/>
      <c r="D61" s="71"/>
      <c r="E61" s="101"/>
      <c r="F61" s="101"/>
      <c r="G61" s="102"/>
      <c r="H61" s="2"/>
    </row>
    <row r="62" spans="1:8" ht="15.75" x14ac:dyDescent="0.25">
      <c r="A62" s="27" t="s">
        <v>39</v>
      </c>
      <c r="B62" s="28"/>
      <c r="C62" s="14"/>
      <c r="D62" s="71">
        <v>3</v>
      </c>
      <c r="E62" s="101">
        <v>93805</v>
      </c>
      <c r="F62" s="101">
        <v>14725</v>
      </c>
      <c r="G62" s="102">
        <f t="shared" si="0"/>
        <v>0.84302542508395073</v>
      </c>
      <c r="H62" s="2"/>
    </row>
    <row r="63" spans="1:8" ht="15.75" x14ac:dyDescent="0.25">
      <c r="A63" s="27" t="s">
        <v>40</v>
      </c>
      <c r="B63" s="28"/>
      <c r="C63" s="14"/>
      <c r="D63" s="71"/>
      <c r="E63" s="101"/>
      <c r="F63" s="101"/>
      <c r="G63" s="102"/>
      <c r="H63" s="2"/>
    </row>
    <row r="64" spans="1:8" ht="15.75" x14ac:dyDescent="0.25">
      <c r="A64" s="53" t="s">
        <v>41</v>
      </c>
      <c r="B64" s="28"/>
      <c r="C64" s="14"/>
      <c r="D64" s="71"/>
      <c r="E64" s="101"/>
      <c r="F64" s="101"/>
      <c r="G64" s="102"/>
      <c r="H64" s="2"/>
    </row>
    <row r="65" spans="1:8" ht="15.75" x14ac:dyDescent="0.25">
      <c r="A65" s="54" t="s">
        <v>59</v>
      </c>
      <c r="B65" s="28"/>
      <c r="C65" s="14"/>
      <c r="D65" s="71"/>
      <c r="E65" s="101"/>
      <c r="F65" s="101"/>
      <c r="G65" s="102"/>
      <c r="H65" s="2"/>
    </row>
    <row r="66" spans="1:8" ht="15.75" x14ac:dyDescent="0.25">
      <c r="A66" s="27" t="s">
        <v>92</v>
      </c>
      <c r="B66" s="28"/>
      <c r="C66" s="14"/>
      <c r="D66" s="71">
        <v>329</v>
      </c>
      <c r="E66" s="101">
        <v>27758159.559999999</v>
      </c>
      <c r="F66" s="101">
        <v>3196108.96</v>
      </c>
      <c r="G66" s="102">
        <f t="shared" si="0"/>
        <v>0.88485875826560023</v>
      </c>
      <c r="H66" s="2"/>
    </row>
    <row r="67" spans="1:8" ht="15.75" x14ac:dyDescent="0.25">
      <c r="A67" s="69" t="s">
        <v>93</v>
      </c>
      <c r="B67" s="30"/>
      <c r="C67" s="14"/>
      <c r="D67" s="71"/>
      <c r="E67" s="101"/>
      <c r="F67" s="101"/>
      <c r="G67" s="102"/>
      <c r="H67" s="2"/>
    </row>
    <row r="68" spans="1:8" x14ac:dyDescent="0.2">
      <c r="A68" s="16" t="s">
        <v>42</v>
      </c>
      <c r="B68" s="30"/>
      <c r="C68" s="14"/>
      <c r="D68" s="72"/>
      <c r="E68" s="104"/>
      <c r="F68" s="101"/>
      <c r="G68" s="103"/>
      <c r="H68" s="2"/>
    </row>
    <row r="69" spans="1:8" x14ac:dyDescent="0.2">
      <c r="A69" s="16" t="s">
        <v>43</v>
      </c>
      <c r="B69" s="28"/>
      <c r="C69" s="14"/>
      <c r="D69" s="72"/>
      <c r="E69" s="104"/>
      <c r="F69" s="101"/>
      <c r="G69" s="103"/>
    </row>
    <row r="70" spans="1:8" x14ac:dyDescent="0.2">
      <c r="A70" s="16" t="s">
        <v>44</v>
      </c>
      <c r="B70" s="28"/>
      <c r="C70" s="14"/>
      <c r="D70" s="72"/>
      <c r="E70" s="100"/>
      <c r="F70" s="101"/>
      <c r="G70" s="103"/>
    </row>
    <row r="71" spans="1:8" x14ac:dyDescent="0.2">
      <c r="A71" s="16" t="s">
        <v>30</v>
      </c>
      <c r="B71" s="28"/>
      <c r="C71" s="14"/>
      <c r="D71" s="72"/>
      <c r="E71" s="100"/>
      <c r="F71" s="101"/>
      <c r="G71" s="103"/>
    </row>
    <row r="72" spans="1:8" ht="15.75" x14ac:dyDescent="0.25">
      <c r="A72" s="32"/>
      <c r="B72" s="18"/>
      <c r="C72" s="14"/>
      <c r="D72" s="72"/>
      <c r="E72" s="111"/>
      <c r="F72" s="111"/>
      <c r="G72" s="103"/>
    </row>
    <row r="73" spans="1:8" ht="15.75" x14ac:dyDescent="0.25">
      <c r="A73" s="20" t="s">
        <v>45</v>
      </c>
      <c r="B73" s="20"/>
      <c r="C73" s="21"/>
      <c r="D73" s="73">
        <f>SUM(D56:D69)</f>
        <v>421</v>
      </c>
      <c r="E73" s="112">
        <f>SUM(E56:E72)</f>
        <v>33381707.549999997</v>
      </c>
      <c r="F73" s="112">
        <f>SUM(F56:F72)</f>
        <v>3625606.94</v>
      </c>
      <c r="G73" s="106">
        <f>1-(+F73/E73)</f>
        <v>0.89138941036585773</v>
      </c>
    </row>
    <row r="74" spans="1:8" x14ac:dyDescent="0.2">
      <c r="A74" s="33"/>
      <c r="B74" s="33"/>
      <c r="C74" s="33"/>
      <c r="D74" s="113"/>
      <c r="E74" s="114"/>
      <c r="F74" s="115"/>
      <c r="G74" s="115"/>
    </row>
    <row r="75" spans="1:8" ht="18" x14ac:dyDescent="0.25">
      <c r="A75" s="34" t="s">
        <v>46</v>
      </c>
      <c r="B75" s="35"/>
      <c r="C75" s="35"/>
      <c r="D75" s="116"/>
      <c r="E75" s="116"/>
      <c r="F75" s="36">
        <f>F73+F39</f>
        <v>3765514.44</v>
      </c>
      <c r="G75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56" customWidth="1"/>
    <col min="2" max="2" width="15.6640625" style="56" customWidth="1"/>
    <col min="3" max="3" width="3.6640625" style="56" customWidth="1"/>
    <col min="4" max="4" width="6.6640625" style="56" customWidth="1"/>
    <col min="5" max="6" width="14.6640625" style="56" customWidth="1"/>
    <col min="7" max="7" width="11.6640625" style="56" customWidth="1"/>
    <col min="8" max="8" width="3.6640625" style="56" customWidth="1"/>
    <col min="9" max="16384" width="8.88671875" style="56"/>
  </cols>
  <sheetData>
    <row r="1" spans="1:8" ht="23.25" x14ac:dyDescent="0.35">
      <c r="A1" s="55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5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NOVEMBER 2024</v>
      </c>
      <c r="B3" s="21"/>
      <c r="C3" s="21"/>
      <c r="D3" s="21"/>
      <c r="E3" s="21"/>
      <c r="F3" s="21"/>
      <c r="G3" s="21"/>
      <c r="H3" s="21"/>
    </row>
    <row r="4" spans="1:8" x14ac:dyDescent="0.2">
      <c r="A4" s="59"/>
      <c r="B4" s="59"/>
      <c r="C4" s="59"/>
      <c r="D4" s="59"/>
      <c r="E4" s="59"/>
      <c r="F4" s="5"/>
      <c r="G4" s="5"/>
      <c r="H4" s="21"/>
    </row>
    <row r="5" spans="1:8" ht="23.25" x14ac:dyDescent="0.35">
      <c r="A5" s="21"/>
      <c r="B5" s="59"/>
      <c r="C5" s="59"/>
      <c r="D5" s="60" t="s">
        <v>131</v>
      </c>
      <c r="E5" s="61"/>
      <c r="F5" s="8"/>
      <c r="G5" s="5"/>
      <c r="H5" s="62"/>
    </row>
    <row r="6" spans="1:8" ht="18" x14ac:dyDescent="0.25">
      <c r="A6" s="23" t="s">
        <v>3</v>
      </c>
      <c r="B6" s="59"/>
      <c r="C6" s="59"/>
      <c r="D6" s="59"/>
      <c r="E6" s="59"/>
      <c r="F6" s="5"/>
      <c r="G6" s="5"/>
      <c r="H6" s="6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18"/>
      <c r="H9" s="65"/>
    </row>
    <row r="10" spans="1:8" ht="15.75" x14ac:dyDescent="0.25">
      <c r="A10" s="136" t="s">
        <v>11</v>
      </c>
      <c r="B10" s="137"/>
      <c r="C10" s="14"/>
      <c r="D10" s="71"/>
      <c r="E10" s="101"/>
      <c r="F10" s="101"/>
      <c r="G10" s="118"/>
      <c r="H10" s="65"/>
    </row>
    <row r="11" spans="1:8" ht="15.75" x14ac:dyDescent="0.25">
      <c r="A11" s="136" t="s">
        <v>52</v>
      </c>
      <c r="B11" s="137"/>
      <c r="C11" s="14"/>
      <c r="D11" s="71"/>
      <c r="E11" s="101"/>
      <c r="F11" s="101"/>
      <c r="G11" s="118"/>
      <c r="H11" s="65"/>
    </row>
    <row r="12" spans="1:8" ht="15.75" x14ac:dyDescent="0.25">
      <c r="A12" s="136" t="s">
        <v>62</v>
      </c>
      <c r="B12" s="137"/>
      <c r="C12" s="14"/>
      <c r="D12" s="71"/>
      <c r="E12" s="101"/>
      <c r="F12" s="101"/>
      <c r="G12" s="118"/>
      <c r="H12" s="65"/>
    </row>
    <row r="13" spans="1:8" ht="15.75" x14ac:dyDescent="0.25">
      <c r="A13" s="136" t="s">
        <v>13</v>
      </c>
      <c r="B13" s="137"/>
      <c r="C13" s="14"/>
      <c r="D13" s="71"/>
      <c r="E13" s="101"/>
      <c r="F13" s="101"/>
      <c r="G13" s="118"/>
      <c r="H13" s="65"/>
    </row>
    <row r="14" spans="1:8" ht="15.75" x14ac:dyDescent="0.25">
      <c r="A14" s="136" t="s">
        <v>64</v>
      </c>
      <c r="B14" s="137"/>
      <c r="C14" s="14"/>
      <c r="D14" s="71"/>
      <c r="E14" s="101"/>
      <c r="F14" s="101"/>
      <c r="G14" s="118"/>
      <c r="H14" s="65"/>
    </row>
    <row r="15" spans="1:8" ht="15.75" x14ac:dyDescent="0.25">
      <c r="A15" s="136" t="s">
        <v>25</v>
      </c>
      <c r="B15" s="137"/>
      <c r="C15" s="14"/>
      <c r="D15" s="71">
        <v>3</v>
      </c>
      <c r="E15" s="101">
        <v>520081</v>
      </c>
      <c r="F15" s="101">
        <v>153966.5</v>
      </c>
      <c r="G15" s="118">
        <f>F15/E15</f>
        <v>0.29604330863846207</v>
      </c>
      <c r="H15" s="65"/>
    </row>
    <row r="16" spans="1:8" ht="15.75" x14ac:dyDescent="0.25">
      <c r="A16" s="136" t="s">
        <v>65</v>
      </c>
      <c r="B16" s="137"/>
      <c r="C16" s="14"/>
      <c r="D16" s="71"/>
      <c r="E16" s="101"/>
      <c r="F16" s="101"/>
      <c r="G16" s="118"/>
      <c r="H16" s="65"/>
    </row>
    <row r="17" spans="1:8" ht="15.75" x14ac:dyDescent="0.25">
      <c r="A17" s="136" t="s">
        <v>91</v>
      </c>
      <c r="B17" s="137"/>
      <c r="C17" s="14"/>
      <c r="D17" s="71"/>
      <c r="E17" s="101"/>
      <c r="F17" s="101"/>
      <c r="G17" s="118"/>
      <c r="H17" s="65"/>
    </row>
    <row r="18" spans="1:8" ht="15.75" x14ac:dyDescent="0.25">
      <c r="A18" s="136" t="s">
        <v>14</v>
      </c>
      <c r="B18" s="137"/>
      <c r="C18" s="14"/>
      <c r="D18" s="71"/>
      <c r="E18" s="101"/>
      <c r="F18" s="101"/>
      <c r="G18" s="118"/>
      <c r="H18" s="65"/>
    </row>
    <row r="19" spans="1:8" ht="15.75" x14ac:dyDescent="0.25">
      <c r="A19" s="136" t="s">
        <v>16</v>
      </c>
      <c r="B19" s="137"/>
      <c r="C19" s="14"/>
      <c r="D19" s="71">
        <v>1</v>
      </c>
      <c r="E19" s="101">
        <v>402386</v>
      </c>
      <c r="F19" s="101">
        <v>82255</v>
      </c>
      <c r="G19" s="118">
        <f>F19/E19</f>
        <v>0.20441814576053838</v>
      </c>
      <c r="H19" s="65"/>
    </row>
    <row r="20" spans="1:8" ht="15.75" x14ac:dyDescent="0.25">
      <c r="A20" s="136" t="s">
        <v>86</v>
      </c>
      <c r="B20" s="137"/>
      <c r="C20" s="14"/>
      <c r="D20" s="71"/>
      <c r="E20" s="101"/>
      <c r="F20" s="101"/>
      <c r="G20" s="118"/>
      <c r="H20" s="65"/>
    </row>
    <row r="21" spans="1:8" ht="15.75" x14ac:dyDescent="0.25">
      <c r="A21" s="136" t="s">
        <v>87</v>
      </c>
      <c r="B21" s="137"/>
      <c r="C21" s="14"/>
      <c r="D21" s="71"/>
      <c r="E21" s="101"/>
      <c r="F21" s="101"/>
      <c r="G21" s="118"/>
      <c r="H21" s="65"/>
    </row>
    <row r="22" spans="1:8" ht="15.75" x14ac:dyDescent="0.25">
      <c r="A22" s="136" t="s">
        <v>17</v>
      </c>
      <c r="B22" s="137"/>
      <c r="C22" s="14"/>
      <c r="D22" s="71"/>
      <c r="E22" s="101"/>
      <c r="F22" s="101"/>
      <c r="G22" s="118"/>
      <c r="H22" s="65"/>
    </row>
    <row r="23" spans="1:8" ht="15.75" x14ac:dyDescent="0.25">
      <c r="A23" s="136" t="s">
        <v>98</v>
      </c>
      <c r="B23" s="137"/>
      <c r="C23" s="14"/>
      <c r="D23" s="71"/>
      <c r="E23" s="101"/>
      <c r="F23" s="101"/>
      <c r="G23" s="118"/>
      <c r="H23" s="65"/>
    </row>
    <row r="24" spans="1:8" ht="15.75" x14ac:dyDescent="0.25">
      <c r="A24" s="136" t="s">
        <v>18</v>
      </c>
      <c r="B24" s="137"/>
      <c r="C24" s="14"/>
      <c r="D24" s="71">
        <v>2</v>
      </c>
      <c r="E24" s="101">
        <v>529379</v>
      </c>
      <c r="F24" s="101">
        <v>66458</v>
      </c>
      <c r="G24" s="118">
        <f>F24/E24</f>
        <v>0.12553954728087061</v>
      </c>
      <c r="H24" s="65"/>
    </row>
    <row r="25" spans="1:8" ht="15.75" x14ac:dyDescent="0.25">
      <c r="A25" s="138" t="s">
        <v>20</v>
      </c>
      <c r="B25" s="137"/>
      <c r="C25" s="14"/>
      <c r="D25" s="71"/>
      <c r="E25" s="101"/>
      <c r="F25" s="101"/>
      <c r="G25" s="118"/>
      <c r="H25" s="65"/>
    </row>
    <row r="26" spans="1:8" ht="15.75" x14ac:dyDescent="0.25">
      <c r="A26" s="138" t="s">
        <v>21</v>
      </c>
      <c r="B26" s="137"/>
      <c r="C26" s="14"/>
      <c r="D26" s="71">
        <v>4</v>
      </c>
      <c r="E26" s="101">
        <v>20993</v>
      </c>
      <c r="F26" s="101">
        <v>20993</v>
      </c>
      <c r="G26" s="118">
        <f>F26/E26</f>
        <v>1</v>
      </c>
      <c r="H26" s="6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18"/>
      <c r="H27" s="6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18"/>
      <c r="H28" s="65"/>
    </row>
    <row r="29" spans="1:8" ht="15.75" x14ac:dyDescent="0.25">
      <c r="A29" s="139" t="s">
        <v>88</v>
      </c>
      <c r="B29" s="137"/>
      <c r="C29" s="14"/>
      <c r="D29" s="71">
        <v>1</v>
      </c>
      <c r="E29" s="101">
        <v>99280</v>
      </c>
      <c r="F29" s="101">
        <v>27912</v>
      </c>
      <c r="G29" s="118">
        <f>F29/E29</f>
        <v>0.28114423851732473</v>
      </c>
      <c r="H29" s="65"/>
    </row>
    <row r="30" spans="1:8" ht="15.75" x14ac:dyDescent="0.25">
      <c r="A30" s="139" t="s">
        <v>110</v>
      </c>
      <c r="B30" s="137"/>
      <c r="C30" s="14"/>
      <c r="D30" s="71">
        <v>11</v>
      </c>
      <c r="E30" s="101">
        <v>1164018</v>
      </c>
      <c r="F30" s="101">
        <v>251904.5</v>
      </c>
      <c r="G30" s="118">
        <f>F30/E30</f>
        <v>0.21640945414933446</v>
      </c>
      <c r="H30" s="65"/>
    </row>
    <row r="31" spans="1:8" ht="15.75" x14ac:dyDescent="0.25">
      <c r="A31" s="139" t="s">
        <v>117</v>
      </c>
      <c r="B31" s="137"/>
      <c r="C31" s="14"/>
      <c r="D31" s="71"/>
      <c r="E31" s="101"/>
      <c r="F31" s="101"/>
      <c r="G31" s="118"/>
      <c r="H31" s="65"/>
    </row>
    <row r="32" spans="1:8" ht="15.75" x14ac:dyDescent="0.25">
      <c r="A32" s="139" t="s">
        <v>90</v>
      </c>
      <c r="B32" s="137"/>
      <c r="C32" s="14"/>
      <c r="D32" s="71"/>
      <c r="E32" s="101"/>
      <c r="F32" s="101"/>
      <c r="G32" s="118"/>
      <c r="H32" s="65"/>
    </row>
    <row r="33" spans="1:8" ht="15.75" x14ac:dyDescent="0.25">
      <c r="A33" s="139" t="s">
        <v>66</v>
      </c>
      <c r="B33" s="137"/>
      <c r="C33" s="14"/>
      <c r="D33" s="71"/>
      <c r="E33" s="101"/>
      <c r="F33" s="101"/>
      <c r="G33" s="118"/>
      <c r="H33" s="65"/>
    </row>
    <row r="34" spans="1:8" ht="15.75" x14ac:dyDescent="0.25">
      <c r="A34" s="139" t="s">
        <v>119</v>
      </c>
      <c r="B34" s="137"/>
      <c r="C34" s="14"/>
      <c r="D34" s="71">
        <v>1</v>
      </c>
      <c r="E34" s="101">
        <v>153748</v>
      </c>
      <c r="F34" s="101">
        <v>52185</v>
      </c>
      <c r="G34" s="118">
        <f>F34/E34</f>
        <v>0.33941904935348755</v>
      </c>
      <c r="H34" s="6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6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6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65"/>
    </row>
    <row r="38" spans="1:8" x14ac:dyDescent="0.2">
      <c r="A38" s="17"/>
      <c r="B38" s="18"/>
      <c r="C38" s="14"/>
      <c r="D38" s="72"/>
      <c r="E38" s="111"/>
      <c r="F38" s="111"/>
      <c r="G38" s="119"/>
      <c r="H38" s="65"/>
    </row>
    <row r="39" spans="1:8" ht="15.75" x14ac:dyDescent="0.25">
      <c r="A39" s="19" t="s">
        <v>31</v>
      </c>
      <c r="B39" s="20"/>
      <c r="C39" s="21"/>
      <c r="D39" s="73">
        <f>SUM(D9:D38)</f>
        <v>23</v>
      </c>
      <c r="E39" s="112">
        <f>SUM(E9:E38)</f>
        <v>2889885</v>
      </c>
      <c r="F39" s="112">
        <f>SUM(F9:F38)</f>
        <v>655674</v>
      </c>
      <c r="G39" s="122">
        <f>F39/E39</f>
        <v>0.22688584493846642</v>
      </c>
      <c r="H39" s="66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67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67"/>
    </row>
    <row r="42" spans="1:8" ht="15.75" x14ac:dyDescent="0.25">
      <c r="A42" s="26"/>
      <c r="B42" s="26"/>
      <c r="C42" s="26"/>
      <c r="D42" s="110"/>
      <c r="E42" s="11" t="s">
        <v>123</v>
      </c>
      <c r="F42" s="11" t="s">
        <v>123</v>
      </c>
      <c r="G42" s="11" t="s">
        <v>5</v>
      </c>
      <c r="H42" s="67"/>
    </row>
    <row r="43" spans="1:8" ht="15.75" x14ac:dyDescent="0.25">
      <c r="A43" s="26"/>
      <c r="B43" s="26"/>
      <c r="C43" s="26"/>
      <c r="D43" s="110" t="s">
        <v>6</v>
      </c>
      <c r="E43" s="76" t="s">
        <v>124</v>
      </c>
      <c r="F43" s="75" t="s">
        <v>8</v>
      </c>
      <c r="G43" s="75" t="s">
        <v>125</v>
      </c>
      <c r="H43" s="67"/>
    </row>
    <row r="44" spans="1:8" ht="15.75" x14ac:dyDescent="0.25">
      <c r="A44" s="27" t="s">
        <v>33</v>
      </c>
      <c r="B44" s="28"/>
      <c r="C44" s="14"/>
      <c r="D44" s="71">
        <v>32</v>
      </c>
      <c r="E44" s="101">
        <v>457934.8</v>
      </c>
      <c r="F44" s="101">
        <v>45328.52</v>
      </c>
      <c r="G44" s="118">
        <f>1-(+F44/E44)</f>
        <v>0.90101534104855108</v>
      </c>
      <c r="H44" s="6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65"/>
    </row>
    <row r="46" spans="1:8" ht="15.75" x14ac:dyDescent="0.25">
      <c r="A46" s="27" t="s">
        <v>35</v>
      </c>
      <c r="B46" s="28"/>
      <c r="C46" s="14"/>
      <c r="D46" s="71">
        <v>68</v>
      </c>
      <c r="E46" s="101">
        <v>3148695</v>
      </c>
      <c r="F46" s="101">
        <v>307322.42</v>
      </c>
      <c r="G46" s="118">
        <f t="shared" ref="G46:G52" si="0">1-(+F46/E46)</f>
        <v>0.90239689141056856</v>
      </c>
      <c r="H46" s="65"/>
    </row>
    <row r="47" spans="1:8" ht="15.75" x14ac:dyDescent="0.25">
      <c r="A47" s="27" t="s">
        <v>36</v>
      </c>
      <c r="B47" s="28"/>
      <c r="C47" s="14"/>
      <c r="D47" s="71">
        <v>12</v>
      </c>
      <c r="E47" s="101">
        <v>1926271</v>
      </c>
      <c r="F47" s="101">
        <v>110668.35</v>
      </c>
      <c r="G47" s="118">
        <f t="shared" si="0"/>
        <v>0.94254788137287016</v>
      </c>
      <c r="H47" s="65"/>
    </row>
    <row r="48" spans="1:8" ht="15.75" x14ac:dyDescent="0.25">
      <c r="A48" s="27" t="s">
        <v>37</v>
      </c>
      <c r="B48" s="28"/>
      <c r="C48" s="14"/>
      <c r="D48" s="71">
        <v>68</v>
      </c>
      <c r="E48" s="101">
        <v>3898588.55</v>
      </c>
      <c r="F48" s="101">
        <v>360082.63</v>
      </c>
      <c r="G48" s="118">
        <f t="shared" si="0"/>
        <v>0.90763769364684554</v>
      </c>
      <c r="H48" s="6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65"/>
    </row>
    <row r="50" spans="1:8" ht="15.75" x14ac:dyDescent="0.25">
      <c r="A50" s="27" t="s">
        <v>39</v>
      </c>
      <c r="B50" s="28"/>
      <c r="C50" s="14"/>
      <c r="D50" s="71">
        <v>8</v>
      </c>
      <c r="E50" s="101">
        <v>1602990</v>
      </c>
      <c r="F50" s="101">
        <v>131023.81</v>
      </c>
      <c r="G50" s="118">
        <f t="shared" si="0"/>
        <v>0.91826286502099208</v>
      </c>
      <c r="H50" s="65"/>
    </row>
    <row r="51" spans="1:8" ht="15.75" x14ac:dyDescent="0.25">
      <c r="A51" s="27" t="s">
        <v>40</v>
      </c>
      <c r="B51" s="28"/>
      <c r="C51" s="14"/>
      <c r="D51" s="71">
        <v>4</v>
      </c>
      <c r="E51" s="101">
        <v>297170</v>
      </c>
      <c r="F51" s="101">
        <v>54680</v>
      </c>
      <c r="G51" s="118">
        <f t="shared" si="0"/>
        <v>0.81599757714439547</v>
      </c>
      <c r="H51" s="65"/>
    </row>
    <row r="52" spans="1:8" ht="15.75" x14ac:dyDescent="0.25">
      <c r="A52" s="27" t="s">
        <v>41</v>
      </c>
      <c r="B52" s="28"/>
      <c r="C52" s="14"/>
      <c r="D52" s="71">
        <v>2</v>
      </c>
      <c r="E52" s="101">
        <v>261525</v>
      </c>
      <c r="F52" s="101">
        <v>31450</v>
      </c>
      <c r="G52" s="118">
        <f t="shared" si="0"/>
        <v>0.87974381034317939</v>
      </c>
      <c r="H52" s="65"/>
    </row>
    <row r="53" spans="1:8" ht="15.75" x14ac:dyDescent="0.25">
      <c r="A53" s="29" t="s">
        <v>59</v>
      </c>
      <c r="B53" s="28"/>
      <c r="C53" s="14"/>
      <c r="D53" s="71"/>
      <c r="E53" s="101"/>
      <c r="F53" s="101"/>
      <c r="G53" s="118"/>
      <c r="H53" s="65"/>
    </row>
    <row r="54" spans="1:8" ht="15.75" x14ac:dyDescent="0.25">
      <c r="A54" s="27" t="s">
        <v>60</v>
      </c>
      <c r="B54" s="30"/>
      <c r="C54" s="14"/>
      <c r="D54" s="71">
        <v>607</v>
      </c>
      <c r="E54" s="101">
        <v>38589309.82</v>
      </c>
      <c r="F54" s="101">
        <v>4445840.3499999996</v>
      </c>
      <c r="G54" s="118">
        <f>1-(+F54/E54)</f>
        <v>0.88479088196348576</v>
      </c>
      <c r="H54" s="65"/>
    </row>
    <row r="55" spans="1:8" ht="15.75" x14ac:dyDescent="0.25">
      <c r="A55" s="27" t="s">
        <v>61</v>
      </c>
      <c r="B55" s="30"/>
      <c r="C55" s="14"/>
      <c r="D55" s="71">
        <v>8</v>
      </c>
      <c r="E55" s="101">
        <v>1220564.3600000001</v>
      </c>
      <c r="F55" s="101">
        <v>79045.47</v>
      </c>
      <c r="G55" s="118">
        <f>1-(+F55/E55)</f>
        <v>0.93523858913920765</v>
      </c>
      <c r="H55" s="65"/>
    </row>
    <row r="56" spans="1:8" x14ac:dyDescent="0.2">
      <c r="A56" s="16" t="s">
        <v>42</v>
      </c>
      <c r="B56" s="30"/>
      <c r="C56" s="14"/>
      <c r="D56" s="72"/>
      <c r="E56" s="104"/>
      <c r="F56" s="101"/>
      <c r="G56" s="119"/>
      <c r="H56" s="6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19"/>
      <c r="H57" s="65"/>
    </row>
    <row r="58" spans="1:8" x14ac:dyDescent="0.2">
      <c r="A58" s="16" t="s">
        <v>44</v>
      </c>
      <c r="B58" s="28"/>
      <c r="C58" s="14"/>
      <c r="D58" s="72"/>
      <c r="E58" s="100"/>
      <c r="F58" s="101"/>
      <c r="G58" s="119"/>
      <c r="H58" s="6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19"/>
      <c r="H59" s="65"/>
    </row>
    <row r="60" spans="1:8" ht="15.75" x14ac:dyDescent="0.25">
      <c r="A60" s="32"/>
      <c r="B60" s="18"/>
      <c r="C60" s="14"/>
      <c r="D60" s="72"/>
      <c r="E60" s="111"/>
      <c r="F60" s="111"/>
      <c r="G60" s="119"/>
      <c r="H60" s="65"/>
    </row>
    <row r="61" spans="1:8" ht="15.75" x14ac:dyDescent="0.25">
      <c r="A61" s="20" t="s">
        <v>45</v>
      </c>
      <c r="B61" s="33"/>
      <c r="C61" s="33"/>
      <c r="D61" s="73">
        <f>SUM(D44:D57)</f>
        <v>809</v>
      </c>
      <c r="E61" s="112">
        <f>SUM(E44:E60)</f>
        <v>51403048.530000001</v>
      </c>
      <c r="F61" s="112">
        <f>SUM(F44:F60)</f>
        <v>5565441.5499999998</v>
      </c>
      <c r="G61" s="122">
        <f>1-(F61/E61)</f>
        <v>0.89172934856671238</v>
      </c>
      <c r="H61" s="62"/>
    </row>
    <row r="62" spans="1:8" ht="18" x14ac:dyDescent="0.25">
      <c r="A62" s="34"/>
      <c r="B62" s="35"/>
      <c r="C62" s="35"/>
      <c r="D62" s="123"/>
      <c r="E62" s="114"/>
      <c r="F62" s="115"/>
      <c r="G62" s="115"/>
      <c r="H62" s="64"/>
    </row>
    <row r="63" spans="1:8" ht="18" x14ac:dyDescent="0.25">
      <c r="A63" s="34" t="s">
        <v>46</v>
      </c>
      <c r="B63" s="35"/>
      <c r="C63" s="35"/>
      <c r="D63" s="51"/>
      <c r="E63" s="116"/>
      <c r="F63" s="36">
        <f>F61+F39</f>
        <v>6221115.5499999998</v>
      </c>
      <c r="G63" s="116"/>
      <c r="H63" s="64"/>
    </row>
    <row r="64" spans="1:8" ht="18" x14ac:dyDescent="0.25">
      <c r="A64" s="34"/>
      <c r="B64" s="35"/>
      <c r="C64" s="35"/>
      <c r="D64" s="50"/>
      <c r="E64" s="35"/>
      <c r="F64" s="36"/>
      <c r="G64" s="35"/>
      <c r="H64" s="64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4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4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4"/>
    </row>
    <row r="68" spans="1:8" ht="18" x14ac:dyDescent="0.25">
      <c r="A68" s="4"/>
      <c r="B68" s="39"/>
      <c r="C68" s="39"/>
      <c r="D68" s="39"/>
      <c r="E68" s="39"/>
      <c r="F68" s="40"/>
      <c r="G68" s="39"/>
      <c r="H68" s="64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64"/>
    </row>
    <row r="70" spans="1:8" ht="15.75" x14ac:dyDescent="0.25">
      <c r="A70" s="58"/>
      <c r="B70" s="21"/>
      <c r="C70" s="21"/>
      <c r="H70" s="21"/>
    </row>
    <row r="71" spans="1:8" ht="18" x14ac:dyDescent="0.25">
      <c r="A71" s="81"/>
      <c r="B71" s="82"/>
      <c r="C71" s="82"/>
      <c r="D71" s="82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OutlineSymbols="0" zoomScale="87" zoomScaleNormal="87" workbookViewId="0">
      <selection activeCell="B19" sqref="B19"/>
    </sheetView>
  </sheetViews>
  <sheetFormatPr defaultColWidth="9.6640625" defaultRowHeight="15" x14ac:dyDescent="0.2"/>
  <cols>
    <col min="1" max="1" width="39.6640625" style="56" customWidth="1"/>
    <col min="2" max="2" width="27.6640625" style="56" customWidth="1"/>
    <col min="3" max="16384" width="9.6640625" style="56"/>
  </cols>
  <sheetData>
    <row r="1" spans="1:4" ht="23.25" x14ac:dyDescent="0.35">
      <c r="A1" s="55" t="s">
        <v>0</v>
      </c>
      <c r="B1" s="35"/>
      <c r="C1" s="36"/>
      <c r="D1" s="35"/>
    </row>
    <row r="2" spans="1:4" ht="23.25" x14ac:dyDescent="0.35">
      <c r="A2" s="55" t="s">
        <v>1</v>
      </c>
      <c r="B2" s="35"/>
      <c r="C2" s="21"/>
      <c r="D2" s="21"/>
    </row>
    <row r="3" spans="1:4" ht="23.25" x14ac:dyDescent="0.35">
      <c r="A3" s="55" t="s">
        <v>76</v>
      </c>
      <c r="B3" s="35"/>
      <c r="C3" s="21"/>
      <c r="D3" s="21"/>
    </row>
    <row r="4" spans="1:4" ht="23.25" x14ac:dyDescent="0.35">
      <c r="A4" s="55" t="str">
        <f>ARG!$A$3</f>
        <v>MONTH ENDED:  NOVEMBER 2024</v>
      </c>
      <c r="B4" s="35"/>
      <c r="C4" s="21"/>
      <c r="D4" s="21"/>
    </row>
    <row r="5" spans="1:4" ht="24" thickBot="1" x14ac:dyDescent="0.4">
      <c r="A5" s="55"/>
      <c r="B5" s="35"/>
      <c r="C5" s="21"/>
      <c r="D5" s="21"/>
    </row>
    <row r="6" spans="1:4" ht="21.75" thickTop="1" thickBot="1" x14ac:dyDescent="0.35">
      <c r="A6" s="88" t="s">
        <v>77</v>
      </c>
      <c r="B6" s="89">
        <f>+ARG!$D$39+CARUTHERSVILLE!$D$39+HOLLYWOOD!$D$39+HARKC!$D$39+BALLYSKC!$D$39+AMERKC!$D$39+LAGRANGE!$D$39+AMERSC!$D$39+RIVERCITY!$D$39+HORSESHOE!$D$39+ISLEBV!$D$39+STJO!$D$39+CAPE!$D$39</f>
        <v>415</v>
      </c>
      <c r="C6" s="57"/>
      <c r="D6" s="21"/>
    </row>
    <row r="7" spans="1:4" ht="21.75" thickTop="1" thickBot="1" x14ac:dyDescent="0.35">
      <c r="A7" s="90" t="s">
        <v>78</v>
      </c>
      <c r="B7" s="98">
        <f>+ARG!$E$39+CARUTHERSVILLE!$E$39+HOLLYWOOD!$E$39+HARKC!$E$39+BALLYSKC!$E$39+AMERKC!$E$39+LAGRANGE!$E$39+AMERSC!$E$39+RIVERCITY!$E$39+HORSESHOE!$E$39+ISLEBV!$E$39+STJO!$E$39+CAPE!$E$39</f>
        <v>109914581.5</v>
      </c>
      <c r="C7" s="57"/>
      <c r="D7" s="21"/>
    </row>
    <row r="8" spans="1:4" ht="21" thickTop="1" x14ac:dyDescent="0.3">
      <c r="A8" s="90" t="s">
        <v>79</v>
      </c>
      <c r="B8" s="98">
        <f>+ARG!$F$39+CARUTHERSVILLE!$F$39+HOLLYWOOD!$F$39+HARKC!$F$39+BALLYSKC!$F$39+AMERKC!$F$39+LAGRANGE!$F$39+AMERSC!$F$39+RIVERCITY!$F$39+HORSESHOE!$F$39+ISLEBV!$F$39+STJO!$F$39+CAPE!$F$39</f>
        <v>20771453.23</v>
      </c>
      <c r="C8" s="57"/>
      <c r="D8" s="21"/>
    </row>
    <row r="9" spans="1:4" ht="20.25" x14ac:dyDescent="0.3">
      <c r="A9" s="90" t="s">
        <v>80</v>
      </c>
      <c r="B9" s="80">
        <f>B8/B7</f>
        <v>0.18897814053906942</v>
      </c>
      <c r="C9" s="57"/>
      <c r="D9" s="21"/>
    </row>
    <row r="10" spans="1:4" ht="21" thickBot="1" x14ac:dyDescent="0.35">
      <c r="A10" s="92"/>
      <c r="B10" s="93"/>
      <c r="C10" s="57"/>
      <c r="D10" s="21"/>
    </row>
    <row r="11" spans="1:4" ht="21.75" thickTop="1" thickBot="1" x14ac:dyDescent="0.35">
      <c r="A11" s="90" t="s">
        <v>128</v>
      </c>
      <c r="B11" s="89">
        <f>RIVERCITY!$D$51+STJO!$D$51</f>
        <v>14</v>
      </c>
      <c r="C11" s="57"/>
      <c r="D11" s="21"/>
    </row>
    <row r="12" spans="1:4" ht="21.75" thickTop="1" thickBot="1" x14ac:dyDescent="0.35">
      <c r="A12" s="90" t="s">
        <v>129</v>
      </c>
      <c r="B12" s="98">
        <f>RIVERCITY!$E$51+STJO!$E$51</f>
        <v>3519300</v>
      </c>
      <c r="C12" s="57"/>
      <c r="D12" s="21"/>
    </row>
    <row r="13" spans="1:4" ht="21" thickTop="1" x14ac:dyDescent="0.3">
      <c r="A13" s="90" t="s">
        <v>130</v>
      </c>
      <c r="B13" s="98">
        <f>RIVERCITY!$F$51+STJO!$F$51</f>
        <v>141955.19</v>
      </c>
      <c r="C13" s="57"/>
      <c r="D13" s="21"/>
    </row>
    <row r="14" spans="1:4" ht="20.25" x14ac:dyDescent="0.3">
      <c r="A14" s="90" t="s">
        <v>84</v>
      </c>
      <c r="B14" s="80">
        <f>1-(B13/B12)</f>
        <v>0.95966379961924242</v>
      </c>
      <c r="C14" s="57"/>
      <c r="D14" s="21"/>
    </row>
    <row r="15" spans="1:4" ht="21" thickBot="1" x14ac:dyDescent="0.35">
      <c r="A15" s="92"/>
      <c r="B15" s="93"/>
      <c r="C15" s="57"/>
      <c r="D15" s="21"/>
    </row>
    <row r="16" spans="1:4" ht="21.75" thickTop="1" thickBot="1" x14ac:dyDescent="0.35">
      <c r="A16" s="90" t="s">
        <v>81</v>
      </c>
      <c r="B16" s="89">
        <f>+ARG!$D$61+CARUTHERSVILLE!$D$60+HOLLYWOOD!$D$61+HARKC!$D$61+BALLYSKC!$D$62+AMERKC!$D$62+LAGRANGE!$D$60+AMERSC!$D$61+RIVERCITY!$D$73+HORSESHOE!$D$60+ISLEBV!$D$60+STJO!$D$73+CAPE!$D$61</f>
        <v>13073</v>
      </c>
      <c r="C16" s="57"/>
      <c r="D16" s="21"/>
    </row>
    <row r="17" spans="1:4" ht="21.75" thickTop="1" thickBot="1" x14ac:dyDescent="0.35">
      <c r="A17" s="90" t="s">
        <v>82</v>
      </c>
      <c r="B17" s="98">
        <f>+ARG!$E$61+CARUTHERSVILLE!$E$60+HOLLYWOOD!$E$61+HARKC!$E$61+BALLYSKC!$E$62+AMERKC!$E$62+LAGRANGE!$E$60+AMERSC!$E$61+RIVERCITY!$E$73+HORSESHOE!$E$60+ISLEBV!$E$60+STJO!$E$73+CAPE!$E$61</f>
        <v>1377242873.8999999</v>
      </c>
      <c r="C17" s="57"/>
      <c r="D17" s="21"/>
    </row>
    <row r="18" spans="1:4" ht="21" thickTop="1" x14ac:dyDescent="0.3">
      <c r="A18" s="90" t="s">
        <v>83</v>
      </c>
      <c r="B18" s="98">
        <f>+ARG!$F$61+CARUTHERSVILLE!$F$60+HOLLYWOOD!$F$61+HARKC!$F$61+BALLYSKC!$F$62+AMERKC!$F$62+LAGRANGE!$F$60+AMERSC!$F$61+RIVERCITY!$F$73+HORSESHOE!$F$60+ISLEBV!$F$60+STJO!$F$73+CAPE!$F$61</f>
        <v>132657749.94</v>
      </c>
      <c r="C18" s="21"/>
      <c r="D18" s="21"/>
    </row>
    <row r="19" spans="1:4" ht="20.25" x14ac:dyDescent="0.3">
      <c r="A19" s="90" t="s">
        <v>84</v>
      </c>
      <c r="B19" s="80">
        <f>1-(B18/B17)</f>
        <v>0.90367875379572871</v>
      </c>
      <c r="C19" s="21"/>
      <c r="D19" s="21"/>
    </row>
    <row r="20" spans="1:4" ht="20.25" x14ac:dyDescent="0.3">
      <c r="A20" s="92"/>
      <c r="B20" s="94"/>
      <c r="C20" s="21"/>
      <c r="D20" s="21"/>
    </row>
    <row r="21" spans="1:4" ht="20.25" x14ac:dyDescent="0.3">
      <c r="A21" s="90" t="s">
        <v>85</v>
      </c>
      <c r="B21" s="91">
        <f>B18+B8+B13</f>
        <v>153571158.35999998</v>
      </c>
      <c r="C21" s="21"/>
      <c r="D21" s="21"/>
    </row>
    <row r="22" spans="1:4" ht="21" thickBot="1" x14ac:dyDescent="0.35">
      <c r="A22" s="92"/>
      <c r="B22" s="95"/>
    </row>
    <row r="23" spans="1:4" ht="18.75" thickTop="1" x14ac:dyDescent="0.25">
      <c r="A23" s="96"/>
      <c r="B23" s="97"/>
    </row>
    <row r="24" spans="1:4" ht="15.75" x14ac:dyDescent="0.25">
      <c r="A24" s="47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NOVEMBER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8" t="s">
        <v>126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18"/>
      <c r="H9" s="15"/>
    </row>
    <row r="10" spans="1:8" ht="15.75" x14ac:dyDescent="0.25">
      <c r="A10" s="136" t="s">
        <v>132</v>
      </c>
      <c r="B10" s="137"/>
      <c r="C10" s="14"/>
      <c r="D10" s="71"/>
      <c r="E10" s="101"/>
      <c r="F10" s="101"/>
      <c r="G10" s="118"/>
      <c r="H10" s="15"/>
    </row>
    <row r="11" spans="1:8" ht="15.75" x14ac:dyDescent="0.25">
      <c r="A11" s="136" t="s">
        <v>11</v>
      </c>
      <c r="B11" s="137"/>
      <c r="C11" s="14"/>
      <c r="D11" s="71"/>
      <c r="E11" s="101"/>
      <c r="F11" s="101"/>
      <c r="G11" s="118"/>
      <c r="H11" s="15"/>
    </row>
    <row r="12" spans="1:8" ht="15.75" x14ac:dyDescent="0.25">
      <c r="A12" s="136" t="s">
        <v>12</v>
      </c>
      <c r="B12" s="137"/>
      <c r="C12" s="14"/>
      <c r="D12" s="71"/>
      <c r="E12" s="101"/>
      <c r="F12" s="101"/>
      <c r="G12" s="118"/>
      <c r="H12" s="15"/>
    </row>
    <row r="13" spans="1:8" ht="15.75" x14ac:dyDescent="0.25">
      <c r="A13" s="136" t="s">
        <v>106</v>
      </c>
      <c r="B13" s="137"/>
      <c r="C13" s="14"/>
      <c r="D13" s="71"/>
      <c r="E13" s="101"/>
      <c r="F13" s="101"/>
      <c r="G13" s="118"/>
      <c r="H13" s="15"/>
    </row>
    <row r="14" spans="1:8" ht="15.75" x14ac:dyDescent="0.25">
      <c r="A14" s="136" t="s">
        <v>53</v>
      </c>
      <c r="B14" s="137"/>
      <c r="C14" s="14"/>
      <c r="D14" s="71"/>
      <c r="E14" s="101"/>
      <c r="F14" s="101"/>
      <c r="G14" s="118"/>
      <c r="H14" s="15"/>
    </row>
    <row r="15" spans="1:8" ht="15.75" x14ac:dyDescent="0.25">
      <c r="A15" s="136" t="s">
        <v>99</v>
      </c>
      <c r="B15" s="137"/>
      <c r="C15" s="14"/>
      <c r="D15" s="71"/>
      <c r="E15" s="101"/>
      <c r="F15" s="101"/>
      <c r="G15" s="118"/>
      <c r="H15" s="15"/>
    </row>
    <row r="16" spans="1:8" ht="15.75" x14ac:dyDescent="0.25">
      <c r="A16" s="136" t="s">
        <v>114</v>
      </c>
      <c r="B16" s="137"/>
      <c r="C16" s="14"/>
      <c r="D16" s="71"/>
      <c r="E16" s="101"/>
      <c r="F16" s="101"/>
      <c r="G16" s="118"/>
      <c r="H16" s="15"/>
    </row>
    <row r="17" spans="1:8" ht="15.75" x14ac:dyDescent="0.25">
      <c r="A17" s="136" t="s">
        <v>13</v>
      </c>
      <c r="B17" s="137"/>
      <c r="C17" s="14"/>
      <c r="D17" s="71"/>
      <c r="E17" s="101"/>
      <c r="F17" s="101"/>
      <c r="G17" s="118"/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1">
        <v>457359</v>
      </c>
      <c r="F18" s="101">
        <v>99702</v>
      </c>
      <c r="G18" s="118">
        <f>F18/E18</f>
        <v>0.21799505421342971</v>
      </c>
      <c r="H18" s="15"/>
    </row>
    <row r="19" spans="1:8" ht="15.75" x14ac:dyDescent="0.25">
      <c r="A19" s="136" t="s">
        <v>15</v>
      </c>
      <c r="B19" s="137"/>
      <c r="C19" s="14"/>
      <c r="D19" s="71"/>
      <c r="E19" s="101"/>
      <c r="F19" s="101"/>
      <c r="G19" s="118"/>
      <c r="H19" s="15"/>
    </row>
    <row r="20" spans="1:8" ht="15.75" x14ac:dyDescent="0.25">
      <c r="A20" s="136" t="s">
        <v>16</v>
      </c>
      <c r="B20" s="137"/>
      <c r="C20" s="14"/>
      <c r="D20" s="71"/>
      <c r="E20" s="101"/>
      <c r="F20" s="101"/>
      <c r="G20" s="118"/>
      <c r="H20" s="15"/>
    </row>
    <row r="21" spans="1:8" ht="15.75" x14ac:dyDescent="0.25">
      <c r="A21" s="136" t="s">
        <v>103</v>
      </c>
      <c r="B21" s="137"/>
      <c r="C21" s="14"/>
      <c r="D21" s="71"/>
      <c r="E21" s="101"/>
      <c r="F21" s="101"/>
      <c r="G21" s="118"/>
      <c r="H21" s="15"/>
    </row>
    <row r="22" spans="1:8" ht="15.75" x14ac:dyDescent="0.25">
      <c r="A22" s="136" t="s">
        <v>56</v>
      </c>
      <c r="B22" s="137"/>
      <c r="C22" s="14"/>
      <c r="D22" s="71"/>
      <c r="E22" s="101"/>
      <c r="F22" s="101"/>
      <c r="G22" s="118"/>
      <c r="H22" s="15"/>
    </row>
    <row r="23" spans="1:8" ht="15.75" x14ac:dyDescent="0.25">
      <c r="A23" s="136" t="s">
        <v>134</v>
      </c>
      <c r="B23" s="137"/>
      <c r="C23" s="14"/>
      <c r="D23" s="71"/>
      <c r="E23" s="101"/>
      <c r="F23" s="101"/>
      <c r="G23" s="118"/>
      <c r="H23" s="15"/>
    </row>
    <row r="24" spans="1:8" ht="15.75" x14ac:dyDescent="0.25">
      <c r="A24" s="136" t="s">
        <v>19</v>
      </c>
      <c r="B24" s="137"/>
      <c r="C24" s="14"/>
      <c r="D24" s="71"/>
      <c r="E24" s="101"/>
      <c r="F24" s="101"/>
      <c r="G24" s="118"/>
      <c r="H24" s="15"/>
    </row>
    <row r="25" spans="1:8" ht="15.75" x14ac:dyDescent="0.25">
      <c r="A25" s="138" t="s">
        <v>20</v>
      </c>
      <c r="B25" s="137"/>
      <c r="C25" s="14"/>
      <c r="D25" s="71"/>
      <c r="E25" s="101"/>
      <c r="F25" s="101"/>
      <c r="G25" s="118"/>
      <c r="H25" s="15"/>
    </row>
    <row r="26" spans="1:8" ht="15.75" x14ac:dyDescent="0.25">
      <c r="A26" s="138" t="s">
        <v>21</v>
      </c>
      <c r="B26" s="137"/>
      <c r="C26" s="14"/>
      <c r="D26" s="71"/>
      <c r="E26" s="101"/>
      <c r="F26" s="101"/>
      <c r="G26" s="118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18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18"/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1">
        <v>41208</v>
      </c>
      <c r="F29" s="101">
        <v>21591</v>
      </c>
      <c r="G29" s="118">
        <f>F29/E29</f>
        <v>0.52395165987186954</v>
      </c>
      <c r="H29" s="15"/>
    </row>
    <row r="30" spans="1:8" ht="15.75" x14ac:dyDescent="0.25">
      <c r="A30" s="139" t="s">
        <v>25</v>
      </c>
      <c r="B30" s="137"/>
      <c r="C30" s="14"/>
      <c r="D30" s="71">
        <v>2</v>
      </c>
      <c r="E30" s="101">
        <v>417813</v>
      </c>
      <c r="F30" s="101">
        <v>149761</v>
      </c>
      <c r="G30" s="118">
        <f>F30/E30</f>
        <v>0.35844025915900174</v>
      </c>
      <c r="H30" s="15"/>
    </row>
    <row r="31" spans="1:8" ht="15.75" x14ac:dyDescent="0.25">
      <c r="A31" s="139" t="s">
        <v>26</v>
      </c>
      <c r="B31" s="137"/>
      <c r="C31" s="14"/>
      <c r="D31" s="71"/>
      <c r="E31" s="101"/>
      <c r="F31" s="101"/>
      <c r="G31" s="118"/>
      <c r="H31" s="15"/>
    </row>
    <row r="32" spans="1:8" ht="15.75" x14ac:dyDescent="0.25">
      <c r="A32" s="139" t="s">
        <v>110</v>
      </c>
      <c r="B32" s="137"/>
      <c r="C32" s="14"/>
      <c r="D32" s="71">
        <v>4</v>
      </c>
      <c r="E32" s="101">
        <v>756065</v>
      </c>
      <c r="F32" s="101">
        <v>126308.5</v>
      </c>
      <c r="G32" s="118">
        <f>F32/E32</f>
        <v>0.16706037179343045</v>
      </c>
      <c r="H32" s="15"/>
    </row>
    <row r="33" spans="1:8" ht="15.75" x14ac:dyDescent="0.25">
      <c r="A33" s="139" t="s">
        <v>140</v>
      </c>
      <c r="B33" s="137"/>
      <c r="C33" s="14"/>
      <c r="D33" s="71"/>
      <c r="E33" s="101"/>
      <c r="F33" s="101"/>
      <c r="G33" s="118"/>
      <c r="H33" s="15"/>
    </row>
    <row r="34" spans="1:8" ht="15.75" x14ac:dyDescent="0.25">
      <c r="A34" s="139" t="s">
        <v>27</v>
      </c>
      <c r="B34" s="137"/>
      <c r="C34" s="14"/>
      <c r="D34" s="71">
        <v>1</v>
      </c>
      <c r="E34" s="101">
        <v>50298</v>
      </c>
      <c r="F34" s="101">
        <v>17406</v>
      </c>
      <c r="G34" s="118">
        <f>F34/E34</f>
        <v>0.34605749731599666</v>
      </c>
      <c r="H34" s="15"/>
    </row>
    <row r="35" spans="1:8" x14ac:dyDescent="0.2">
      <c r="A35" s="16" t="s">
        <v>28</v>
      </c>
      <c r="B35" s="13"/>
      <c r="C35" s="14"/>
      <c r="D35" s="72"/>
      <c r="E35" s="120"/>
      <c r="F35" s="101"/>
      <c r="G35" s="119"/>
      <c r="H35" s="15"/>
    </row>
    <row r="36" spans="1:8" x14ac:dyDescent="0.2">
      <c r="A36" s="16" t="s">
        <v>29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9</v>
      </c>
      <c r="E39" s="112">
        <f>SUM(E9:E38)</f>
        <v>1722743</v>
      </c>
      <c r="F39" s="112">
        <f>SUM(F9:F38)</f>
        <v>414768.5</v>
      </c>
      <c r="G39" s="122">
        <f>F39/E39</f>
        <v>0.2407605197060734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123</v>
      </c>
      <c r="F42" s="11" t="s">
        <v>123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124</v>
      </c>
      <c r="F43" s="75" t="s">
        <v>8</v>
      </c>
      <c r="G43" s="75" t="s">
        <v>125</v>
      </c>
      <c r="H43" s="2"/>
    </row>
    <row r="44" spans="1:8" ht="15.75" x14ac:dyDescent="0.25">
      <c r="A44" s="27" t="s">
        <v>33</v>
      </c>
      <c r="B44" s="28"/>
      <c r="C44" s="14"/>
      <c r="D44" s="71">
        <v>12</v>
      </c>
      <c r="E44" s="101">
        <v>339781.25</v>
      </c>
      <c r="F44" s="101">
        <v>13486.25</v>
      </c>
      <c r="G44" s="118">
        <f>1-(+F44/E44)</f>
        <v>0.96030902234893778</v>
      </c>
      <c r="H44" s="1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x14ac:dyDescent="0.25">
      <c r="A46" s="27" t="s">
        <v>35</v>
      </c>
      <c r="B46" s="28"/>
      <c r="C46" s="14"/>
      <c r="D46" s="71">
        <v>21</v>
      </c>
      <c r="E46" s="101">
        <v>1702013</v>
      </c>
      <c r="F46" s="101">
        <v>179941.32</v>
      </c>
      <c r="G46" s="118">
        <f>1-(+F46/E46)</f>
        <v>0.89427735275817521</v>
      </c>
      <c r="H46" s="15"/>
    </row>
    <row r="47" spans="1:8" ht="15.75" x14ac:dyDescent="0.25">
      <c r="A47" s="27" t="s">
        <v>36</v>
      </c>
      <c r="B47" s="28"/>
      <c r="C47" s="14"/>
      <c r="D47" s="71">
        <v>9</v>
      </c>
      <c r="E47" s="101">
        <v>1014455.5</v>
      </c>
      <c r="F47" s="101">
        <v>62044.61</v>
      </c>
      <c r="G47" s="118">
        <f>1-(+F47/E47)</f>
        <v>0.93883949567033742</v>
      </c>
      <c r="H47" s="15"/>
    </row>
    <row r="48" spans="1:8" ht="15.75" x14ac:dyDescent="0.25">
      <c r="A48" s="27" t="s">
        <v>37</v>
      </c>
      <c r="B48" s="28"/>
      <c r="C48" s="14"/>
      <c r="D48" s="71">
        <v>41</v>
      </c>
      <c r="E48" s="101">
        <v>2885138</v>
      </c>
      <c r="F48" s="101">
        <v>232189</v>
      </c>
      <c r="G48" s="118">
        <f>1-(+F48/E48)</f>
        <v>0.91952239372952005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3</v>
      </c>
      <c r="E50" s="101">
        <v>1081420</v>
      </c>
      <c r="F50" s="101">
        <v>19130</v>
      </c>
      <c r="G50" s="118">
        <f>1-(+F50/E50)</f>
        <v>0.98231029572229112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x14ac:dyDescent="0.25">
      <c r="A53" s="29" t="s">
        <v>60</v>
      </c>
      <c r="B53" s="30"/>
      <c r="C53" s="14"/>
      <c r="D53" s="71">
        <v>439</v>
      </c>
      <c r="E53" s="101">
        <v>37515169.539999999</v>
      </c>
      <c r="F53" s="101">
        <v>4324299.13</v>
      </c>
      <c r="G53" s="118">
        <f>1-(+F53/E53)</f>
        <v>0.8847319848737647</v>
      </c>
      <c r="H53" s="15"/>
    </row>
    <row r="54" spans="1:8" ht="15.75" x14ac:dyDescent="0.25">
      <c r="A54" s="29" t="s">
        <v>61</v>
      </c>
      <c r="B54" s="30"/>
      <c r="C54" s="14"/>
      <c r="D54" s="71">
        <v>3</v>
      </c>
      <c r="E54" s="101">
        <v>81313.17</v>
      </c>
      <c r="F54" s="101">
        <v>8079.64</v>
      </c>
      <c r="G54" s="118">
        <f>1-(+F54/E54)</f>
        <v>0.90063553050508305</v>
      </c>
      <c r="H54" s="15"/>
    </row>
    <row r="55" spans="1:8" x14ac:dyDescent="0.2">
      <c r="A55" s="31" t="s">
        <v>42</v>
      </c>
      <c r="B55" s="30"/>
      <c r="C55" s="14"/>
      <c r="D55" s="72"/>
      <c r="E55" s="104"/>
      <c r="F55" s="101"/>
      <c r="G55" s="119"/>
      <c r="H55" s="15"/>
    </row>
    <row r="56" spans="1:8" x14ac:dyDescent="0.2">
      <c r="A56" s="16" t="s">
        <v>43</v>
      </c>
      <c r="B56" s="28"/>
      <c r="C56" s="14"/>
      <c r="D56" s="72"/>
      <c r="E56" s="104"/>
      <c r="F56" s="101"/>
      <c r="G56" s="119"/>
      <c r="H56" s="15"/>
    </row>
    <row r="57" spans="1:8" x14ac:dyDescent="0.2">
      <c r="A57" s="16" t="s">
        <v>44</v>
      </c>
      <c r="B57" s="28"/>
      <c r="C57" s="14"/>
      <c r="D57" s="72"/>
      <c r="E57" s="100"/>
      <c r="F57" s="101"/>
      <c r="G57" s="119"/>
      <c r="H57" s="15"/>
    </row>
    <row r="58" spans="1:8" x14ac:dyDescent="0.2">
      <c r="A58" s="16" t="s">
        <v>30</v>
      </c>
      <c r="B58" s="28"/>
      <c r="C58" s="14"/>
      <c r="D58" s="72"/>
      <c r="E58" s="100"/>
      <c r="F58" s="101"/>
      <c r="G58" s="119"/>
      <c r="H58" s="15"/>
    </row>
    <row r="59" spans="1:8" ht="15.75" x14ac:dyDescent="0.25">
      <c r="A59" s="32"/>
      <c r="B59" s="18"/>
      <c r="C59" s="14"/>
      <c r="D59" s="72"/>
      <c r="E59" s="77"/>
      <c r="F59" s="111"/>
      <c r="G59" s="119"/>
      <c r="H59" s="15"/>
    </row>
    <row r="60" spans="1:8" ht="15.75" x14ac:dyDescent="0.25">
      <c r="A60" s="20" t="s">
        <v>45</v>
      </c>
      <c r="B60" s="20"/>
      <c r="C60" s="21"/>
      <c r="D60" s="73">
        <f>SUM(D44:D56)</f>
        <v>528</v>
      </c>
      <c r="E60" s="112">
        <f>SUM(E44:E59)</f>
        <v>44619290.460000001</v>
      </c>
      <c r="F60" s="112">
        <f>SUM(F44:F59)</f>
        <v>4839169.9499999993</v>
      </c>
      <c r="G60" s="122">
        <f>1-(F60/E60)</f>
        <v>0.89154534058899515</v>
      </c>
      <c r="H60" s="15"/>
    </row>
    <row r="61" spans="1:8" x14ac:dyDescent="0.2">
      <c r="A61" s="33"/>
      <c r="B61" s="33"/>
      <c r="C61" s="49"/>
      <c r="D61" s="123"/>
      <c r="E61" s="114"/>
      <c r="F61" s="115"/>
      <c r="G61" s="115"/>
      <c r="H61" s="2"/>
    </row>
    <row r="62" spans="1:8" ht="18" x14ac:dyDescent="0.25">
      <c r="A62" s="34" t="s">
        <v>46</v>
      </c>
      <c r="B62" s="35"/>
      <c r="C62" s="38"/>
      <c r="D62" s="51"/>
      <c r="E62" s="116"/>
      <c r="F62" s="36">
        <f>F60+F39</f>
        <v>5253938.4499999993</v>
      </c>
      <c r="G62" s="116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69" spans="1:8" ht="18" x14ac:dyDescent="0.25">
      <c r="A69" s="42"/>
      <c r="B69" s="38"/>
      <c r="C69" s="38"/>
      <c r="D69" s="38"/>
      <c r="E69" s="36"/>
      <c r="F69" s="2"/>
      <c r="G69" s="2"/>
      <c r="H69" s="2"/>
    </row>
    <row r="70" spans="1:8" ht="18" x14ac:dyDescent="0.25">
      <c r="A70" s="81"/>
      <c r="B70" s="82"/>
      <c r="C70" s="82"/>
      <c r="D70" s="82"/>
      <c r="E70" s="43"/>
      <c r="F70" s="2"/>
      <c r="G70" s="2"/>
      <c r="H70" s="2"/>
    </row>
    <row r="71" spans="1:8" ht="18" x14ac:dyDescent="0.25">
      <c r="A71" s="42"/>
      <c r="B71" s="38"/>
      <c r="C71" s="38"/>
      <c r="D71" s="38"/>
      <c r="E71" s="44"/>
      <c r="F71" s="2"/>
      <c r="G71" s="2"/>
      <c r="H71" s="2"/>
    </row>
    <row r="72" spans="1:8" ht="18" x14ac:dyDescent="0.25">
      <c r="A72" s="42"/>
      <c r="B72" s="38"/>
      <c r="C72" s="38"/>
      <c r="D72" s="38"/>
      <c r="E72" s="45"/>
      <c r="F72" s="2"/>
      <c r="G72" s="2"/>
      <c r="H72" s="2"/>
    </row>
    <row r="73" spans="1:8" ht="18" x14ac:dyDescent="0.25">
      <c r="A73" s="42"/>
      <c r="B73" s="38"/>
      <c r="C73" s="38"/>
      <c r="D73" s="38"/>
      <c r="E73" s="36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43"/>
      <c r="F75" s="2"/>
      <c r="G75" s="2"/>
      <c r="H75" s="2"/>
    </row>
    <row r="76" spans="1:8" ht="18" x14ac:dyDescent="0.25">
      <c r="A76" s="42"/>
      <c r="B76" s="38"/>
      <c r="C76" s="38"/>
      <c r="D76" s="38"/>
      <c r="E76" s="44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6"/>
      <c r="F79" s="2"/>
      <c r="G79" s="2"/>
      <c r="H79" s="2"/>
    </row>
    <row r="80" spans="1:8" ht="18" x14ac:dyDescent="0.25">
      <c r="A80" s="42"/>
      <c r="B80" s="38"/>
      <c r="C80" s="38"/>
      <c r="D80" s="38"/>
      <c r="E80" s="38"/>
      <c r="F80" s="2"/>
      <c r="G80" s="2"/>
      <c r="H80" s="2"/>
    </row>
    <row r="81" spans="1:8" ht="15.75" x14ac:dyDescent="0.25">
      <c r="A81" s="47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NOVEMBER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8" t="s">
        <v>89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94</v>
      </c>
      <c r="B9" s="137"/>
      <c r="C9" s="14"/>
      <c r="D9" s="71">
        <v>5</v>
      </c>
      <c r="E9" s="101">
        <v>1075673</v>
      </c>
      <c r="F9" s="101">
        <v>92246</v>
      </c>
      <c r="G9" s="118">
        <f>F9/E9</f>
        <v>8.5756544972310361E-2</v>
      </c>
      <c r="H9" s="15"/>
    </row>
    <row r="10" spans="1:8" ht="15.75" x14ac:dyDescent="0.25">
      <c r="A10" s="136" t="s">
        <v>11</v>
      </c>
      <c r="B10" s="137"/>
      <c r="C10" s="14"/>
      <c r="D10" s="71"/>
      <c r="E10" s="101"/>
      <c r="F10" s="101"/>
      <c r="G10" s="118"/>
      <c r="H10" s="15"/>
    </row>
    <row r="11" spans="1:8" ht="15.75" x14ac:dyDescent="0.25">
      <c r="A11" s="136" t="s">
        <v>97</v>
      </c>
      <c r="B11" s="137"/>
      <c r="C11" s="14"/>
      <c r="D11" s="71">
        <v>7</v>
      </c>
      <c r="E11" s="101">
        <v>1054984</v>
      </c>
      <c r="F11" s="101">
        <v>249011.5</v>
      </c>
      <c r="G11" s="118">
        <f>F11/E11</f>
        <v>0.23603343747393327</v>
      </c>
      <c r="H11" s="15"/>
    </row>
    <row r="12" spans="1:8" ht="15.75" x14ac:dyDescent="0.25">
      <c r="A12" s="136" t="s">
        <v>66</v>
      </c>
      <c r="B12" s="137"/>
      <c r="C12" s="14"/>
      <c r="D12" s="71"/>
      <c r="E12" s="101"/>
      <c r="F12" s="101"/>
      <c r="G12" s="118"/>
      <c r="H12" s="15"/>
    </row>
    <row r="13" spans="1:8" ht="15.75" x14ac:dyDescent="0.25">
      <c r="A13" s="136" t="s">
        <v>101</v>
      </c>
      <c r="B13" s="137"/>
      <c r="C13" s="14"/>
      <c r="D13" s="71">
        <v>3</v>
      </c>
      <c r="E13" s="101">
        <v>848106</v>
      </c>
      <c r="F13" s="101">
        <v>150286</v>
      </c>
      <c r="G13" s="118">
        <f>F13/E13</f>
        <v>0.17720190636547789</v>
      </c>
      <c r="H13" s="15"/>
    </row>
    <row r="14" spans="1:8" ht="15.75" x14ac:dyDescent="0.25">
      <c r="A14" s="136" t="s">
        <v>25</v>
      </c>
      <c r="B14" s="137"/>
      <c r="C14" s="14"/>
      <c r="D14" s="71"/>
      <c r="E14" s="101"/>
      <c r="F14" s="101"/>
      <c r="G14" s="118"/>
      <c r="H14" s="15"/>
    </row>
    <row r="15" spans="1:8" ht="15.75" x14ac:dyDescent="0.25">
      <c r="A15" s="136" t="s">
        <v>103</v>
      </c>
      <c r="B15" s="137"/>
      <c r="C15" s="14"/>
      <c r="D15" s="71"/>
      <c r="E15" s="101"/>
      <c r="F15" s="101"/>
      <c r="G15" s="118"/>
      <c r="H15" s="15"/>
    </row>
    <row r="16" spans="1:8" ht="15.75" x14ac:dyDescent="0.25">
      <c r="A16" s="136" t="s">
        <v>10</v>
      </c>
      <c r="B16" s="137"/>
      <c r="C16" s="14"/>
      <c r="D16" s="71"/>
      <c r="E16" s="101"/>
      <c r="F16" s="101"/>
      <c r="G16" s="118"/>
      <c r="H16" s="15"/>
    </row>
    <row r="17" spans="1:8" ht="15.75" x14ac:dyDescent="0.25">
      <c r="A17" s="136" t="s">
        <v>14</v>
      </c>
      <c r="B17" s="137"/>
      <c r="C17" s="14"/>
      <c r="D17" s="71">
        <v>2</v>
      </c>
      <c r="E17" s="101">
        <v>238227</v>
      </c>
      <c r="F17" s="101">
        <v>73485</v>
      </c>
      <c r="G17" s="118">
        <f t="shared" ref="G17:G24" si="0">F17/E17</f>
        <v>0.30846629475248399</v>
      </c>
      <c r="H17" s="15"/>
    </row>
    <row r="18" spans="1:8" ht="15.75" x14ac:dyDescent="0.25">
      <c r="A18" s="136" t="s">
        <v>15</v>
      </c>
      <c r="B18" s="137"/>
      <c r="C18" s="14"/>
      <c r="D18" s="71">
        <v>2</v>
      </c>
      <c r="E18" s="101">
        <v>1270589</v>
      </c>
      <c r="F18" s="101">
        <v>370627</v>
      </c>
      <c r="G18" s="118">
        <f t="shared" si="0"/>
        <v>0.29169700036754609</v>
      </c>
      <c r="H18" s="15"/>
    </row>
    <row r="19" spans="1:8" ht="15.75" x14ac:dyDescent="0.25">
      <c r="A19" s="136" t="s">
        <v>54</v>
      </c>
      <c r="B19" s="137"/>
      <c r="C19" s="14"/>
      <c r="D19" s="71"/>
      <c r="E19" s="101"/>
      <c r="F19" s="101"/>
      <c r="G19" s="118"/>
      <c r="H19" s="15"/>
    </row>
    <row r="20" spans="1:8" ht="15.75" x14ac:dyDescent="0.25">
      <c r="A20" s="136" t="s">
        <v>151</v>
      </c>
      <c r="B20" s="137"/>
      <c r="C20" s="14"/>
      <c r="D20" s="71">
        <v>2</v>
      </c>
      <c r="E20" s="101">
        <v>944756</v>
      </c>
      <c r="F20" s="101">
        <v>98795</v>
      </c>
      <c r="G20" s="118">
        <f t="shared" si="0"/>
        <v>0.1045719741393545</v>
      </c>
      <c r="H20" s="15"/>
    </row>
    <row r="21" spans="1:8" ht="15.75" x14ac:dyDescent="0.25">
      <c r="A21" s="136" t="s">
        <v>55</v>
      </c>
      <c r="B21" s="137"/>
      <c r="C21" s="14"/>
      <c r="D21" s="71">
        <v>5</v>
      </c>
      <c r="E21" s="101">
        <v>6093099</v>
      </c>
      <c r="F21" s="101">
        <v>765493</v>
      </c>
      <c r="G21" s="118">
        <f t="shared" si="0"/>
        <v>0.12563278554968499</v>
      </c>
      <c r="H21" s="15"/>
    </row>
    <row r="22" spans="1:8" ht="15.75" x14ac:dyDescent="0.25">
      <c r="A22" s="136" t="s">
        <v>56</v>
      </c>
      <c r="B22" s="137"/>
      <c r="C22" s="14"/>
      <c r="D22" s="71">
        <v>1</v>
      </c>
      <c r="E22" s="101">
        <v>382695</v>
      </c>
      <c r="F22" s="101">
        <v>46127.5</v>
      </c>
      <c r="G22" s="118">
        <f t="shared" si="0"/>
        <v>0.12053332288114556</v>
      </c>
      <c r="H22" s="15"/>
    </row>
    <row r="23" spans="1:8" ht="15.75" x14ac:dyDescent="0.25">
      <c r="A23" s="138" t="s">
        <v>20</v>
      </c>
      <c r="B23" s="137"/>
      <c r="C23" s="14"/>
      <c r="D23" s="71">
        <v>4</v>
      </c>
      <c r="E23" s="101">
        <v>709230</v>
      </c>
      <c r="F23" s="101">
        <v>147842</v>
      </c>
      <c r="G23" s="118">
        <f t="shared" si="0"/>
        <v>0.2084542391043808</v>
      </c>
      <c r="H23" s="15"/>
    </row>
    <row r="24" spans="1:8" ht="15.75" x14ac:dyDescent="0.25">
      <c r="A24" s="138" t="s">
        <v>21</v>
      </c>
      <c r="B24" s="137"/>
      <c r="C24" s="14"/>
      <c r="D24" s="71">
        <v>20</v>
      </c>
      <c r="E24" s="101">
        <v>288387</v>
      </c>
      <c r="F24" s="101">
        <v>288387</v>
      </c>
      <c r="G24" s="118">
        <f t="shared" si="0"/>
        <v>1</v>
      </c>
      <c r="H24" s="15"/>
    </row>
    <row r="25" spans="1:8" ht="15.75" x14ac:dyDescent="0.25">
      <c r="A25" s="139" t="s">
        <v>22</v>
      </c>
      <c r="B25" s="137"/>
      <c r="C25" s="14"/>
      <c r="D25" s="71"/>
      <c r="E25" s="101"/>
      <c r="F25" s="101"/>
      <c r="G25" s="118"/>
      <c r="H25" s="15"/>
    </row>
    <row r="26" spans="1:8" ht="15.75" x14ac:dyDescent="0.25">
      <c r="A26" s="139" t="s">
        <v>23</v>
      </c>
      <c r="B26" s="137"/>
      <c r="C26" s="14"/>
      <c r="D26" s="71"/>
      <c r="E26" s="101">
        <v>68781</v>
      </c>
      <c r="F26" s="101">
        <v>-11569</v>
      </c>
      <c r="G26" s="118">
        <f>F26/E26</f>
        <v>-0.16820052049257789</v>
      </c>
      <c r="H26" s="15"/>
    </row>
    <row r="27" spans="1:8" ht="15.75" x14ac:dyDescent="0.25">
      <c r="A27" s="136" t="s">
        <v>115</v>
      </c>
      <c r="B27" s="137"/>
      <c r="C27" s="14"/>
      <c r="D27" s="71"/>
      <c r="E27" s="101"/>
      <c r="F27" s="101"/>
      <c r="G27" s="118"/>
      <c r="H27" s="15"/>
    </row>
    <row r="28" spans="1:8" ht="15.75" x14ac:dyDescent="0.25">
      <c r="A28" s="139" t="s">
        <v>24</v>
      </c>
      <c r="B28" s="137"/>
      <c r="C28" s="14"/>
      <c r="D28" s="71">
        <v>1</v>
      </c>
      <c r="E28" s="101">
        <v>89777</v>
      </c>
      <c r="F28" s="101">
        <v>36546</v>
      </c>
      <c r="G28" s="118">
        <f>F28/E28</f>
        <v>0.40707530882074472</v>
      </c>
      <c r="H28" s="15"/>
    </row>
    <row r="29" spans="1:8" ht="15.75" x14ac:dyDescent="0.25">
      <c r="A29" s="139" t="s">
        <v>111</v>
      </c>
      <c r="B29" s="137"/>
      <c r="C29" s="14"/>
      <c r="D29" s="71">
        <v>1</v>
      </c>
      <c r="E29" s="101">
        <v>80287</v>
      </c>
      <c r="F29" s="101">
        <v>38569.5</v>
      </c>
      <c r="G29" s="118">
        <f>F29/E29</f>
        <v>0.48039533174735638</v>
      </c>
      <c r="H29" s="15"/>
    </row>
    <row r="30" spans="1:8" ht="15.75" x14ac:dyDescent="0.25">
      <c r="A30" s="139" t="s">
        <v>116</v>
      </c>
      <c r="B30" s="137"/>
      <c r="C30" s="14"/>
      <c r="D30" s="71"/>
      <c r="E30" s="121"/>
      <c r="F30" s="101"/>
      <c r="G30" s="118"/>
      <c r="H30" s="15"/>
    </row>
    <row r="31" spans="1:8" ht="15.75" x14ac:dyDescent="0.25">
      <c r="A31" s="139" t="s">
        <v>136</v>
      </c>
      <c r="B31" s="137"/>
      <c r="C31" s="14"/>
      <c r="D31" s="71"/>
      <c r="E31" s="121"/>
      <c r="F31" s="101"/>
      <c r="G31" s="118"/>
      <c r="H31" s="15"/>
    </row>
    <row r="32" spans="1:8" ht="15.75" x14ac:dyDescent="0.25">
      <c r="A32" s="139" t="s">
        <v>57</v>
      </c>
      <c r="B32" s="137"/>
      <c r="C32" s="14"/>
      <c r="D32" s="71">
        <v>11</v>
      </c>
      <c r="E32" s="121">
        <v>1364040</v>
      </c>
      <c r="F32" s="121">
        <v>155368.93</v>
      </c>
      <c r="G32" s="118">
        <f>F32/E32</f>
        <v>0.1139034998973637</v>
      </c>
      <c r="H32" s="15"/>
    </row>
    <row r="33" spans="1:8" ht="15.75" x14ac:dyDescent="0.25">
      <c r="A33" s="136" t="s">
        <v>133</v>
      </c>
      <c r="B33" s="137"/>
      <c r="C33" s="14"/>
      <c r="D33" s="71"/>
      <c r="E33" s="101"/>
      <c r="F33" s="101"/>
      <c r="G33" s="118"/>
      <c r="H33" s="15"/>
    </row>
    <row r="34" spans="1:8" ht="15.75" x14ac:dyDescent="0.25">
      <c r="A34" s="136" t="s">
        <v>91</v>
      </c>
      <c r="B34" s="137"/>
      <c r="C34" s="14"/>
      <c r="D34" s="71">
        <v>1</v>
      </c>
      <c r="E34" s="101">
        <v>365891</v>
      </c>
      <c r="F34" s="101">
        <v>64416</v>
      </c>
      <c r="G34" s="118">
        <f>F34/E34</f>
        <v>0.17605243091521791</v>
      </c>
      <c r="H34" s="15"/>
    </row>
    <row r="35" spans="1:8" x14ac:dyDescent="0.2">
      <c r="A35" s="16" t="s">
        <v>28</v>
      </c>
      <c r="B35" s="13"/>
      <c r="C35" s="14"/>
      <c r="D35" s="72"/>
      <c r="E35" s="120">
        <v>277210</v>
      </c>
      <c r="F35" s="101">
        <v>46558</v>
      </c>
      <c r="G35" s="119"/>
      <c r="H35" s="15"/>
    </row>
    <row r="36" spans="1:8" x14ac:dyDescent="0.2">
      <c r="A36" s="16" t="s">
        <v>29</v>
      </c>
      <c r="B36" s="13"/>
      <c r="C36" s="14"/>
      <c r="D36" s="72"/>
      <c r="E36" s="120"/>
      <c r="F36" s="101">
        <v>-3000</v>
      </c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21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2"/>
      <c r="D39" s="73">
        <f>SUM(D9:D38)</f>
        <v>65</v>
      </c>
      <c r="E39" s="112">
        <f>SUM(E9:E38)</f>
        <v>15151732</v>
      </c>
      <c r="F39" s="112">
        <f>SUM(F9:F38)</f>
        <v>2609189.4300000002</v>
      </c>
      <c r="G39" s="122">
        <f>F39/E39</f>
        <v>0.17220403779581109</v>
      </c>
      <c r="H39" s="2"/>
    </row>
    <row r="40" spans="1:8" ht="15.75" x14ac:dyDescent="0.25">
      <c r="A40" s="22"/>
      <c r="B40" s="22"/>
      <c r="C40" s="24"/>
      <c r="D40" s="87"/>
      <c r="E40" s="124"/>
      <c r="F40" s="124"/>
      <c r="G40" s="125"/>
      <c r="H40" s="2"/>
    </row>
    <row r="41" spans="1:8" ht="18" x14ac:dyDescent="0.2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123</v>
      </c>
      <c r="F42" s="11" t="s">
        <v>123</v>
      </c>
      <c r="G42" s="11" t="s">
        <v>5</v>
      </c>
      <c r="H42" s="2"/>
    </row>
    <row r="43" spans="1:8" ht="15.75" x14ac:dyDescent="0.25">
      <c r="A43" s="26"/>
      <c r="B43" s="26"/>
      <c r="C43" s="14"/>
      <c r="D43" s="110" t="s">
        <v>6</v>
      </c>
      <c r="E43" s="76" t="s">
        <v>124</v>
      </c>
      <c r="F43" s="75" t="s">
        <v>8</v>
      </c>
      <c r="G43" s="75" t="s">
        <v>125</v>
      </c>
      <c r="H43" s="15"/>
    </row>
    <row r="44" spans="1:8" ht="15.75" x14ac:dyDescent="0.25">
      <c r="A44" s="27" t="s">
        <v>33</v>
      </c>
      <c r="B44" s="28"/>
      <c r="C44" s="14"/>
      <c r="D44" s="71">
        <v>185</v>
      </c>
      <c r="E44" s="101">
        <v>34254464.289999999</v>
      </c>
      <c r="F44" s="101">
        <v>1969639.32</v>
      </c>
      <c r="G44" s="118">
        <f t="shared" ref="G44:G50" si="1">1-(+F44/E44)</f>
        <v>0.94249977745017599</v>
      </c>
      <c r="H44" s="15"/>
    </row>
    <row r="45" spans="1:8" ht="15.75" x14ac:dyDescent="0.25">
      <c r="A45" s="27" t="s">
        <v>34</v>
      </c>
      <c r="B45" s="28"/>
      <c r="C45" s="14"/>
      <c r="D45" s="71">
        <v>8</v>
      </c>
      <c r="E45" s="101">
        <v>4640300.95</v>
      </c>
      <c r="F45" s="101">
        <v>523856.4</v>
      </c>
      <c r="G45" s="118">
        <f t="shared" si="1"/>
        <v>0.88710723600804386</v>
      </c>
      <c r="H45" s="15"/>
    </row>
    <row r="46" spans="1:8" ht="15.75" x14ac:dyDescent="0.25">
      <c r="A46" s="27" t="s">
        <v>35</v>
      </c>
      <c r="B46" s="28"/>
      <c r="C46" s="14"/>
      <c r="D46" s="71">
        <v>201</v>
      </c>
      <c r="E46" s="101">
        <v>15914112.300000001</v>
      </c>
      <c r="F46" s="101">
        <v>852276.5</v>
      </c>
      <c r="G46" s="118">
        <f t="shared" si="1"/>
        <v>0.94644523779061185</v>
      </c>
      <c r="H46" s="15"/>
    </row>
    <row r="47" spans="1:8" ht="15.75" x14ac:dyDescent="0.25">
      <c r="A47" s="27" t="s">
        <v>36</v>
      </c>
      <c r="B47" s="28"/>
      <c r="C47" s="14"/>
      <c r="D47" s="71">
        <v>1</v>
      </c>
      <c r="E47" s="101">
        <v>504443</v>
      </c>
      <c r="F47" s="101">
        <v>27822.5</v>
      </c>
      <c r="G47" s="118">
        <f t="shared" si="1"/>
        <v>0.9448451063846659</v>
      </c>
      <c r="H47" s="15"/>
    </row>
    <row r="48" spans="1:8" ht="15.75" x14ac:dyDescent="0.25">
      <c r="A48" s="27" t="s">
        <v>37</v>
      </c>
      <c r="B48" s="28"/>
      <c r="C48" s="14"/>
      <c r="D48" s="71">
        <v>134</v>
      </c>
      <c r="E48" s="101">
        <v>17075106</v>
      </c>
      <c r="F48" s="101">
        <v>759740.53</v>
      </c>
      <c r="G48" s="118">
        <f t="shared" si="1"/>
        <v>0.9555059552778179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102702</v>
      </c>
      <c r="F49" s="101">
        <v>13087</v>
      </c>
      <c r="G49" s="118">
        <f t="shared" si="1"/>
        <v>0.8725730754999903</v>
      </c>
      <c r="H49" s="15"/>
    </row>
    <row r="50" spans="1:8" ht="15.75" x14ac:dyDescent="0.25">
      <c r="A50" s="27" t="s">
        <v>39</v>
      </c>
      <c r="B50" s="28"/>
      <c r="C50" s="14"/>
      <c r="D50" s="71">
        <v>16</v>
      </c>
      <c r="E50" s="101">
        <v>1463855</v>
      </c>
      <c r="F50" s="101">
        <v>124590</v>
      </c>
      <c r="G50" s="118">
        <f t="shared" si="1"/>
        <v>0.91488911128492922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4</v>
      </c>
      <c r="E52" s="101">
        <v>357250</v>
      </c>
      <c r="F52" s="101">
        <v>20875</v>
      </c>
      <c r="G52" s="118">
        <f>1-(+F52/E52)</f>
        <v>0.94156752974107771</v>
      </c>
      <c r="H52" s="15"/>
    </row>
    <row r="53" spans="1:8" ht="15.75" x14ac:dyDescent="0.25">
      <c r="A53" s="29" t="s">
        <v>59</v>
      </c>
      <c r="B53" s="30"/>
      <c r="C53" s="14"/>
      <c r="D53" s="71">
        <v>2</v>
      </c>
      <c r="E53" s="101">
        <v>196200</v>
      </c>
      <c r="F53" s="101">
        <v>8600</v>
      </c>
      <c r="G53" s="118">
        <f>1-(+F53/E53)</f>
        <v>0.95616717635066262</v>
      </c>
      <c r="H53" s="15"/>
    </row>
    <row r="54" spans="1:8" ht="15.75" x14ac:dyDescent="0.25">
      <c r="A54" s="27" t="s">
        <v>60</v>
      </c>
      <c r="B54" s="30"/>
      <c r="C54" s="14"/>
      <c r="D54" s="71">
        <v>991</v>
      </c>
      <c r="E54" s="101">
        <v>115836965.22</v>
      </c>
      <c r="F54" s="101">
        <v>12465298.4</v>
      </c>
      <c r="G54" s="118">
        <f>1-(+F54/E54)</f>
        <v>0.89238928716471777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x14ac:dyDescent="0.2">
      <c r="A56" s="31" t="s">
        <v>42</v>
      </c>
      <c r="B56" s="30"/>
      <c r="C56" s="14"/>
      <c r="D56" s="72"/>
      <c r="E56" s="104"/>
      <c r="F56" s="101"/>
      <c r="G56" s="119"/>
      <c r="H56" s="1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19"/>
      <c r="H57" s="15"/>
    </row>
    <row r="58" spans="1:8" x14ac:dyDescent="0.2">
      <c r="A58" s="16" t="s">
        <v>44</v>
      </c>
      <c r="B58" s="28"/>
      <c r="C58" s="14"/>
      <c r="D58" s="72"/>
      <c r="E58" s="120"/>
      <c r="F58" s="101"/>
      <c r="G58" s="119"/>
      <c r="H58" s="15"/>
    </row>
    <row r="59" spans="1:8" x14ac:dyDescent="0.2">
      <c r="A59" s="16" t="s">
        <v>30</v>
      </c>
      <c r="B59" s="28"/>
      <c r="C59" s="14"/>
      <c r="D59" s="72"/>
      <c r="E59" s="120"/>
      <c r="F59" s="121"/>
      <c r="G59" s="119"/>
      <c r="H59" s="15"/>
    </row>
    <row r="60" spans="1:8" ht="15.75" x14ac:dyDescent="0.25">
      <c r="A60" s="32"/>
      <c r="B60" s="18"/>
      <c r="C60" s="21"/>
      <c r="D60" s="72"/>
      <c r="E60" s="111"/>
      <c r="F60" s="111"/>
      <c r="G60" s="119"/>
      <c r="H60" s="15"/>
    </row>
    <row r="61" spans="1:8" ht="15.75" x14ac:dyDescent="0.25">
      <c r="A61" s="20" t="s">
        <v>45</v>
      </c>
      <c r="B61" s="20"/>
      <c r="C61" s="33"/>
      <c r="D61" s="73">
        <f>SUM(D44:D57)</f>
        <v>1544</v>
      </c>
      <c r="E61" s="112">
        <f>SUM(E44:E60)</f>
        <v>190345398.75999999</v>
      </c>
      <c r="F61" s="112">
        <f>SUM(F44:F60)</f>
        <v>16765785.65</v>
      </c>
      <c r="G61" s="122">
        <f>1-(+F61/E61)</f>
        <v>0.9119191440443517</v>
      </c>
      <c r="H61" s="2"/>
    </row>
    <row r="62" spans="1:8" ht="18" x14ac:dyDescent="0.25">
      <c r="A62" s="33"/>
      <c r="B62" s="33"/>
      <c r="C62" s="35"/>
      <c r="D62" s="11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8"/>
      <c r="D63" s="116"/>
      <c r="E63" s="116"/>
      <c r="F63" s="36">
        <f>F61+F39</f>
        <v>19374975.080000002</v>
      </c>
      <c r="G63" s="116"/>
      <c r="H63" s="2"/>
    </row>
    <row r="64" spans="1:8" ht="20.25" customHeight="1" x14ac:dyDescent="0.25">
      <c r="A64" s="34"/>
      <c r="B64" s="35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NOVEMBER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127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94</v>
      </c>
      <c r="B9" s="137"/>
      <c r="C9" s="14"/>
      <c r="D9" s="71"/>
      <c r="E9" s="100"/>
      <c r="F9" s="101"/>
      <c r="G9" s="118"/>
      <c r="H9" s="15"/>
    </row>
    <row r="10" spans="1:8" ht="15.75" x14ac:dyDescent="0.25">
      <c r="A10" s="136" t="s">
        <v>11</v>
      </c>
      <c r="B10" s="137"/>
      <c r="C10" s="14"/>
      <c r="D10" s="71">
        <v>10</v>
      </c>
      <c r="E10" s="100">
        <v>2369457</v>
      </c>
      <c r="F10" s="101">
        <v>486855.5</v>
      </c>
      <c r="G10" s="126">
        <f t="shared" ref="G10:G22" si="0">F10/E10</f>
        <v>0.20547133794789271</v>
      </c>
      <c r="H10" s="15"/>
    </row>
    <row r="11" spans="1:8" ht="15.75" x14ac:dyDescent="0.25">
      <c r="A11" s="136" t="s">
        <v>97</v>
      </c>
      <c r="B11" s="137"/>
      <c r="C11" s="14"/>
      <c r="D11" s="71">
        <v>10</v>
      </c>
      <c r="E11" s="100">
        <v>1360251</v>
      </c>
      <c r="F11" s="101">
        <v>352285.5</v>
      </c>
      <c r="G11" s="126">
        <f t="shared" si="0"/>
        <v>0.25898565779403948</v>
      </c>
      <c r="H11" s="15"/>
    </row>
    <row r="12" spans="1:8" ht="15.75" x14ac:dyDescent="0.25">
      <c r="A12" s="136" t="s">
        <v>66</v>
      </c>
      <c r="B12" s="137"/>
      <c r="C12" s="14"/>
      <c r="D12" s="71"/>
      <c r="E12" s="100"/>
      <c r="F12" s="101"/>
      <c r="G12" s="126"/>
      <c r="H12" s="15"/>
    </row>
    <row r="13" spans="1:8" ht="15.75" x14ac:dyDescent="0.25">
      <c r="A13" s="136" t="s">
        <v>101</v>
      </c>
      <c r="B13" s="137"/>
      <c r="C13" s="14"/>
      <c r="D13" s="71"/>
      <c r="E13" s="100"/>
      <c r="F13" s="101"/>
      <c r="G13" s="126"/>
      <c r="H13" s="15"/>
    </row>
    <row r="14" spans="1:8" ht="15.75" x14ac:dyDescent="0.25">
      <c r="A14" s="136" t="s">
        <v>25</v>
      </c>
      <c r="B14" s="137"/>
      <c r="C14" s="14"/>
      <c r="D14" s="71">
        <v>1</v>
      </c>
      <c r="E14" s="100">
        <v>436507</v>
      </c>
      <c r="F14" s="101">
        <v>151285</v>
      </c>
      <c r="G14" s="126">
        <f t="shared" si="0"/>
        <v>0.34658092539180357</v>
      </c>
      <c r="H14" s="15"/>
    </row>
    <row r="15" spans="1:8" ht="15.75" x14ac:dyDescent="0.25">
      <c r="A15" s="136" t="s">
        <v>103</v>
      </c>
      <c r="B15" s="137"/>
      <c r="C15" s="14"/>
      <c r="D15" s="71">
        <v>1</v>
      </c>
      <c r="E15" s="100">
        <v>167366.5</v>
      </c>
      <c r="F15" s="101">
        <v>37053</v>
      </c>
      <c r="G15" s="126">
        <f t="shared" si="0"/>
        <v>0.22138839014976117</v>
      </c>
      <c r="H15" s="15"/>
    </row>
    <row r="16" spans="1:8" ht="15.75" x14ac:dyDescent="0.25">
      <c r="A16" s="136" t="s">
        <v>10</v>
      </c>
      <c r="B16" s="137"/>
      <c r="C16" s="14"/>
      <c r="D16" s="71">
        <v>1</v>
      </c>
      <c r="E16" s="100">
        <v>10000</v>
      </c>
      <c r="F16" s="101">
        <v>260</v>
      </c>
      <c r="G16" s="126">
        <f t="shared" si="0"/>
        <v>2.5999999999999999E-2</v>
      </c>
      <c r="H16" s="15"/>
    </row>
    <row r="17" spans="1:8" ht="15.75" x14ac:dyDescent="0.25">
      <c r="A17" s="136" t="s">
        <v>14</v>
      </c>
      <c r="B17" s="137"/>
      <c r="C17" s="14"/>
      <c r="D17" s="71">
        <v>2</v>
      </c>
      <c r="E17" s="100">
        <v>534950</v>
      </c>
      <c r="F17" s="101">
        <v>52470.5</v>
      </c>
      <c r="G17" s="118">
        <f t="shared" si="0"/>
        <v>9.8084867744649029E-2</v>
      </c>
      <c r="H17" s="15"/>
    </row>
    <row r="18" spans="1:8" ht="15.75" x14ac:dyDescent="0.25">
      <c r="A18" s="136" t="s">
        <v>15</v>
      </c>
      <c r="B18" s="137"/>
      <c r="C18" s="14"/>
      <c r="D18" s="71">
        <v>3</v>
      </c>
      <c r="E18" s="100">
        <v>1163383</v>
      </c>
      <c r="F18" s="101">
        <v>197631.5</v>
      </c>
      <c r="G18" s="126">
        <f t="shared" si="0"/>
        <v>0.16987655827874398</v>
      </c>
      <c r="H18" s="15"/>
    </row>
    <row r="19" spans="1:8" ht="15.75" x14ac:dyDescent="0.25">
      <c r="A19" s="136" t="s">
        <v>54</v>
      </c>
      <c r="B19" s="137"/>
      <c r="C19" s="14"/>
      <c r="D19" s="71">
        <v>2</v>
      </c>
      <c r="E19" s="100">
        <v>489121</v>
      </c>
      <c r="F19" s="101">
        <v>182398</v>
      </c>
      <c r="G19" s="118">
        <f t="shared" si="0"/>
        <v>0.37290977079291221</v>
      </c>
      <c r="H19" s="15"/>
    </row>
    <row r="20" spans="1:8" ht="15.75" x14ac:dyDescent="0.25">
      <c r="A20" s="136" t="s">
        <v>151</v>
      </c>
      <c r="B20" s="137"/>
      <c r="C20" s="14"/>
      <c r="D20" s="71"/>
      <c r="E20" s="100"/>
      <c r="F20" s="101"/>
      <c r="G20" s="118"/>
      <c r="H20" s="15"/>
    </row>
    <row r="21" spans="1:8" ht="15.75" x14ac:dyDescent="0.25">
      <c r="A21" s="136" t="s">
        <v>55</v>
      </c>
      <c r="B21" s="137"/>
      <c r="C21" s="14"/>
      <c r="D21" s="71">
        <v>6</v>
      </c>
      <c r="E21" s="100">
        <v>4680058</v>
      </c>
      <c r="F21" s="101">
        <v>965114.5</v>
      </c>
      <c r="G21" s="118">
        <f t="shared" si="0"/>
        <v>0.20621849130929573</v>
      </c>
      <c r="H21" s="15"/>
    </row>
    <row r="22" spans="1:8" ht="15.75" x14ac:dyDescent="0.25">
      <c r="A22" s="136" t="s">
        <v>56</v>
      </c>
      <c r="B22" s="137"/>
      <c r="C22" s="14"/>
      <c r="D22" s="71">
        <v>3</v>
      </c>
      <c r="E22" s="100">
        <v>1451667</v>
      </c>
      <c r="F22" s="101">
        <v>261399</v>
      </c>
      <c r="G22" s="118">
        <f t="shared" si="0"/>
        <v>0.18006815612671501</v>
      </c>
      <c r="H22" s="15"/>
    </row>
    <row r="23" spans="1:8" ht="15.75" x14ac:dyDescent="0.25">
      <c r="A23" s="138" t="s">
        <v>20</v>
      </c>
      <c r="B23" s="137"/>
      <c r="C23" s="14"/>
      <c r="D23" s="71">
        <v>3</v>
      </c>
      <c r="E23" s="100">
        <v>870267</v>
      </c>
      <c r="F23" s="101">
        <v>242670.5</v>
      </c>
      <c r="G23" s="118">
        <f>F23/E23</f>
        <v>0.27884603230962451</v>
      </c>
      <c r="H23" s="15"/>
    </row>
    <row r="24" spans="1:8" ht="15.75" x14ac:dyDescent="0.25">
      <c r="A24" s="138" t="s">
        <v>21</v>
      </c>
      <c r="B24" s="137"/>
      <c r="C24" s="14"/>
      <c r="D24" s="71">
        <v>13</v>
      </c>
      <c r="E24" s="100">
        <v>222544</v>
      </c>
      <c r="F24" s="101">
        <v>222544</v>
      </c>
      <c r="G24" s="118">
        <f>F24/E24</f>
        <v>1</v>
      </c>
      <c r="H24" s="15"/>
    </row>
    <row r="25" spans="1:8" ht="15.75" x14ac:dyDescent="0.25">
      <c r="A25" s="139" t="s">
        <v>22</v>
      </c>
      <c r="B25" s="137"/>
      <c r="C25" s="14"/>
      <c r="D25" s="71"/>
      <c r="E25" s="100"/>
      <c r="F25" s="101"/>
      <c r="G25" s="118"/>
      <c r="H25" s="15"/>
    </row>
    <row r="26" spans="1:8" ht="15.75" x14ac:dyDescent="0.25">
      <c r="A26" s="139" t="s">
        <v>23</v>
      </c>
      <c r="B26" s="137"/>
      <c r="C26" s="14"/>
      <c r="D26" s="71"/>
      <c r="E26" s="100">
        <v>45140</v>
      </c>
      <c r="F26" s="101">
        <v>18794</v>
      </c>
      <c r="G26" s="118">
        <f>F26/E26</f>
        <v>0.41634913602126716</v>
      </c>
      <c r="H26" s="15"/>
    </row>
    <row r="27" spans="1:8" ht="15.75" x14ac:dyDescent="0.25">
      <c r="A27" s="136" t="s">
        <v>115</v>
      </c>
      <c r="B27" s="137"/>
      <c r="C27" s="14"/>
      <c r="D27" s="71"/>
      <c r="E27" s="100"/>
      <c r="F27" s="101"/>
      <c r="G27" s="126"/>
      <c r="H27" s="15"/>
    </row>
    <row r="28" spans="1:8" ht="15.75" x14ac:dyDescent="0.25">
      <c r="A28" s="139" t="s">
        <v>24</v>
      </c>
      <c r="B28" s="137"/>
      <c r="C28" s="14"/>
      <c r="D28" s="71">
        <v>1</v>
      </c>
      <c r="E28" s="100">
        <v>150554</v>
      </c>
      <c r="F28" s="101">
        <v>69276</v>
      </c>
      <c r="G28" s="118">
        <f>F28/E28</f>
        <v>0.46014054757761336</v>
      </c>
      <c r="H28" s="15"/>
    </row>
    <row r="29" spans="1:8" ht="15.75" x14ac:dyDescent="0.25">
      <c r="A29" s="139" t="s">
        <v>111</v>
      </c>
      <c r="B29" s="137"/>
      <c r="C29" s="14"/>
      <c r="D29" s="71"/>
      <c r="E29" s="100"/>
      <c r="F29" s="100"/>
      <c r="G29" s="127"/>
      <c r="H29" s="15"/>
    </row>
    <row r="30" spans="1:8" ht="15.75" x14ac:dyDescent="0.25">
      <c r="A30" s="139" t="s">
        <v>116</v>
      </c>
      <c r="B30" s="137"/>
      <c r="C30" s="14"/>
      <c r="D30" s="71"/>
      <c r="E30" s="128"/>
      <c r="F30" s="101"/>
      <c r="G30" s="126"/>
      <c r="H30" s="15"/>
    </row>
    <row r="31" spans="1:8" ht="15.75" x14ac:dyDescent="0.25">
      <c r="A31" s="139" t="s">
        <v>136</v>
      </c>
      <c r="B31" s="137"/>
      <c r="C31" s="14"/>
      <c r="D31" s="71">
        <v>1</v>
      </c>
      <c r="E31" s="128">
        <v>186106</v>
      </c>
      <c r="F31" s="101">
        <v>56870.5</v>
      </c>
      <c r="G31" s="126">
        <f>F31/E31</f>
        <v>0.30558122790237824</v>
      </c>
      <c r="H31" s="15"/>
    </row>
    <row r="32" spans="1:8" ht="15.75" x14ac:dyDescent="0.25">
      <c r="A32" s="139" t="s">
        <v>57</v>
      </c>
      <c r="B32" s="137"/>
      <c r="C32" s="14"/>
      <c r="D32" s="71"/>
      <c r="E32" s="128"/>
      <c r="F32" s="121"/>
      <c r="G32" s="126"/>
      <c r="H32" s="15"/>
    </row>
    <row r="33" spans="1:8" ht="15.75" x14ac:dyDescent="0.25">
      <c r="A33" s="136" t="s">
        <v>133</v>
      </c>
      <c r="B33" s="137"/>
      <c r="C33" s="14"/>
      <c r="D33" s="71">
        <v>2</v>
      </c>
      <c r="E33" s="100">
        <v>402254</v>
      </c>
      <c r="F33" s="101">
        <v>69012.5</v>
      </c>
      <c r="G33" s="126">
        <f>F33/E33</f>
        <v>0.17156448413191666</v>
      </c>
      <c r="H33" s="15"/>
    </row>
    <row r="34" spans="1:8" ht="15.75" x14ac:dyDescent="0.25">
      <c r="A34" s="136" t="s">
        <v>91</v>
      </c>
      <c r="B34" s="137"/>
      <c r="C34" s="14"/>
      <c r="D34" s="71"/>
      <c r="E34" s="100"/>
      <c r="F34" s="101"/>
      <c r="G34" s="126"/>
      <c r="H34" s="15"/>
    </row>
    <row r="35" spans="1:8" x14ac:dyDescent="0.2">
      <c r="A35" s="16" t="s">
        <v>28</v>
      </c>
      <c r="B35" s="13"/>
      <c r="C35" s="14"/>
      <c r="D35" s="72"/>
      <c r="E35" s="128">
        <v>19950</v>
      </c>
      <c r="F35" s="121">
        <v>3985</v>
      </c>
      <c r="G35" s="119"/>
      <c r="H35" s="15"/>
    </row>
    <row r="36" spans="1:8" x14ac:dyDescent="0.2">
      <c r="A36" s="16" t="s">
        <v>29</v>
      </c>
      <c r="B36" s="13"/>
      <c r="C36" s="14"/>
      <c r="D36" s="72"/>
      <c r="E36" s="128"/>
      <c r="F36" s="121"/>
      <c r="G36" s="119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2">
      <c r="A38" s="17"/>
      <c r="B38" s="18"/>
      <c r="C38" s="21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2"/>
      <c r="D39" s="73">
        <f>SUM(D9:D38)</f>
        <v>59</v>
      </c>
      <c r="E39" s="112">
        <f>SUM(E9:E38)</f>
        <v>14559575.5</v>
      </c>
      <c r="F39" s="112">
        <f>SUM(F9:F38)</f>
        <v>3369905</v>
      </c>
      <c r="G39" s="122">
        <f>F39/E39</f>
        <v>0.23145626738911446</v>
      </c>
      <c r="H39" s="2"/>
    </row>
    <row r="40" spans="1:8" ht="15.75" x14ac:dyDescent="0.25">
      <c r="A40" s="22"/>
      <c r="B40" s="22"/>
      <c r="C40" s="24"/>
      <c r="D40" s="87"/>
      <c r="E40" s="124"/>
      <c r="F40" s="124"/>
      <c r="G40" s="125"/>
      <c r="H40" s="2"/>
    </row>
    <row r="41" spans="1:8" ht="18" x14ac:dyDescent="0.2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123</v>
      </c>
      <c r="F42" s="11" t="s">
        <v>123</v>
      </c>
      <c r="G42" s="11" t="s">
        <v>5</v>
      </c>
      <c r="H42" s="2"/>
    </row>
    <row r="43" spans="1:8" ht="15.75" x14ac:dyDescent="0.25">
      <c r="A43" s="26"/>
      <c r="B43" s="26"/>
      <c r="C43" s="14"/>
      <c r="D43" s="110" t="s">
        <v>6</v>
      </c>
      <c r="E43" s="76" t="s">
        <v>124</v>
      </c>
      <c r="F43" s="75" t="s">
        <v>8</v>
      </c>
      <c r="G43" s="75" t="s">
        <v>125</v>
      </c>
      <c r="H43" s="15"/>
    </row>
    <row r="44" spans="1:8" ht="15.75" x14ac:dyDescent="0.25">
      <c r="A44" s="27" t="s">
        <v>33</v>
      </c>
      <c r="B44" s="28"/>
      <c r="C44" s="14"/>
      <c r="D44" s="71">
        <v>54</v>
      </c>
      <c r="E44" s="101">
        <v>6835048.0999999996</v>
      </c>
      <c r="F44" s="101">
        <v>457194.3</v>
      </c>
      <c r="G44" s="118">
        <f>1-(+F44/E44)</f>
        <v>0.93311030247175586</v>
      </c>
      <c r="H44" s="15"/>
    </row>
    <row r="45" spans="1:8" ht="15.75" x14ac:dyDescent="0.25">
      <c r="A45" s="27" t="s">
        <v>34</v>
      </c>
      <c r="B45" s="28"/>
      <c r="C45" s="14"/>
      <c r="D45" s="71">
        <v>24</v>
      </c>
      <c r="E45" s="101">
        <v>6596720.5300000003</v>
      </c>
      <c r="F45" s="101">
        <v>957081.78</v>
      </c>
      <c r="G45" s="118">
        <f t="shared" ref="G45:G54" si="1">1-(+F45/E45)</f>
        <v>0.85491551815065292</v>
      </c>
      <c r="H45" s="15"/>
    </row>
    <row r="46" spans="1:8" ht="15.75" x14ac:dyDescent="0.25">
      <c r="A46" s="27" t="s">
        <v>35</v>
      </c>
      <c r="B46" s="28"/>
      <c r="C46" s="14"/>
      <c r="D46" s="71">
        <v>113</v>
      </c>
      <c r="E46" s="101">
        <v>9511630.5</v>
      </c>
      <c r="F46" s="101">
        <v>610456.75</v>
      </c>
      <c r="G46" s="118">
        <f t="shared" si="1"/>
        <v>0.93581996798550993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18"/>
      <c r="H47" s="15"/>
    </row>
    <row r="48" spans="1:8" ht="15.75" x14ac:dyDescent="0.25">
      <c r="A48" s="27" t="s">
        <v>37</v>
      </c>
      <c r="B48" s="28"/>
      <c r="C48" s="14"/>
      <c r="D48" s="71">
        <v>97</v>
      </c>
      <c r="E48" s="101">
        <v>17003215</v>
      </c>
      <c r="F48" s="101">
        <v>1290239.45</v>
      </c>
      <c r="G48" s="118">
        <f t="shared" si="1"/>
        <v>0.92411791240656549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1663670</v>
      </c>
      <c r="F49" s="101">
        <v>60230</v>
      </c>
      <c r="G49" s="118">
        <f t="shared" si="1"/>
        <v>0.96379690683849562</v>
      </c>
      <c r="H49" s="15"/>
    </row>
    <row r="50" spans="1:8" ht="15.75" x14ac:dyDescent="0.25">
      <c r="A50" s="27" t="s">
        <v>39</v>
      </c>
      <c r="B50" s="28"/>
      <c r="C50" s="14"/>
      <c r="D50" s="71">
        <v>7</v>
      </c>
      <c r="E50" s="101">
        <v>1103600</v>
      </c>
      <c r="F50" s="101">
        <v>78036</v>
      </c>
      <c r="G50" s="118">
        <f t="shared" si="1"/>
        <v>0.92928959768031894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1</v>
      </c>
      <c r="E52" s="101">
        <v>203425</v>
      </c>
      <c r="F52" s="101">
        <v>36950</v>
      </c>
      <c r="G52" s="118">
        <f t="shared" si="1"/>
        <v>0.81836057515054694</v>
      </c>
      <c r="H52" s="15"/>
    </row>
    <row r="53" spans="1:8" ht="15.75" x14ac:dyDescent="0.25">
      <c r="A53" s="29" t="s">
        <v>59</v>
      </c>
      <c r="B53" s="30"/>
      <c r="C53" s="14"/>
      <c r="D53" s="71">
        <v>1</v>
      </c>
      <c r="E53" s="101">
        <v>155500</v>
      </c>
      <c r="F53" s="101">
        <v>1900</v>
      </c>
      <c r="G53" s="118">
        <f t="shared" si="1"/>
        <v>0.98778135048231508</v>
      </c>
      <c r="H53" s="15"/>
    </row>
    <row r="54" spans="1:8" ht="15.75" x14ac:dyDescent="0.25">
      <c r="A54" s="27" t="s">
        <v>60</v>
      </c>
      <c r="B54" s="30"/>
      <c r="C54" s="14"/>
      <c r="D54" s="71">
        <v>629</v>
      </c>
      <c r="E54" s="101">
        <v>59437658.439999998</v>
      </c>
      <c r="F54" s="101">
        <v>6487007.5599999996</v>
      </c>
      <c r="G54" s="118">
        <f t="shared" si="1"/>
        <v>0.89086031095002871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x14ac:dyDescent="0.2">
      <c r="A56" s="31" t="s">
        <v>42</v>
      </c>
      <c r="B56" s="30"/>
      <c r="C56" s="14"/>
      <c r="D56" s="72"/>
      <c r="E56" s="104"/>
      <c r="F56" s="101"/>
      <c r="G56" s="119"/>
      <c r="H56" s="1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19"/>
      <c r="H57" s="15"/>
    </row>
    <row r="58" spans="1:8" x14ac:dyDescent="0.2">
      <c r="A58" s="16" t="s">
        <v>44</v>
      </c>
      <c r="B58" s="28"/>
      <c r="C58" s="14"/>
      <c r="D58" s="72"/>
      <c r="E58" s="120"/>
      <c r="F58" s="101">
        <v>-10</v>
      </c>
      <c r="G58" s="119"/>
      <c r="H58" s="1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19"/>
      <c r="H59" s="15"/>
    </row>
    <row r="60" spans="1:8" ht="15.75" x14ac:dyDescent="0.25">
      <c r="A60" s="32"/>
      <c r="B60" s="18"/>
      <c r="C60" s="21"/>
      <c r="D60" s="72"/>
      <c r="E60" s="77"/>
      <c r="F60" s="111"/>
      <c r="G60" s="119"/>
      <c r="H60" s="2"/>
    </row>
    <row r="61" spans="1:8" ht="18" x14ac:dyDescent="0.25">
      <c r="A61" s="20" t="s">
        <v>45</v>
      </c>
      <c r="B61" s="20"/>
      <c r="C61" s="38"/>
      <c r="D61" s="73">
        <f>SUM(D44:D57)</f>
        <v>928</v>
      </c>
      <c r="E61" s="112">
        <f>SUM(E44:E60)</f>
        <v>102510467.56999999</v>
      </c>
      <c r="F61" s="112">
        <f>SUM(F44:F60)</f>
        <v>9979085.8399999999</v>
      </c>
      <c r="G61" s="122">
        <f>1-(F61/E61)</f>
        <v>0.90265300630703194</v>
      </c>
      <c r="H61" s="2"/>
    </row>
    <row r="62" spans="1:8" ht="18" x14ac:dyDescent="0.25">
      <c r="A62" s="33"/>
      <c r="B62" s="33"/>
      <c r="C62" s="38"/>
      <c r="D62" s="12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8"/>
      <c r="D63" s="51"/>
      <c r="E63" s="116"/>
      <c r="F63" s="36">
        <f>F61+F39</f>
        <v>13348990.84</v>
      </c>
      <c r="G63" s="116"/>
      <c r="H63" s="2"/>
    </row>
    <row r="64" spans="1:8" ht="18" x14ac:dyDescent="0.25">
      <c r="A64" s="34"/>
      <c r="B64" s="35"/>
      <c r="C64" s="38"/>
      <c r="D64" s="50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NOVEMBER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18"/>
      <c r="H9" s="15"/>
    </row>
    <row r="10" spans="1:8" ht="15.75" x14ac:dyDescent="0.25">
      <c r="A10" s="136" t="s">
        <v>11</v>
      </c>
      <c r="B10" s="137"/>
      <c r="C10" s="14"/>
      <c r="D10" s="71">
        <v>4</v>
      </c>
      <c r="E10" s="101">
        <v>527873</v>
      </c>
      <c r="F10" s="101">
        <v>118941</v>
      </c>
      <c r="G10" s="118">
        <f>F10/E10</f>
        <v>0.22532124204117279</v>
      </c>
      <c r="H10" s="15"/>
    </row>
    <row r="11" spans="1:8" ht="15.75" x14ac:dyDescent="0.25">
      <c r="A11" s="136" t="s">
        <v>94</v>
      </c>
      <c r="B11" s="137"/>
      <c r="C11" s="14"/>
      <c r="D11" s="71"/>
      <c r="E11" s="101"/>
      <c r="F11" s="101"/>
      <c r="G11" s="118"/>
      <c r="H11" s="15"/>
    </row>
    <row r="12" spans="1:8" ht="15.75" x14ac:dyDescent="0.25">
      <c r="A12" s="136" t="s">
        <v>62</v>
      </c>
      <c r="B12" s="137"/>
      <c r="C12" s="14"/>
      <c r="D12" s="71">
        <v>1</v>
      </c>
      <c r="E12" s="101">
        <v>161274</v>
      </c>
      <c r="F12" s="101">
        <v>14439</v>
      </c>
      <c r="G12" s="118">
        <f>F12/E12</f>
        <v>8.953086052308494E-2</v>
      </c>
      <c r="H12" s="15"/>
    </row>
    <row r="13" spans="1:8" ht="15.75" x14ac:dyDescent="0.25">
      <c r="A13" s="136" t="s">
        <v>63</v>
      </c>
      <c r="B13" s="137"/>
      <c r="C13" s="14"/>
      <c r="D13" s="71"/>
      <c r="E13" s="101"/>
      <c r="F13" s="101"/>
      <c r="G13" s="118"/>
      <c r="H13" s="15"/>
    </row>
    <row r="14" spans="1:8" ht="15.75" x14ac:dyDescent="0.25">
      <c r="A14" s="136" t="s">
        <v>120</v>
      </c>
      <c r="B14" s="137"/>
      <c r="C14" s="14"/>
      <c r="D14" s="71">
        <v>8</v>
      </c>
      <c r="E14" s="101">
        <v>4530406</v>
      </c>
      <c r="F14" s="101">
        <v>95246.5</v>
      </c>
      <c r="G14" s="118">
        <f>F14/E14</f>
        <v>2.1023833184045757E-2</v>
      </c>
      <c r="H14" s="15"/>
    </row>
    <row r="15" spans="1:8" ht="15.75" x14ac:dyDescent="0.25">
      <c r="A15" s="136" t="s">
        <v>25</v>
      </c>
      <c r="B15" s="137"/>
      <c r="C15" s="14"/>
      <c r="D15" s="71"/>
      <c r="E15" s="101"/>
      <c r="F15" s="101"/>
      <c r="G15" s="118"/>
      <c r="H15" s="15"/>
    </row>
    <row r="16" spans="1:8" ht="15.75" x14ac:dyDescent="0.25">
      <c r="A16" s="136" t="s">
        <v>104</v>
      </c>
      <c r="B16" s="137"/>
      <c r="C16" s="14"/>
      <c r="D16" s="71"/>
      <c r="E16" s="101"/>
      <c r="F16" s="101"/>
      <c r="G16" s="118"/>
      <c r="H16" s="15"/>
    </row>
    <row r="17" spans="1:8" ht="15.75" x14ac:dyDescent="0.25">
      <c r="A17" s="136" t="s">
        <v>121</v>
      </c>
      <c r="B17" s="137"/>
      <c r="C17" s="14"/>
      <c r="D17" s="71"/>
      <c r="E17" s="101"/>
      <c r="F17" s="101"/>
      <c r="G17" s="118"/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1">
        <v>425758</v>
      </c>
      <c r="F18" s="101">
        <v>102724.5</v>
      </c>
      <c r="G18" s="118">
        <f>F18/E18</f>
        <v>0.24127438591876135</v>
      </c>
      <c r="H18" s="15"/>
    </row>
    <row r="19" spans="1:8" ht="15.75" x14ac:dyDescent="0.25">
      <c r="A19" s="136" t="s">
        <v>15</v>
      </c>
      <c r="B19" s="137"/>
      <c r="C19" s="14"/>
      <c r="D19" s="71"/>
      <c r="E19" s="101"/>
      <c r="F19" s="101"/>
      <c r="G19" s="118"/>
      <c r="H19" s="15"/>
    </row>
    <row r="20" spans="1:8" ht="15.75" x14ac:dyDescent="0.25">
      <c r="A20" s="136" t="s">
        <v>95</v>
      </c>
      <c r="B20" s="137"/>
      <c r="C20" s="14"/>
      <c r="D20" s="71"/>
      <c r="E20" s="101"/>
      <c r="F20" s="101"/>
      <c r="G20" s="118"/>
      <c r="H20" s="15"/>
    </row>
    <row r="21" spans="1:8" ht="15.75" x14ac:dyDescent="0.25">
      <c r="A21" s="136" t="s">
        <v>116</v>
      </c>
      <c r="B21" s="137"/>
      <c r="C21" s="14"/>
      <c r="D21" s="71"/>
      <c r="E21" s="101"/>
      <c r="F21" s="101"/>
      <c r="G21" s="118"/>
      <c r="H21" s="15"/>
    </row>
    <row r="22" spans="1:8" ht="15.75" x14ac:dyDescent="0.25">
      <c r="A22" s="136" t="s">
        <v>144</v>
      </c>
      <c r="B22" s="137"/>
      <c r="C22" s="14"/>
      <c r="D22" s="71"/>
      <c r="E22" s="101"/>
      <c r="F22" s="101"/>
      <c r="G22" s="118"/>
      <c r="H22" s="15"/>
    </row>
    <row r="23" spans="1:8" ht="15.75" x14ac:dyDescent="0.25">
      <c r="A23" s="136" t="s">
        <v>109</v>
      </c>
      <c r="B23" s="137"/>
      <c r="C23" s="14"/>
      <c r="D23" s="71">
        <v>8</v>
      </c>
      <c r="E23" s="101">
        <v>918127</v>
      </c>
      <c r="F23" s="101">
        <v>38559</v>
      </c>
      <c r="G23" s="118">
        <f>F23/E23</f>
        <v>4.199745786802915E-2</v>
      </c>
      <c r="H23" s="15"/>
    </row>
    <row r="24" spans="1:8" ht="15.75" x14ac:dyDescent="0.25">
      <c r="A24" s="136" t="s">
        <v>139</v>
      </c>
      <c r="B24" s="137"/>
      <c r="C24" s="14"/>
      <c r="D24" s="71">
        <v>1</v>
      </c>
      <c r="E24" s="101">
        <v>177361</v>
      </c>
      <c r="F24" s="101">
        <v>12831</v>
      </c>
      <c r="G24" s="118">
        <f>F24/E24</f>
        <v>7.2343976409695476E-2</v>
      </c>
      <c r="H24" s="15"/>
    </row>
    <row r="25" spans="1:8" ht="15.75" x14ac:dyDescent="0.25">
      <c r="A25" s="138" t="s">
        <v>20</v>
      </c>
      <c r="B25" s="137"/>
      <c r="C25" s="14"/>
      <c r="D25" s="71">
        <v>1</v>
      </c>
      <c r="E25" s="101">
        <v>139015</v>
      </c>
      <c r="F25" s="101">
        <v>39794.5</v>
      </c>
      <c r="G25" s="118">
        <f>F25/E25</f>
        <v>0.28626047548825667</v>
      </c>
      <c r="H25" s="15"/>
    </row>
    <row r="26" spans="1:8" ht="15.75" x14ac:dyDescent="0.25">
      <c r="A26" s="138" t="s">
        <v>21</v>
      </c>
      <c r="B26" s="137"/>
      <c r="C26" s="14"/>
      <c r="D26" s="71"/>
      <c r="E26" s="101"/>
      <c r="F26" s="101"/>
      <c r="G26" s="118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18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18"/>
      <c r="H28" s="15"/>
    </row>
    <row r="29" spans="1:8" ht="15.75" x14ac:dyDescent="0.25">
      <c r="A29" s="139" t="s">
        <v>134</v>
      </c>
      <c r="B29" s="137"/>
      <c r="C29" s="14"/>
      <c r="D29" s="71"/>
      <c r="E29" s="101"/>
      <c r="F29" s="101"/>
      <c r="G29" s="118"/>
      <c r="H29" s="15"/>
    </row>
    <row r="30" spans="1:8" ht="15.75" x14ac:dyDescent="0.25">
      <c r="A30" s="139" t="s">
        <v>66</v>
      </c>
      <c r="B30" s="137"/>
      <c r="C30" s="14"/>
      <c r="D30" s="71"/>
      <c r="E30" s="101"/>
      <c r="F30" s="101"/>
      <c r="G30" s="118"/>
      <c r="H30" s="15"/>
    </row>
    <row r="31" spans="1:8" ht="15.75" x14ac:dyDescent="0.25">
      <c r="A31" s="139" t="s">
        <v>145</v>
      </c>
      <c r="B31" s="137"/>
      <c r="C31" s="14"/>
      <c r="D31" s="71"/>
      <c r="E31" s="101"/>
      <c r="F31" s="101"/>
      <c r="G31" s="118"/>
      <c r="H31" s="15"/>
    </row>
    <row r="32" spans="1:8" ht="15.75" x14ac:dyDescent="0.25">
      <c r="A32" s="139" t="s">
        <v>53</v>
      </c>
      <c r="B32" s="137"/>
      <c r="C32" s="14"/>
      <c r="D32" s="71"/>
      <c r="E32" s="101"/>
      <c r="F32" s="101"/>
      <c r="G32" s="118"/>
      <c r="H32" s="15"/>
    </row>
    <row r="33" spans="1:8" ht="15.75" x14ac:dyDescent="0.25">
      <c r="A33" s="139" t="s">
        <v>152</v>
      </c>
      <c r="B33" s="137"/>
      <c r="C33" s="14"/>
      <c r="D33" s="71"/>
      <c r="E33" s="101"/>
      <c r="F33" s="101"/>
      <c r="G33" s="118"/>
      <c r="H33" s="15"/>
    </row>
    <row r="34" spans="1:8" ht="15.75" x14ac:dyDescent="0.25">
      <c r="A34" s="139" t="s">
        <v>96</v>
      </c>
      <c r="B34" s="137"/>
      <c r="C34" s="14"/>
      <c r="D34" s="71"/>
      <c r="E34" s="101"/>
      <c r="F34" s="101"/>
      <c r="G34" s="118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24</v>
      </c>
      <c r="E39" s="112">
        <f>SUM(E9:E38)</f>
        <v>6879814</v>
      </c>
      <c r="F39" s="112">
        <f>SUM(F9:F38)</f>
        <v>422535.5</v>
      </c>
      <c r="G39" s="122">
        <f>F39/E39</f>
        <v>6.1416703998102277E-2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123</v>
      </c>
      <c r="F42" s="11" t="s">
        <v>123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124</v>
      </c>
      <c r="F43" s="75" t="s">
        <v>8</v>
      </c>
      <c r="G43" s="75" t="s">
        <v>125</v>
      </c>
      <c r="H43" s="2"/>
    </row>
    <row r="44" spans="1:8" ht="15.75" x14ac:dyDescent="0.25">
      <c r="A44" s="27" t="s">
        <v>33</v>
      </c>
      <c r="B44" s="28"/>
      <c r="C44" s="14"/>
      <c r="D44" s="71">
        <v>2</v>
      </c>
      <c r="E44" s="101">
        <v>188676</v>
      </c>
      <c r="F44" s="101">
        <v>21860.1</v>
      </c>
      <c r="G44" s="118">
        <f>1-(+F44/E44)</f>
        <v>0.88413947719900787</v>
      </c>
      <c r="H44" s="1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x14ac:dyDescent="0.25">
      <c r="A46" s="27" t="s">
        <v>35</v>
      </c>
      <c r="B46" s="28"/>
      <c r="C46" s="14"/>
      <c r="D46" s="71">
        <v>28</v>
      </c>
      <c r="E46" s="101">
        <v>1176531.1499999999</v>
      </c>
      <c r="F46" s="101">
        <v>93760.5</v>
      </c>
      <c r="G46" s="118">
        <f>1-(+F46/E46)</f>
        <v>0.92030767736153862</v>
      </c>
      <c r="H46" s="15"/>
    </row>
    <row r="47" spans="1:8" ht="15.75" x14ac:dyDescent="0.25">
      <c r="A47" s="27" t="s">
        <v>36</v>
      </c>
      <c r="B47" s="28"/>
      <c r="C47" s="14"/>
      <c r="D47" s="71">
        <v>6</v>
      </c>
      <c r="E47" s="101">
        <v>1783251.5</v>
      </c>
      <c r="F47" s="101">
        <v>51926.92</v>
      </c>
      <c r="G47" s="118"/>
      <c r="H47" s="15"/>
    </row>
    <row r="48" spans="1:8" ht="15.75" x14ac:dyDescent="0.25">
      <c r="A48" s="27" t="s">
        <v>37</v>
      </c>
      <c r="B48" s="28"/>
      <c r="C48" s="14"/>
      <c r="D48" s="71">
        <v>32</v>
      </c>
      <c r="E48" s="101">
        <v>4274375</v>
      </c>
      <c r="F48" s="101">
        <v>207727.49</v>
      </c>
      <c r="G48" s="118">
        <f>1-(+F48/E48)</f>
        <v>0.95140166924989034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11</v>
      </c>
      <c r="E50" s="101">
        <v>501055</v>
      </c>
      <c r="F50" s="101">
        <v>7860</v>
      </c>
      <c r="G50" s="118">
        <f>1-(+F50/E50)</f>
        <v>0.98431309936034972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x14ac:dyDescent="0.25">
      <c r="A53" s="29" t="s">
        <v>59</v>
      </c>
      <c r="B53" s="30"/>
      <c r="C53" s="14"/>
      <c r="D53" s="71"/>
      <c r="E53" s="101"/>
      <c r="F53" s="101"/>
      <c r="G53" s="118"/>
      <c r="H53" s="15"/>
    </row>
    <row r="54" spans="1:8" ht="15.75" x14ac:dyDescent="0.25">
      <c r="A54" s="27" t="s">
        <v>60</v>
      </c>
      <c r="B54" s="30"/>
      <c r="C54" s="14"/>
      <c r="D54" s="71">
        <v>489</v>
      </c>
      <c r="E54" s="101">
        <v>29591710.390000001</v>
      </c>
      <c r="F54" s="101">
        <v>3631162.16</v>
      </c>
      <c r="G54" s="118">
        <f>1-(+F54/E54)</f>
        <v>0.87729123757486194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ht="15.75" x14ac:dyDescent="0.25">
      <c r="A56" s="70" t="s">
        <v>118</v>
      </c>
      <c r="B56" s="30"/>
      <c r="C56" s="14"/>
      <c r="D56" s="71">
        <v>330</v>
      </c>
      <c r="E56" s="101">
        <v>50294508.719999999</v>
      </c>
      <c r="F56" s="101">
        <v>5835349.2400000002</v>
      </c>
      <c r="G56" s="118">
        <f>1-(+F56/E56)</f>
        <v>0.88397641435396845</v>
      </c>
      <c r="H56" s="15"/>
    </row>
    <row r="57" spans="1:8" x14ac:dyDescent="0.2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00"/>
      <c r="F59" s="101">
        <v>1.4</v>
      </c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14"/>
      <c r="D61" s="72"/>
      <c r="E61" s="111"/>
      <c r="F61" s="111"/>
      <c r="G61" s="119"/>
      <c r="H61" s="15"/>
    </row>
    <row r="62" spans="1:8" ht="15.75" x14ac:dyDescent="0.25">
      <c r="A62" s="20" t="s">
        <v>45</v>
      </c>
      <c r="B62" s="20"/>
      <c r="C62" s="21"/>
      <c r="D62" s="73">
        <f>SUM(D44:D58)</f>
        <v>898</v>
      </c>
      <c r="E62" s="112">
        <f>SUM(E44:E61)</f>
        <v>87810107.75999999</v>
      </c>
      <c r="F62" s="112">
        <f>SUM(F44:F61)</f>
        <v>9849647.8100000005</v>
      </c>
      <c r="G62" s="122">
        <f>1-(+F62/E62)</f>
        <v>0.88783013640160002</v>
      </c>
      <c r="H62" s="2"/>
    </row>
    <row r="63" spans="1:8" x14ac:dyDescent="0.2">
      <c r="A63" s="33"/>
      <c r="B63" s="33"/>
      <c r="C63" s="33"/>
      <c r="D63" s="11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5"/>
      <c r="D64" s="116"/>
      <c r="E64" s="116"/>
      <c r="F64" s="36">
        <f>F62+F39</f>
        <v>10272183.310000001</v>
      </c>
      <c r="G64" s="116"/>
      <c r="H64" s="2"/>
    </row>
    <row r="65" spans="1:8" ht="18" x14ac:dyDescent="0.25">
      <c r="A65" s="37"/>
      <c r="B65" s="38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NOVEMBER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122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0"/>
      <c r="F9" s="101"/>
      <c r="G9" s="118"/>
      <c r="H9" s="15"/>
    </row>
    <row r="10" spans="1:8" ht="15.75" x14ac:dyDescent="0.25">
      <c r="A10" s="136" t="s">
        <v>11</v>
      </c>
      <c r="B10" s="137"/>
      <c r="C10" s="14"/>
      <c r="D10" s="71"/>
      <c r="E10" s="100"/>
      <c r="F10" s="101"/>
      <c r="G10" s="118"/>
      <c r="H10" s="15"/>
    </row>
    <row r="11" spans="1:8" ht="15.75" x14ac:dyDescent="0.25">
      <c r="A11" s="136" t="s">
        <v>94</v>
      </c>
      <c r="B11" s="137"/>
      <c r="C11" s="14"/>
      <c r="D11" s="71">
        <v>4</v>
      </c>
      <c r="E11" s="100">
        <v>1160875</v>
      </c>
      <c r="F11" s="101">
        <v>274952.5</v>
      </c>
      <c r="G11" s="118">
        <f t="shared" ref="G11:G23" si="0">F11/E11</f>
        <v>0.23684935931947884</v>
      </c>
      <c r="H11" s="15"/>
    </row>
    <row r="12" spans="1:8" ht="15.75" x14ac:dyDescent="0.25">
      <c r="A12" s="136" t="s">
        <v>62</v>
      </c>
      <c r="B12" s="137"/>
      <c r="C12" s="14"/>
      <c r="D12" s="71"/>
      <c r="E12" s="100"/>
      <c r="F12" s="101"/>
      <c r="G12" s="118"/>
      <c r="H12" s="15"/>
    </row>
    <row r="13" spans="1:8" ht="15.75" x14ac:dyDescent="0.25">
      <c r="A13" s="136" t="s">
        <v>63</v>
      </c>
      <c r="B13" s="137"/>
      <c r="C13" s="14"/>
      <c r="D13" s="71">
        <v>1</v>
      </c>
      <c r="E13" s="100">
        <v>55789</v>
      </c>
      <c r="F13" s="101">
        <v>23786</v>
      </c>
      <c r="G13" s="118">
        <f t="shared" si="0"/>
        <v>0.42635645019627527</v>
      </c>
      <c r="H13" s="15"/>
    </row>
    <row r="14" spans="1:8" ht="15.75" x14ac:dyDescent="0.25">
      <c r="A14" s="136" t="s">
        <v>120</v>
      </c>
      <c r="B14" s="137"/>
      <c r="C14" s="14"/>
      <c r="D14" s="71">
        <v>4</v>
      </c>
      <c r="E14" s="100">
        <v>1659496</v>
      </c>
      <c r="F14" s="101">
        <v>93143.5</v>
      </c>
      <c r="G14" s="118">
        <f t="shared" si="0"/>
        <v>5.6127583314452098E-2</v>
      </c>
      <c r="H14" s="15"/>
    </row>
    <row r="15" spans="1:8" ht="15.75" x14ac:dyDescent="0.25">
      <c r="A15" s="136" t="s">
        <v>25</v>
      </c>
      <c r="B15" s="137"/>
      <c r="C15" s="14"/>
      <c r="D15" s="71">
        <v>1</v>
      </c>
      <c r="E15" s="100">
        <v>56090</v>
      </c>
      <c r="F15" s="101">
        <v>20512</v>
      </c>
      <c r="G15" s="118">
        <f t="shared" si="0"/>
        <v>0.36569798538063825</v>
      </c>
      <c r="H15" s="15"/>
    </row>
    <row r="16" spans="1:8" ht="15.75" x14ac:dyDescent="0.25">
      <c r="A16" s="136" t="s">
        <v>104</v>
      </c>
      <c r="B16" s="137"/>
      <c r="C16" s="14"/>
      <c r="D16" s="71">
        <v>2</v>
      </c>
      <c r="E16" s="100">
        <v>302380</v>
      </c>
      <c r="F16" s="101">
        <v>56748</v>
      </c>
      <c r="G16" s="118">
        <f t="shared" si="0"/>
        <v>0.18767114227131423</v>
      </c>
      <c r="H16" s="15"/>
    </row>
    <row r="17" spans="1:8" ht="15.75" x14ac:dyDescent="0.25">
      <c r="A17" s="136" t="s">
        <v>121</v>
      </c>
      <c r="B17" s="137"/>
      <c r="C17" s="14"/>
      <c r="D17" s="71"/>
      <c r="E17" s="100"/>
      <c r="F17" s="101"/>
      <c r="G17" s="118"/>
      <c r="H17" s="15"/>
    </row>
    <row r="18" spans="1:8" ht="15.75" x14ac:dyDescent="0.25">
      <c r="A18" s="136" t="s">
        <v>14</v>
      </c>
      <c r="B18" s="137"/>
      <c r="C18" s="14"/>
      <c r="D18" s="71">
        <v>2</v>
      </c>
      <c r="E18" s="100">
        <v>251899</v>
      </c>
      <c r="F18" s="101">
        <v>72250</v>
      </c>
      <c r="G18" s="118">
        <f t="shared" si="0"/>
        <v>0.28682130536445161</v>
      </c>
      <c r="H18" s="15"/>
    </row>
    <row r="19" spans="1:8" ht="15.75" x14ac:dyDescent="0.25">
      <c r="A19" s="136" t="s">
        <v>15</v>
      </c>
      <c r="B19" s="137"/>
      <c r="C19" s="14"/>
      <c r="D19" s="71">
        <v>2</v>
      </c>
      <c r="E19" s="100">
        <v>1238429</v>
      </c>
      <c r="F19" s="101">
        <v>285143.5</v>
      </c>
      <c r="G19" s="118">
        <f t="shared" si="0"/>
        <v>0.23024614249181827</v>
      </c>
      <c r="H19" s="15"/>
    </row>
    <row r="20" spans="1:8" ht="15.75" x14ac:dyDescent="0.25">
      <c r="A20" s="136" t="s">
        <v>95</v>
      </c>
      <c r="B20" s="137"/>
      <c r="C20" s="14"/>
      <c r="D20" s="71"/>
      <c r="E20" s="100"/>
      <c r="F20" s="101"/>
      <c r="G20" s="118"/>
      <c r="H20" s="15"/>
    </row>
    <row r="21" spans="1:8" ht="15.75" x14ac:dyDescent="0.25">
      <c r="A21" s="136" t="s">
        <v>116</v>
      </c>
      <c r="B21" s="137"/>
      <c r="C21" s="14"/>
      <c r="D21" s="71"/>
      <c r="E21" s="100"/>
      <c r="F21" s="101"/>
      <c r="G21" s="118"/>
      <c r="H21" s="15"/>
    </row>
    <row r="22" spans="1:8" ht="15.75" x14ac:dyDescent="0.25">
      <c r="A22" s="136" t="s">
        <v>144</v>
      </c>
      <c r="B22" s="137"/>
      <c r="C22" s="14"/>
      <c r="D22" s="71">
        <v>10</v>
      </c>
      <c r="E22" s="100">
        <v>2023820</v>
      </c>
      <c r="F22" s="101">
        <v>510884</v>
      </c>
      <c r="G22" s="118">
        <f t="shared" si="0"/>
        <v>0.25243549327509363</v>
      </c>
      <c r="H22" s="15"/>
    </row>
    <row r="23" spans="1:8" ht="15.75" x14ac:dyDescent="0.25">
      <c r="A23" s="136" t="s">
        <v>109</v>
      </c>
      <c r="B23" s="137"/>
      <c r="C23" s="14"/>
      <c r="D23" s="71">
        <v>2</v>
      </c>
      <c r="E23" s="100">
        <v>161795</v>
      </c>
      <c r="F23" s="101">
        <v>-25536.5</v>
      </c>
      <c r="G23" s="118">
        <f t="shared" si="0"/>
        <v>-0.1578324422880806</v>
      </c>
      <c r="H23" s="15"/>
    </row>
    <row r="24" spans="1:8" ht="15.75" x14ac:dyDescent="0.25">
      <c r="A24" s="136" t="s">
        <v>139</v>
      </c>
      <c r="B24" s="137"/>
      <c r="C24" s="14"/>
      <c r="D24" s="71"/>
      <c r="E24" s="100"/>
      <c r="F24" s="101"/>
      <c r="G24" s="118"/>
      <c r="H24" s="15"/>
    </row>
    <row r="25" spans="1:8" ht="15.75" x14ac:dyDescent="0.25">
      <c r="A25" s="138" t="s">
        <v>20</v>
      </c>
      <c r="B25" s="137"/>
      <c r="C25" s="14"/>
      <c r="D25" s="71">
        <v>4</v>
      </c>
      <c r="E25" s="100">
        <v>1039347</v>
      </c>
      <c r="F25" s="101">
        <v>240774</v>
      </c>
      <c r="G25" s="118">
        <f>F25/E25</f>
        <v>0.2316589166082165</v>
      </c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18"/>
      <c r="H26" s="15"/>
    </row>
    <row r="27" spans="1:8" ht="15.75" x14ac:dyDescent="0.25">
      <c r="A27" s="139" t="s">
        <v>22</v>
      </c>
      <c r="B27" s="137"/>
      <c r="C27" s="14"/>
      <c r="D27" s="71"/>
      <c r="E27" s="100"/>
      <c r="F27" s="101"/>
      <c r="G27" s="118"/>
      <c r="H27" s="15"/>
    </row>
    <row r="28" spans="1:8" ht="15.75" x14ac:dyDescent="0.25">
      <c r="A28" s="139" t="s">
        <v>23</v>
      </c>
      <c r="B28" s="137"/>
      <c r="C28" s="14"/>
      <c r="D28" s="71"/>
      <c r="E28" s="100"/>
      <c r="F28" s="101"/>
      <c r="G28" s="118"/>
      <c r="H28" s="15"/>
    </row>
    <row r="29" spans="1:8" ht="15.75" x14ac:dyDescent="0.25">
      <c r="A29" s="139" t="s">
        <v>134</v>
      </c>
      <c r="B29" s="137"/>
      <c r="C29" s="14"/>
      <c r="D29" s="71">
        <v>1</v>
      </c>
      <c r="E29" s="100">
        <v>57696</v>
      </c>
      <c r="F29" s="101">
        <v>-5363</v>
      </c>
      <c r="G29" s="118">
        <f t="shared" ref="G29:G34" si="1">F29/E29</f>
        <v>-9.2952717692734332E-2</v>
      </c>
      <c r="H29" s="15"/>
    </row>
    <row r="30" spans="1:8" ht="15.75" x14ac:dyDescent="0.25">
      <c r="A30" s="139" t="s">
        <v>66</v>
      </c>
      <c r="B30" s="137"/>
      <c r="C30" s="14"/>
      <c r="D30" s="71">
        <v>1</v>
      </c>
      <c r="E30" s="100">
        <v>63410</v>
      </c>
      <c r="F30" s="101">
        <v>17911</v>
      </c>
      <c r="G30" s="118">
        <f t="shared" si="1"/>
        <v>0.28246333385901279</v>
      </c>
      <c r="H30" s="15"/>
    </row>
    <row r="31" spans="1:8" ht="15.75" x14ac:dyDescent="0.25">
      <c r="A31" s="139" t="s">
        <v>145</v>
      </c>
      <c r="B31" s="137"/>
      <c r="C31" s="14"/>
      <c r="D31" s="71">
        <v>2</v>
      </c>
      <c r="E31" s="100">
        <v>158427</v>
      </c>
      <c r="F31" s="101">
        <v>50795.5</v>
      </c>
      <c r="G31" s="118">
        <f t="shared" si="1"/>
        <v>0.32062400979630995</v>
      </c>
      <c r="H31" s="15"/>
    </row>
    <row r="32" spans="1:8" ht="15.75" x14ac:dyDescent="0.25">
      <c r="A32" s="139" t="s">
        <v>53</v>
      </c>
      <c r="B32" s="137"/>
      <c r="C32" s="14"/>
      <c r="D32" s="71">
        <v>1</v>
      </c>
      <c r="E32" s="100">
        <v>163847</v>
      </c>
      <c r="F32" s="101">
        <v>59362</v>
      </c>
      <c r="G32" s="118">
        <f t="shared" si="1"/>
        <v>0.36230141534480337</v>
      </c>
      <c r="H32" s="15"/>
    </row>
    <row r="33" spans="1:8" ht="15.75" x14ac:dyDescent="0.25">
      <c r="A33" s="139" t="s">
        <v>152</v>
      </c>
      <c r="B33" s="137"/>
      <c r="C33" s="14"/>
      <c r="D33" s="71"/>
      <c r="E33" s="100">
        <v>406478</v>
      </c>
      <c r="F33" s="101">
        <v>36630.5</v>
      </c>
      <c r="G33" s="118">
        <f t="shared" si="1"/>
        <v>9.0116808289747538E-2</v>
      </c>
      <c r="H33" s="15"/>
    </row>
    <row r="34" spans="1:8" ht="15.75" x14ac:dyDescent="0.25">
      <c r="A34" s="139" t="s">
        <v>96</v>
      </c>
      <c r="B34" s="137"/>
      <c r="C34" s="14"/>
      <c r="D34" s="71">
        <v>3</v>
      </c>
      <c r="E34" s="100">
        <v>1560385</v>
      </c>
      <c r="F34" s="101">
        <v>196490</v>
      </c>
      <c r="G34" s="118">
        <f t="shared" si="1"/>
        <v>0.12592405079515631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40</v>
      </c>
      <c r="E39" s="112">
        <f>SUM(E9:E38)</f>
        <v>10360163</v>
      </c>
      <c r="F39" s="112">
        <f>SUM(F9:F38)</f>
        <v>1908483</v>
      </c>
      <c r="G39" s="122">
        <f>F39/E39</f>
        <v>0.18421360744999862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123</v>
      </c>
      <c r="F42" s="11" t="s">
        <v>123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124</v>
      </c>
      <c r="F43" s="75" t="s">
        <v>8</v>
      </c>
      <c r="G43" s="75" t="s">
        <v>125</v>
      </c>
      <c r="H43" s="2"/>
    </row>
    <row r="44" spans="1:8" ht="15.75" x14ac:dyDescent="0.25">
      <c r="A44" s="27" t="s">
        <v>33</v>
      </c>
      <c r="B44" s="28"/>
      <c r="C44" s="14"/>
      <c r="D44" s="71">
        <v>109</v>
      </c>
      <c r="E44" s="101">
        <v>13757900.51</v>
      </c>
      <c r="F44" s="101">
        <v>854834.43</v>
      </c>
      <c r="G44" s="118">
        <f>1-(+F44/E44)</f>
        <v>0.93786592442802885</v>
      </c>
      <c r="H44" s="15"/>
    </row>
    <row r="45" spans="1:8" ht="15.75" x14ac:dyDescent="0.25">
      <c r="A45" s="27" t="s">
        <v>34</v>
      </c>
      <c r="B45" s="28"/>
      <c r="C45" s="14"/>
      <c r="D45" s="71">
        <v>17</v>
      </c>
      <c r="E45" s="101">
        <v>7484110.1100000003</v>
      </c>
      <c r="F45" s="101">
        <v>649729.26</v>
      </c>
      <c r="G45" s="118">
        <f t="shared" ref="G45:G53" si="2">1-(+F45/E45)</f>
        <v>0.91318550229079942</v>
      </c>
      <c r="H45" s="15"/>
    </row>
    <row r="46" spans="1:8" ht="15.75" x14ac:dyDescent="0.25">
      <c r="A46" s="27" t="s">
        <v>35</v>
      </c>
      <c r="B46" s="28"/>
      <c r="C46" s="14"/>
      <c r="D46" s="71">
        <v>89</v>
      </c>
      <c r="E46" s="101">
        <v>4499364.25</v>
      </c>
      <c r="F46" s="101">
        <v>311242.28000000003</v>
      </c>
      <c r="G46" s="118">
        <f t="shared" si="2"/>
        <v>0.93082527603760912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18"/>
      <c r="H47" s="15"/>
    </row>
    <row r="48" spans="1:8" ht="15.75" x14ac:dyDescent="0.25">
      <c r="A48" s="27" t="s">
        <v>37</v>
      </c>
      <c r="B48" s="28"/>
      <c r="C48" s="14"/>
      <c r="D48" s="71">
        <v>104</v>
      </c>
      <c r="E48" s="101">
        <v>17910500.010000002</v>
      </c>
      <c r="F48" s="101">
        <v>1185968.53</v>
      </c>
      <c r="G48" s="118">
        <f t="shared" si="2"/>
        <v>0.93378361690975487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16</v>
      </c>
      <c r="E50" s="101">
        <v>1421410</v>
      </c>
      <c r="F50" s="101">
        <v>115735</v>
      </c>
      <c r="G50" s="118">
        <f t="shared" si="2"/>
        <v>0.91857732814599591</v>
      </c>
      <c r="H50" s="15"/>
    </row>
    <row r="51" spans="1:8" ht="15.75" x14ac:dyDescent="0.25">
      <c r="A51" s="27" t="s">
        <v>40</v>
      </c>
      <c r="B51" s="28"/>
      <c r="C51" s="14"/>
      <c r="D51" s="71">
        <v>3</v>
      </c>
      <c r="E51" s="101">
        <v>207280</v>
      </c>
      <c r="F51" s="101">
        <v>47002.9</v>
      </c>
      <c r="G51" s="118">
        <f t="shared" si="2"/>
        <v>0.77323957931300658</v>
      </c>
      <c r="H51" s="15"/>
    </row>
    <row r="52" spans="1:8" ht="15.75" x14ac:dyDescent="0.25">
      <c r="A52" s="27" t="s">
        <v>41</v>
      </c>
      <c r="B52" s="28"/>
      <c r="C52" s="14"/>
      <c r="D52" s="71">
        <v>5</v>
      </c>
      <c r="E52" s="101">
        <v>116950</v>
      </c>
      <c r="F52" s="101">
        <v>27197.1</v>
      </c>
      <c r="G52" s="118">
        <f t="shared" si="2"/>
        <v>0.76744677212483969</v>
      </c>
      <c r="H52" s="15"/>
    </row>
    <row r="53" spans="1:8" ht="15.75" x14ac:dyDescent="0.25">
      <c r="A53" s="29" t="s">
        <v>59</v>
      </c>
      <c r="B53" s="30"/>
      <c r="C53" s="14"/>
      <c r="D53" s="71">
        <v>2</v>
      </c>
      <c r="E53" s="101">
        <v>77900</v>
      </c>
      <c r="F53" s="101">
        <v>-3000</v>
      </c>
      <c r="G53" s="118">
        <f t="shared" si="2"/>
        <v>1.0385109114249038</v>
      </c>
      <c r="H53" s="15"/>
    </row>
    <row r="54" spans="1:8" ht="15.75" x14ac:dyDescent="0.25">
      <c r="A54" s="27" t="s">
        <v>60</v>
      </c>
      <c r="B54" s="30"/>
      <c r="C54" s="14"/>
      <c r="D54" s="71">
        <v>1241</v>
      </c>
      <c r="E54" s="101">
        <v>102091777.31999999</v>
      </c>
      <c r="F54" s="101">
        <v>11204697.789999999</v>
      </c>
      <c r="G54" s="118">
        <f>1-(+F54/E54)</f>
        <v>0.89024877336712827</v>
      </c>
      <c r="H54" s="15"/>
    </row>
    <row r="55" spans="1:8" ht="15.75" x14ac:dyDescent="0.25">
      <c r="A55" s="27" t="s">
        <v>61</v>
      </c>
      <c r="B55" s="30"/>
      <c r="C55" s="14"/>
      <c r="D55" s="71">
        <v>15</v>
      </c>
      <c r="E55" s="101">
        <v>350157.03</v>
      </c>
      <c r="F55" s="101">
        <v>34021.31</v>
      </c>
      <c r="G55" s="118">
        <f>1-(+F55/E55)</f>
        <v>0.90283984873872158</v>
      </c>
      <c r="H55" s="15"/>
    </row>
    <row r="56" spans="1:8" ht="15.75" x14ac:dyDescent="0.25">
      <c r="A56" s="70" t="s">
        <v>118</v>
      </c>
      <c r="B56" s="30"/>
      <c r="C56" s="14"/>
      <c r="D56" s="71"/>
      <c r="E56" s="101"/>
      <c r="F56" s="101"/>
      <c r="G56" s="118"/>
      <c r="H56" s="15"/>
    </row>
    <row r="57" spans="1:8" x14ac:dyDescent="0.2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0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14"/>
      <c r="D61" s="72"/>
      <c r="E61" s="77"/>
      <c r="F61" s="111"/>
      <c r="G61" s="119"/>
      <c r="H61" s="15"/>
    </row>
    <row r="62" spans="1:8" ht="15.75" x14ac:dyDescent="0.25">
      <c r="A62" s="20" t="s">
        <v>45</v>
      </c>
      <c r="B62" s="20"/>
      <c r="C62" s="21"/>
      <c r="D62" s="73">
        <f>SUM(D44:D58)</f>
        <v>1601</v>
      </c>
      <c r="E62" s="112">
        <f>SUM(E44:E61)</f>
        <v>147917349.22999999</v>
      </c>
      <c r="F62" s="112">
        <f>SUM(F44:F61)</f>
        <v>14427428.6</v>
      </c>
      <c r="G62" s="122">
        <f>1-(F62/E62)</f>
        <v>0.90246290462137424</v>
      </c>
      <c r="H62" s="15"/>
    </row>
    <row r="63" spans="1:8" x14ac:dyDescent="0.2">
      <c r="A63" s="33"/>
      <c r="B63" s="33"/>
      <c r="C63" s="49"/>
      <c r="D63" s="12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51"/>
      <c r="E64" s="116"/>
      <c r="F64" s="36">
        <f>F62+F39</f>
        <v>16335911.6</v>
      </c>
      <c r="G64" s="116"/>
      <c r="H64" s="2"/>
    </row>
    <row r="65" spans="1:8" ht="18" x14ac:dyDescent="0.25">
      <c r="A65" s="37"/>
      <c r="B65" s="38"/>
      <c r="C65" s="38"/>
      <c r="D65" s="79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7" workbookViewId="0">
      <selection activeCell="D9" sqref="D9"/>
    </sheetView>
  </sheetViews>
  <sheetFormatPr defaultRowHeight="23.25" x14ac:dyDescent="0.35"/>
  <cols>
    <col min="1" max="1" width="9.6640625" style="52" customWidth="1"/>
    <col min="2" max="2" width="15.6640625" style="52" customWidth="1"/>
    <col min="3" max="3" width="3.6640625" style="52" customWidth="1"/>
    <col min="4" max="4" width="7.6640625" style="52" customWidth="1"/>
    <col min="5" max="6" width="14.6640625" style="52" customWidth="1"/>
    <col min="7" max="7" width="11.6640625" style="52" customWidth="1"/>
    <col min="8" max="16384" width="8.88671875" style="52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NOVEMBER 2024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67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136" t="s">
        <v>10</v>
      </c>
      <c r="B9" s="137"/>
      <c r="C9" s="14"/>
      <c r="D9" s="71"/>
      <c r="E9" s="101"/>
      <c r="F9" s="101"/>
      <c r="G9" s="118"/>
      <c r="H9" s="15"/>
    </row>
    <row r="10" spans="1:8" ht="15.75" customHeight="1" x14ac:dyDescent="0.35">
      <c r="A10" s="136" t="s">
        <v>11</v>
      </c>
      <c r="B10" s="137"/>
      <c r="C10" s="14"/>
      <c r="D10" s="71"/>
      <c r="E10" s="101"/>
      <c r="F10" s="101"/>
      <c r="G10" s="118"/>
      <c r="H10" s="15"/>
    </row>
    <row r="11" spans="1:8" ht="15.75" customHeight="1" x14ac:dyDescent="0.35">
      <c r="A11" s="136" t="s">
        <v>112</v>
      </c>
      <c r="B11" s="137"/>
      <c r="C11" s="14"/>
      <c r="D11" s="71"/>
      <c r="E11" s="101"/>
      <c r="F11" s="101"/>
      <c r="G11" s="118"/>
      <c r="H11" s="15"/>
    </row>
    <row r="12" spans="1:8" ht="15.75" customHeight="1" x14ac:dyDescent="0.35">
      <c r="A12" s="136" t="s">
        <v>25</v>
      </c>
      <c r="B12" s="137"/>
      <c r="C12" s="14"/>
      <c r="D12" s="71"/>
      <c r="E12" s="101"/>
      <c r="F12" s="101"/>
      <c r="G12" s="118"/>
      <c r="H12" s="15"/>
    </row>
    <row r="13" spans="1:8" ht="15.75" customHeight="1" x14ac:dyDescent="0.35">
      <c r="A13" s="136" t="s">
        <v>70</v>
      </c>
      <c r="B13" s="137"/>
      <c r="C13" s="14"/>
      <c r="D13" s="71"/>
      <c r="E13" s="101"/>
      <c r="F13" s="101"/>
      <c r="G13" s="118"/>
      <c r="H13" s="15"/>
    </row>
    <row r="14" spans="1:8" ht="15.75" customHeight="1" x14ac:dyDescent="0.35">
      <c r="A14" s="136" t="s">
        <v>100</v>
      </c>
      <c r="B14" s="137"/>
      <c r="C14" s="14"/>
      <c r="D14" s="71"/>
      <c r="E14" s="101"/>
      <c r="F14" s="101"/>
      <c r="G14" s="118"/>
      <c r="H14" s="15"/>
    </row>
    <row r="15" spans="1:8" ht="15.75" customHeight="1" x14ac:dyDescent="0.35">
      <c r="A15" s="136" t="s">
        <v>102</v>
      </c>
      <c r="B15" s="137"/>
      <c r="C15" s="14"/>
      <c r="D15" s="71"/>
      <c r="E15" s="101"/>
      <c r="F15" s="101"/>
      <c r="G15" s="118"/>
      <c r="H15" s="15"/>
    </row>
    <row r="16" spans="1:8" ht="15.75" customHeight="1" x14ac:dyDescent="0.35">
      <c r="A16" s="136" t="s">
        <v>97</v>
      </c>
      <c r="B16" s="137"/>
      <c r="C16" s="14"/>
      <c r="D16" s="71"/>
      <c r="E16" s="101"/>
      <c r="F16" s="101"/>
      <c r="G16" s="118"/>
      <c r="H16" s="15"/>
    </row>
    <row r="17" spans="1:8" ht="15.75" customHeight="1" x14ac:dyDescent="0.35">
      <c r="A17" s="136" t="s">
        <v>74</v>
      </c>
      <c r="B17" s="137"/>
      <c r="C17" s="14"/>
      <c r="D17" s="71"/>
      <c r="E17" s="101"/>
      <c r="F17" s="101"/>
      <c r="G17" s="118"/>
      <c r="H17" s="15"/>
    </row>
    <row r="18" spans="1:8" ht="15.75" customHeight="1" x14ac:dyDescent="0.35">
      <c r="A18" s="139" t="s">
        <v>106</v>
      </c>
      <c r="B18" s="137"/>
      <c r="C18" s="14"/>
      <c r="D18" s="71"/>
      <c r="E18" s="101"/>
      <c r="F18" s="101"/>
      <c r="G18" s="118"/>
      <c r="H18" s="15"/>
    </row>
    <row r="19" spans="1:8" ht="15.75" customHeight="1" x14ac:dyDescent="0.35">
      <c r="A19" s="139" t="s">
        <v>14</v>
      </c>
      <c r="B19" s="137"/>
      <c r="C19" s="14"/>
      <c r="D19" s="71"/>
      <c r="E19" s="101"/>
      <c r="F19" s="101"/>
      <c r="G19" s="118"/>
      <c r="H19" s="15"/>
    </row>
    <row r="20" spans="1:8" ht="15.75" customHeight="1" x14ac:dyDescent="0.35">
      <c r="A20" s="136" t="s">
        <v>15</v>
      </c>
      <c r="B20" s="137"/>
      <c r="C20" s="14"/>
      <c r="D20" s="71"/>
      <c r="E20" s="101"/>
      <c r="F20" s="101"/>
      <c r="G20" s="118"/>
      <c r="H20" s="15"/>
    </row>
    <row r="21" spans="1:8" ht="15.75" customHeight="1" x14ac:dyDescent="0.35">
      <c r="A21" s="136" t="s">
        <v>58</v>
      </c>
      <c r="B21" s="137"/>
      <c r="C21" s="14"/>
      <c r="D21" s="71"/>
      <c r="E21" s="101"/>
      <c r="F21" s="101"/>
      <c r="G21" s="118"/>
      <c r="H21" s="15"/>
    </row>
    <row r="22" spans="1:8" ht="15.75" customHeight="1" x14ac:dyDescent="0.35">
      <c r="A22" s="136" t="s">
        <v>91</v>
      </c>
      <c r="B22" s="137"/>
      <c r="C22" s="14"/>
      <c r="D22" s="71"/>
      <c r="E22" s="101"/>
      <c r="F22" s="101"/>
      <c r="G22" s="118"/>
      <c r="H22" s="15"/>
    </row>
    <row r="23" spans="1:8" ht="15.75" customHeight="1" x14ac:dyDescent="0.35">
      <c r="A23" s="136" t="s">
        <v>107</v>
      </c>
      <c r="B23" s="137"/>
      <c r="C23" s="14"/>
      <c r="D23" s="71"/>
      <c r="E23" s="101"/>
      <c r="F23" s="101"/>
      <c r="G23" s="118"/>
      <c r="H23" s="15"/>
    </row>
    <row r="24" spans="1:8" ht="15.75" customHeight="1" x14ac:dyDescent="0.35">
      <c r="A24" s="136" t="s">
        <v>18</v>
      </c>
      <c r="B24" s="137"/>
      <c r="C24" s="14"/>
      <c r="D24" s="71"/>
      <c r="E24" s="101"/>
      <c r="F24" s="101"/>
      <c r="G24" s="118"/>
      <c r="H24" s="15"/>
    </row>
    <row r="25" spans="1:8" ht="15.75" customHeight="1" x14ac:dyDescent="0.35">
      <c r="A25" s="138" t="s">
        <v>20</v>
      </c>
      <c r="B25" s="137"/>
      <c r="C25" s="14"/>
      <c r="D25" s="71"/>
      <c r="E25" s="101"/>
      <c r="F25" s="101"/>
      <c r="G25" s="118"/>
      <c r="H25" s="15"/>
    </row>
    <row r="26" spans="1:8" ht="15.75" customHeight="1" x14ac:dyDescent="0.35">
      <c r="A26" s="138" t="s">
        <v>21</v>
      </c>
      <c r="B26" s="137"/>
      <c r="C26" s="14"/>
      <c r="D26" s="71"/>
      <c r="E26" s="101"/>
      <c r="F26" s="101"/>
      <c r="G26" s="118"/>
      <c r="H26" s="15"/>
    </row>
    <row r="27" spans="1:8" ht="15.75" customHeight="1" x14ac:dyDescent="0.35">
      <c r="A27" s="139" t="s">
        <v>22</v>
      </c>
      <c r="B27" s="137"/>
      <c r="C27" s="14"/>
      <c r="D27" s="71"/>
      <c r="E27" s="101"/>
      <c r="F27" s="101"/>
      <c r="G27" s="118"/>
      <c r="H27" s="15"/>
    </row>
    <row r="28" spans="1:8" ht="15.75" customHeight="1" x14ac:dyDescent="0.35">
      <c r="A28" s="139" t="s">
        <v>23</v>
      </c>
      <c r="B28" s="137"/>
      <c r="C28" s="14"/>
      <c r="D28" s="71"/>
      <c r="E28" s="101"/>
      <c r="F28" s="101"/>
      <c r="G28" s="118"/>
      <c r="H28" s="15"/>
    </row>
    <row r="29" spans="1:8" ht="15.75" customHeight="1" x14ac:dyDescent="0.35">
      <c r="A29" s="139" t="s">
        <v>24</v>
      </c>
      <c r="B29" s="137"/>
      <c r="C29" s="14"/>
      <c r="D29" s="71"/>
      <c r="E29" s="101"/>
      <c r="F29" s="101"/>
      <c r="G29" s="118"/>
      <c r="H29" s="15"/>
    </row>
    <row r="30" spans="1:8" ht="15.75" customHeight="1" x14ac:dyDescent="0.35">
      <c r="A30" s="139" t="s">
        <v>66</v>
      </c>
      <c r="B30" s="137"/>
      <c r="C30" s="14"/>
      <c r="D30" s="71"/>
      <c r="E30" s="101"/>
      <c r="F30" s="101"/>
      <c r="G30" s="118"/>
      <c r="H30" s="15"/>
    </row>
    <row r="31" spans="1:8" ht="15.75" customHeight="1" x14ac:dyDescent="0.35">
      <c r="A31" s="139" t="s">
        <v>146</v>
      </c>
      <c r="B31" s="137"/>
      <c r="C31" s="14"/>
      <c r="D31" s="71"/>
      <c r="E31" s="101"/>
      <c r="F31" s="101"/>
      <c r="G31" s="118"/>
      <c r="H31" s="15"/>
    </row>
    <row r="32" spans="1:8" ht="15.75" customHeight="1" x14ac:dyDescent="0.35">
      <c r="A32" s="139" t="s">
        <v>103</v>
      </c>
      <c r="B32" s="137"/>
      <c r="C32" s="14"/>
      <c r="D32" s="71"/>
      <c r="E32" s="101"/>
      <c r="F32" s="101"/>
      <c r="G32" s="118"/>
      <c r="H32" s="15"/>
    </row>
    <row r="33" spans="1:8" ht="15.75" customHeight="1" x14ac:dyDescent="0.35">
      <c r="A33" s="139" t="s">
        <v>27</v>
      </c>
      <c r="B33" s="137"/>
      <c r="C33" s="14"/>
      <c r="D33" s="71"/>
      <c r="E33" s="101"/>
      <c r="F33" s="101"/>
      <c r="G33" s="118"/>
      <c r="H33" s="15"/>
    </row>
    <row r="34" spans="1:8" ht="15.75" customHeight="1" x14ac:dyDescent="0.35">
      <c r="A34" s="139" t="s">
        <v>72</v>
      </c>
      <c r="B34" s="137"/>
      <c r="C34" s="14"/>
      <c r="D34" s="71"/>
      <c r="E34" s="101"/>
      <c r="F34" s="101"/>
      <c r="G34" s="118"/>
      <c r="H34" s="15"/>
    </row>
    <row r="35" spans="1:8" ht="15.75" customHeight="1" x14ac:dyDescent="0.35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ht="15.75" customHeight="1" x14ac:dyDescent="0.35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ht="15.75" customHeight="1" x14ac:dyDescent="0.35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ht="15.75" customHeight="1" x14ac:dyDescent="0.35">
      <c r="A38" s="17"/>
      <c r="B38" s="18"/>
      <c r="C38" s="14"/>
      <c r="D38" s="72"/>
      <c r="E38" s="111"/>
      <c r="F38" s="111"/>
      <c r="G38" s="119"/>
      <c r="H38" s="15"/>
    </row>
    <row r="39" spans="1:8" ht="15.75" customHeight="1" x14ac:dyDescent="0.35">
      <c r="A39" s="19" t="s">
        <v>31</v>
      </c>
      <c r="B39" s="20"/>
      <c r="C39" s="21"/>
      <c r="D39" s="73">
        <f>SUM(D9:D38)</f>
        <v>0</v>
      </c>
      <c r="E39" s="112">
        <f>SUM(E9:E38)</f>
        <v>0</v>
      </c>
      <c r="F39" s="112">
        <f>SUM(F9:F38)</f>
        <v>0</v>
      </c>
      <c r="G39" s="122">
        <v>0</v>
      </c>
      <c r="H39" s="15"/>
    </row>
    <row r="40" spans="1:8" ht="15.75" customHeight="1" x14ac:dyDescent="0.35">
      <c r="A40" s="22"/>
      <c r="B40" s="22"/>
      <c r="C40" s="22"/>
      <c r="D40" s="107"/>
      <c r="E40" s="108"/>
      <c r="F40" s="74"/>
      <c r="G40" s="74"/>
      <c r="H40" s="2"/>
    </row>
    <row r="41" spans="1:8" ht="15.75" customHeight="1" x14ac:dyDescent="0.3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customHeight="1" x14ac:dyDescent="0.35">
      <c r="A42" s="26"/>
      <c r="B42" s="26"/>
      <c r="C42" s="26"/>
      <c r="D42" s="110"/>
      <c r="E42" s="11" t="s">
        <v>123</v>
      </c>
      <c r="F42" s="11" t="s">
        <v>123</v>
      </c>
      <c r="G42" s="11" t="s">
        <v>5</v>
      </c>
      <c r="H42" s="2"/>
    </row>
    <row r="43" spans="1:8" ht="15.75" customHeight="1" x14ac:dyDescent="0.35">
      <c r="A43" s="26"/>
      <c r="B43" s="26"/>
      <c r="C43" s="26"/>
      <c r="D43" s="110" t="s">
        <v>6</v>
      </c>
      <c r="E43" s="76" t="s">
        <v>124</v>
      </c>
      <c r="F43" s="75" t="s">
        <v>8</v>
      </c>
      <c r="G43" s="75" t="s">
        <v>125</v>
      </c>
      <c r="H43" s="2"/>
    </row>
    <row r="44" spans="1:8" ht="15.75" customHeight="1" x14ac:dyDescent="0.35">
      <c r="A44" s="27" t="s">
        <v>33</v>
      </c>
      <c r="B44" s="28"/>
      <c r="C44" s="14"/>
      <c r="D44" s="71">
        <v>7</v>
      </c>
      <c r="E44" s="101">
        <v>200255.1</v>
      </c>
      <c r="F44" s="101">
        <v>15797.85</v>
      </c>
      <c r="G44" s="118">
        <f>1-(+F44/E44)</f>
        <v>0.92111137244444707</v>
      </c>
      <c r="H44" s="15"/>
    </row>
    <row r="45" spans="1:8" ht="15.75" customHeight="1" x14ac:dyDescent="0.3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customHeight="1" x14ac:dyDescent="0.35">
      <c r="A46" s="27" t="s">
        <v>35</v>
      </c>
      <c r="B46" s="28"/>
      <c r="C46" s="14"/>
      <c r="D46" s="71">
        <v>10</v>
      </c>
      <c r="E46" s="101">
        <v>95820.25</v>
      </c>
      <c r="F46" s="101">
        <v>8218</v>
      </c>
      <c r="G46" s="118">
        <f>1-(+F46/E46)</f>
        <v>0.91423524776860843</v>
      </c>
      <c r="H46" s="15"/>
    </row>
    <row r="47" spans="1:8" ht="15.75" customHeight="1" x14ac:dyDescent="0.35">
      <c r="A47" s="27" t="s">
        <v>36</v>
      </c>
      <c r="B47" s="28"/>
      <c r="C47" s="14"/>
      <c r="D47" s="71">
        <v>22</v>
      </c>
      <c r="E47" s="101">
        <v>947243.5</v>
      </c>
      <c r="F47" s="101">
        <v>102102.17</v>
      </c>
      <c r="G47" s="118">
        <f>1-(+F47/E47)</f>
        <v>0.89221127408105727</v>
      </c>
      <c r="H47" s="15"/>
    </row>
    <row r="48" spans="1:8" ht="15.75" customHeight="1" x14ac:dyDescent="0.35">
      <c r="A48" s="27" t="s">
        <v>37</v>
      </c>
      <c r="B48" s="28"/>
      <c r="C48" s="14"/>
      <c r="D48" s="71">
        <v>4</v>
      </c>
      <c r="E48" s="101">
        <v>230662.76</v>
      </c>
      <c r="F48" s="101">
        <v>33269.449999999997</v>
      </c>
      <c r="G48" s="118">
        <f>1-(+F48/E48)</f>
        <v>0.85576583753701729</v>
      </c>
      <c r="H48" s="15"/>
    </row>
    <row r="49" spans="1:8" ht="15.75" customHeight="1" x14ac:dyDescent="0.3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customHeight="1" x14ac:dyDescent="0.35">
      <c r="A50" s="27" t="s">
        <v>39</v>
      </c>
      <c r="B50" s="28"/>
      <c r="C50" s="14"/>
      <c r="D50" s="71">
        <v>5</v>
      </c>
      <c r="E50" s="101">
        <v>167165</v>
      </c>
      <c r="F50" s="101">
        <v>24584.5</v>
      </c>
      <c r="G50" s="118">
        <f>1-(+F50/E50)</f>
        <v>0.85293273113390966</v>
      </c>
      <c r="H50" s="15"/>
    </row>
    <row r="51" spans="1:8" ht="15.75" customHeight="1" x14ac:dyDescent="0.3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customHeight="1" x14ac:dyDescent="0.3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customHeight="1" x14ac:dyDescent="0.35">
      <c r="A53" s="27" t="s">
        <v>60</v>
      </c>
      <c r="B53" s="30"/>
      <c r="C53" s="14"/>
      <c r="D53" s="71"/>
      <c r="E53" s="101"/>
      <c r="F53" s="101"/>
      <c r="G53" s="118"/>
      <c r="H53" s="15"/>
    </row>
    <row r="54" spans="1:8" ht="15.75" customHeight="1" x14ac:dyDescent="0.35">
      <c r="A54" s="27" t="s">
        <v>61</v>
      </c>
      <c r="B54" s="30"/>
      <c r="C54" s="14"/>
      <c r="D54" s="71">
        <v>325</v>
      </c>
      <c r="E54" s="101">
        <v>21123771.440000001</v>
      </c>
      <c r="F54" s="101">
        <v>2336575.42</v>
      </c>
      <c r="G54" s="118">
        <f>1-(+F54/E54)</f>
        <v>0.8893864466088921</v>
      </c>
      <c r="H54" s="15"/>
    </row>
    <row r="55" spans="1:8" ht="15.75" customHeight="1" x14ac:dyDescent="0.35">
      <c r="A55" s="31" t="s">
        <v>42</v>
      </c>
      <c r="B55" s="30"/>
      <c r="C55" s="14"/>
      <c r="D55" s="72"/>
      <c r="E55" s="104"/>
      <c r="F55" s="101"/>
      <c r="G55" s="119"/>
      <c r="H55" s="15"/>
    </row>
    <row r="56" spans="1:8" ht="15.75" customHeight="1" x14ac:dyDescent="0.35">
      <c r="A56" s="16" t="s">
        <v>43</v>
      </c>
      <c r="B56" s="28"/>
      <c r="C56" s="14"/>
      <c r="D56" s="72"/>
      <c r="E56" s="104"/>
      <c r="F56" s="101"/>
      <c r="G56" s="119"/>
      <c r="H56" s="15"/>
    </row>
    <row r="57" spans="1:8" ht="15.75" customHeight="1" x14ac:dyDescent="0.35">
      <c r="A57" s="16" t="s">
        <v>29</v>
      </c>
      <c r="B57" s="28"/>
      <c r="C57" s="14"/>
      <c r="D57" s="72"/>
      <c r="E57" s="100"/>
      <c r="F57" s="101"/>
      <c r="G57" s="119"/>
      <c r="H57" s="15"/>
    </row>
    <row r="58" spans="1:8" ht="15.75" customHeight="1" x14ac:dyDescent="0.35">
      <c r="A58" s="16" t="s">
        <v>30</v>
      </c>
      <c r="B58" s="28"/>
      <c r="C58" s="14"/>
      <c r="D58" s="72"/>
      <c r="E58" s="100"/>
      <c r="F58" s="101"/>
      <c r="G58" s="119"/>
      <c r="H58" s="15"/>
    </row>
    <row r="59" spans="1:8" ht="15.75" customHeight="1" x14ac:dyDescent="0.35">
      <c r="A59" s="32"/>
      <c r="B59" s="18"/>
      <c r="C59" s="14"/>
      <c r="D59" s="72"/>
      <c r="E59" s="111"/>
      <c r="F59" s="111"/>
      <c r="G59" s="119"/>
      <c r="H59" s="15"/>
    </row>
    <row r="60" spans="1:8" ht="15.75" customHeight="1" x14ac:dyDescent="0.35">
      <c r="A60" s="20" t="s">
        <v>45</v>
      </c>
      <c r="B60" s="20"/>
      <c r="C60" s="21"/>
      <c r="D60" s="73">
        <f>SUM(D44:D56)</f>
        <v>373</v>
      </c>
      <c r="E60" s="112">
        <f>SUM(E44:E59)</f>
        <v>22764918.050000001</v>
      </c>
      <c r="F60" s="112">
        <f>SUM(F44:F59)</f>
        <v>2520547.3899999997</v>
      </c>
      <c r="G60" s="122">
        <f>1-(F60/E60)</f>
        <v>0.88927931194551346</v>
      </c>
      <c r="H60" s="15"/>
    </row>
    <row r="61" spans="1:8" ht="15.75" customHeight="1" x14ac:dyDescent="0.35">
      <c r="A61" s="33"/>
      <c r="B61" s="33"/>
      <c r="C61" s="33"/>
      <c r="D61" s="123"/>
      <c r="E61" s="114"/>
      <c r="F61" s="115"/>
      <c r="G61" s="115"/>
      <c r="H61" s="2"/>
    </row>
    <row r="62" spans="1:8" ht="15.75" customHeight="1" x14ac:dyDescent="0.35">
      <c r="A62" s="34" t="s">
        <v>46</v>
      </c>
      <c r="B62" s="35"/>
      <c r="C62" s="35"/>
      <c r="D62" s="51"/>
      <c r="E62" s="116"/>
      <c r="F62" s="36">
        <f>F60+F39</f>
        <v>2520547.3899999997</v>
      </c>
      <c r="G62" s="116"/>
      <c r="H62" s="2"/>
    </row>
    <row r="63" spans="1:8" ht="15.75" customHeight="1" x14ac:dyDescent="0.35">
      <c r="A63" s="37"/>
      <c r="B63" s="38"/>
      <c r="C63" s="38"/>
      <c r="D63" s="51"/>
      <c r="E63" s="38"/>
      <c r="F63" s="36"/>
      <c r="G63" s="38"/>
      <c r="H63" s="2"/>
    </row>
    <row r="64" spans="1:8" ht="15.75" customHeight="1" x14ac:dyDescent="0.3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customHeight="1" x14ac:dyDescent="0.3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customHeight="1" x14ac:dyDescent="0.3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customHeight="1" x14ac:dyDescent="0.35">
      <c r="A67" s="4"/>
      <c r="B67" s="39"/>
      <c r="C67" s="39"/>
      <c r="D67" s="39"/>
      <c r="E67" s="39"/>
      <c r="F67" s="40"/>
      <c r="G67" s="39"/>
      <c r="H67" s="2"/>
    </row>
    <row r="68" spans="1:8" ht="15.75" customHeight="1" x14ac:dyDescent="0.35">
      <c r="A68" s="41" t="s">
        <v>50</v>
      </c>
      <c r="B68" s="38"/>
      <c r="C68" s="38"/>
      <c r="D68" s="38"/>
      <c r="E68" s="38"/>
      <c r="F68" s="36"/>
      <c r="G68" s="38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NOVEMBER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137</v>
      </c>
      <c r="B9" s="137"/>
      <c r="C9" s="14"/>
      <c r="D9" s="71"/>
      <c r="E9" s="101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>
        <v>3</v>
      </c>
      <c r="E10" s="101">
        <v>874065</v>
      </c>
      <c r="F10" s="101">
        <v>96078</v>
      </c>
      <c r="G10" s="102">
        <f>F10/E10</f>
        <v>0.10992088689056306</v>
      </c>
      <c r="H10" s="15"/>
    </row>
    <row r="11" spans="1:8" ht="15.75" x14ac:dyDescent="0.25">
      <c r="A11" s="136" t="s">
        <v>69</v>
      </c>
      <c r="B11" s="137"/>
      <c r="C11" s="14"/>
      <c r="D11" s="71">
        <v>1</v>
      </c>
      <c r="E11" s="101">
        <v>150881</v>
      </c>
      <c r="F11" s="101">
        <v>67978</v>
      </c>
      <c r="G11" s="102">
        <f>F11/E11</f>
        <v>0.45054049217595321</v>
      </c>
      <c r="H11" s="15"/>
    </row>
    <row r="12" spans="1:8" ht="15.75" x14ac:dyDescent="0.25">
      <c r="A12" s="136" t="s">
        <v>25</v>
      </c>
      <c r="B12" s="137"/>
      <c r="C12" s="14"/>
      <c r="D12" s="71">
        <v>1</v>
      </c>
      <c r="E12" s="101">
        <v>41365</v>
      </c>
      <c r="F12" s="101">
        <v>14680</v>
      </c>
      <c r="G12" s="102">
        <f>F12/E12</f>
        <v>0.35488939925057417</v>
      </c>
      <c r="H12" s="15"/>
    </row>
    <row r="13" spans="1:8" ht="15.75" x14ac:dyDescent="0.25">
      <c r="A13" s="136" t="s">
        <v>70</v>
      </c>
      <c r="B13" s="137"/>
      <c r="C13" s="14"/>
      <c r="D13" s="71">
        <v>18</v>
      </c>
      <c r="E13" s="101">
        <v>4007924</v>
      </c>
      <c r="F13" s="101">
        <v>973421.5</v>
      </c>
      <c r="G13" s="102">
        <f>F13/E13</f>
        <v>0.24287424112832479</v>
      </c>
      <c r="H13" s="15"/>
    </row>
    <row r="14" spans="1:8" ht="15.75" x14ac:dyDescent="0.25">
      <c r="A14" s="136" t="s">
        <v>113</v>
      </c>
      <c r="B14" s="137"/>
      <c r="C14" s="14"/>
      <c r="D14" s="71"/>
      <c r="E14" s="101"/>
      <c r="F14" s="101"/>
      <c r="G14" s="102"/>
      <c r="H14" s="15"/>
    </row>
    <row r="15" spans="1:8" ht="15.75" x14ac:dyDescent="0.25">
      <c r="A15" s="136" t="s">
        <v>105</v>
      </c>
      <c r="B15" s="137"/>
      <c r="C15" s="14"/>
      <c r="D15" s="71"/>
      <c r="E15" s="101"/>
      <c r="F15" s="101"/>
      <c r="G15" s="102"/>
      <c r="H15" s="15"/>
    </row>
    <row r="16" spans="1:8" ht="15.75" x14ac:dyDescent="0.25">
      <c r="A16" s="136" t="s">
        <v>114</v>
      </c>
      <c r="B16" s="137"/>
      <c r="C16" s="14"/>
      <c r="D16" s="71"/>
      <c r="E16" s="101"/>
      <c r="F16" s="101"/>
      <c r="G16" s="102"/>
      <c r="H16" s="15"/>
    </row>
    <row r="17" spans="1:8" ht="15.75" x14ac:dyDescent="0.25">
      <c r="A17" s="136" t="s">
        <v>138</v>
      </c>
      <c r="B17" s="137"/>
      <c r="C17" s="14"/>
      <c r="D17" s="71"/>
      <c r="E17" s="101"/>
      <c r="F17" s="101"/>
      <c r="G17" s="102"/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1">
        <v>1134449</v>
      </c>
      <c r="F18" s="101">
        <v>509680</v>
      </c>
      <c r="G18" s="102">
        <f>F18/E18</f>
        <v>0.44927537509398835</v>
      </c>
      <c r="H18" s="15"/>
    </row>
    <row r="19" spans="1:8" ht="15.75" x14ac:dyDescent="0.25">
      <c r="A19" s="136" t="s">
        <v>15</v>
      </c>
      <c r="B19" s="137"/>
      <c r="C19" s="14"/>
      <c r="D19" s="71">
        <v>3</v>
      </c>
      <c r="E19" s="101">
        <v>1884423</v>
      </c>
      <c r="F19" s="101">
        <v>322922</v>
      </c>
      <c r="G19" s="102">
        <f>F19/E19</f>
        <v>0.1713638604495912</v>
      </c>
      <c r="H19" s="15"/>
    </row>
    <row r="20" spans="1:8" ht="15.75" x14ac:dyDescent="0.25">
      <c r="A20" s="139" t="s">
        <v>16</v>
      </c>
      <c r="B20" s="137"/>
      <c r="C20" s="14"/>
      <c r="D20" s="71"/>
      <c r="E20" s="101"/>
      <c r="F20" s="101"/>
      <c r="G20" s="102"/>
      <c r="H20" s="15"/>
    </row>
    <row r="21" spans="1:8" ht="15.75" x14ac:dyDescent="0.25">
      <c r="A21" s="136" t="s">
        <v>71</v>
      </c>
      <c r="B21" s="137"/>
      <c r="C21" s="14"/>
      <c r="D21" s="71">
        <v>3</v>
      </c>
      <c r="E21" s="101">
        <v>4352653</v>
      </c>
      <c r="F21" s="101">
        <v>309752.5</v>
      </c>
      <c r="G21" s="102">
        <f>F21/E21</f>
        <v>7.1164069361835183E-2</v>
      </c>
      <c r="H21" s="15"/>
    </row>
    <row r="22" spans="1:8" ht="15.75" x14ac:dyDescent="0.25">
      <c r="A22" s="136" t="s">
        <v>91</v>
      </c>
      <c r="B22" s="137"/>
      <c r="C22" s="14"/>
      <c r="D22" s="71"/>
      <c r="E22" s="101"/>
      <c r="F22" s="101"/>
      <c r="G22" s="102"/>
      <c r="H22" s="15"/>
    </row>
    <row r="23" spans="1:8" ht="15.75" x14ac:dyDescent="0.25">
      <c r="A23" s="136" t="s">
        <v>140</v>
      </c>
      <c r="B23" s="137"/>
      <c r="C23" s="14"/>
      <c r="D23" s="71">
        <v>1</v>
      </c>
      <c r="E23" s="101">
        <v>27865</v>
      </c>
      <c r="F23" s="101">
        <v>-22798</v>
      </c>
      <c r="G23" s="102">
        <f>F23/E23</f>
        <v>-0.81815898080028715</v>
      </c>
      <c r="H23" s="15"/>
    </row>
    <row r="24" spans="1:8" ht="15.75" x14ac:dyDescent="0.25">
      <c r="A24" s="136" t="s">
        <v>134</v>
      </c>
      <c r="B24" s="137"/>
      <c r="C24" s="14"/>
      <c r="D24" s="71">
        <v>1</v>
      </c>
      <c r="E24" s="101">
        <v>490763</v>
      </c>
      <c r="F24" s="101">
        <v>167602</v>
      </c>
      <c r="G24" s="102">
        <f>F24/E24</f>
        <v>0.3415131132542592</v>
      </c>
      <c r="H24" s="15"/>
    </row>
    <row r="25" spans="1:8" ht="15.75" x14ac:dyDescent="0.25">
      <c r="A25" s="138" t="s">
        <v>20</v>
      </c>
      <c r="B25" s="137"/>
      <c r="C25" s="14"/>
      <c r="D25" s="71">
        <v>4</v>
      </c>
      <c r="E25" s="101">
        <v>1998395</v>
      </c>
      <c r="F25" s="101">
        <v>452774</v>
      </c>
      <c r="G25" s="102">
        <f>F25/E25</f>
        <v>0.2265688214792371</v>
      </c>
      <c r="H25" s="15"/>
    </row>
    <row r="26" spans="1:8" ht="15.75" x14ac:dyDescent="0.25">
      <c r="A26" s="138" t="s">
        <v>21</v>
      </c>
      <c r="B26" s="137"/>
      <c r="C26" s="14"/>
      <c r="D26" s="71">
        <v>17</v>
      </c>
      <c r="E26" s="101">
        <v>135290</v>
      </c>
      <c r="F26" s="101">
        <v>135290</v>
      </c>
      <c r="G26" s="102">
        <f>F26/E26</f>
        <v>1</v>
      </c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>
        <v>76112</v>
      </c>
      <c r="F28" s="101">
        <v>20112</v>
      </c>
      <c r="G28" s="102">
        <f>F28/E28</f>
        <v>0.26424216943451756</v>
      </c>
      <c r="H28" s="15"/>
    </row>
    <row r="29" spans="1:8" ht="15.75" x14ac:dyDescent="0.25">
      <c r="A29" s="139" t="s">
        <v>142</v>
      </c>
      <c r="B29" s="137"/>
      <c r="C29" s="14"/>
      <c r="D29" s="71">
        <v>1</v>
      </c>
      <c r="E29" s="101">
        <v>1039575</v>
      </c>
      <c r="F29" s="101">
        <v>83472.5</v>
      </c>
      <c r="G29" s="102">
        <f>F29/E29</f>
        <v>8.0294832022701587E-2</v>
      </c>
      <c r="H29" s="15"/>
    </row>
    <row r="30" spans="1:8" ht="15.75" x14ac:dyDescent="0.25">
      <c r="A30" s="139" t="s">
        <v>108</v>
      </c>
      <c r="B30" s="137"/>
      <c r="C30" s="14"/>
      <c r="D30" s="71"/>
      <c r="E30" s="101"/>
      <c r="F30" s="101"/>
      <c r="G30" s="102"/>
      <c r="H30" s="15"/>
    </row>
    <row r="31" spans="1:8" ht="15.75" x14ac:dyDescent="0.25">
      <c r="A31" s="139" t="s">
        <v>19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133</v>
      </c>
      <c r="B32" s="137"/>
      <c r="C32" s="14"/>
      <c r="D32" s="71">
        <v>2</v>
      </c>
      <c r="E32" s="101">
        <v>509893</v>
      </c>
      <c r="F32" s="101">
        <v>87948</v>
      </c>
      <c r="G32" s="102">
        <f>F32/E32</f>
        <v>0.17248324648504687</v>
      </c>
      <c r="H32" s="15"/>
    </row>
    <row r="33" spans="1:8" ht="15.75" x14ac:dyDescent="0.25">
      <c r="A33" s="139" t="s">
        <v>143</v>
      </c>
      <c r="B33" s="137"/>
      <c r="C33" s="14"/>
      <c r="D33" s="71">
        <v>2</v>
      </c>
      <c r="E33" s="101">
        <v>937827</v>
      </c>
      <c r="F33" s="101">
        <v>394099</v>
      </c>
      <c r="G33" s="102">
        <f>F33/E33</f>
        <v>0.42022569194531612</v>
      </c>
      <c r="H33" s="15"/>
    </row>
    <row r="34" spans="1:8" ht="15.75" x14ac:dyDescent="0.25">
      <c r="A34" s="139" t="s">
        <v>72</v>
      </c>
      <c r="B34" s="137"/>
      <c r="C34" s="14"/>
      <c r="D34" s="71">
        <v>3</v>
      </c>
      <c r="E34" s="101">
        <v>2329255</v>
      </c>
      <c r="F34" s="101">
        <v>329999</v>
      </c>
      <c r="G34" s="102">
        <f>F34/E34</f>
        <v>0.14167577186697033</v>
      </c>
      <c r="H34" s="15"/>
    </row>
    <row r="35" spans="1:8" x14ac:dyDescent="0.2">
      <c r="A35" s="16" t="s">
        <v>28</v>
      </c>
      <c r="B35" s="13"/>
      <c r="C35" s="14"/>
      <c r="D35" s="72"/>
      <c r="E35" s="100">
        <v>669835</v>
      </c>
      <c r="F35" s="101">
        <v>113365</v>
      </c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99">
        <f>SUM(D9:D38)</f>
        <v>61</v>
      </c>
      <c r="E39" s="105">
        <f>SUM(E9:E38)</f>
        <v>20660570</v>
      </c>
      <c r="F39" s="105">
        <f>SUM(F9:F38)</f>
        <v>4056375.5</v>
      </c>
      <c r="G39" s="106">
        <f>F39/E39</f>
        <v>0.1963341524459393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123</v>
      </c>
      <c r="F42" s="11" t="s">
        <v>123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124</v>
      </c>
      <c r="F43" s="75" t="s">
        <v>8</v>
      </c>
      <c r="G43" s="78" t="s">
        <v>125</v>
      </c>
      <c r="H43" s="2"/>
    </row>
    <row r="44" spans="1:8" ht="15.75" x14ac:dyDescent="0.25">
      <c r="A44" s="27" t="s">
        <v>33</v>
      </c>
      <c r="B44" s="28"/>
      <c r="C44" s="14"/>
      <c r="D44" s="71">
        <v>96</v>
      </c>
      <c r="E44" s="101">
        <v>20105655.93</v>
      </c>
      <c r="F44" s="101">
        <v>1105039.73</v>
      </c>
      <c r="G44" s="102">
        <f>1-(+F44/E44)</f>
        <v>0.94503836463494084</v>
      </c>
      <c r="H44" s="15"/>
    </row>
    <row r="45" spans="1:8" ht="15.75" x14ac:dyDescent="0.25">
      <c r="A45" s="27" t="s">
        <v>34</v>
      </c>
      <c r="B45" s="28"/>
      <c r="C45" s="14"/>
      <c r="D45" s="71">
        <v>13</v>
      </c>
      <c r="E45" s="101">
        <v>8037934.4100000001</v>
      </c>
      <c r="F45" s="101">
        <v>628513.46</v>
      </c>
      <c r="G45" s="102">
        <f>1-(+F45/E45)</f>
        <v>0.92180659508516694</v>
      </c>
      <c r="H45" s="15"/>
    </row>
    <row r="46" spans="1:8" ht="15.75" x14ac:dyDescent="0.25">
      <c r="A46" s="27" t="s">
        <v>35</v>
      </c>
      <c r="B46" s="28"/>
      <c r="C46" s="14"/>
      <c r="D46" s="71">
        <v>252</v>
      </c>
      <c r="E46" s="101">
        <v>15109841.25</v>
      </c>
      <c r="F46" s="101">
        <v>773761.33</v>
      </c>
      <c r="G46" s="102">
        <f>1-(+F46/E46)</f>
        <v>0.94879090275021916</v>
      </c>
      <c r="H46" s="15"/>
    </row>
    <row r="47" spans="1:8" ht="15.75" x14ac:dyDescent="0.25">
      <c r="A47" s="27" t="s">
        <v>36</v>
      </c>
      <c r="B47" s="28"/>
      <c r="C47" s="14"/>
      <c r="D47" s="71">
        <v>17</v>
      </c>
      <c r="E47" s="101">
        <v>1472005.5</v>
      </c>
      <c r="F47" s="101">
        <v>172284</v>
      </c>
      <c r="G47" s="102">
        <f>1-(+F47/E47)</f>
        <v>0.88295967644142637</v>
      </c>
      <c r="H47" s="15"/>
    </row>
    <row r="48" spans="1:8" ht="15.75" x14ac:dyDescent="0.25">
      <c r="A48" s="27" t="s">
        <v>37</v>
      </c>
      <c r="B48" s="28"/>
      <c r="C48" s="14"/>
      <c r="D48" s="71">
        <v>98</v>
      </c>
      <c r="E48" s="101">
        <v>16485359</v>
      </c>
      <c r="F48" s="101">
        <v>1127183.01</v>
      </c>
      <c r="G48" s="102">
        <f>1-(+F48/E48)</f>
        <v>0.93162520694878403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02"/>
      <c r="H49" s="15"/>
    </row>
    <row r="50" spans="1:8" ht="15.75" x14ac:dyDescent="0.25">
      <c r="A50" s="27" t="s">
        <v>39</v>
      </c>
      <c r="B50" s="28"/>
      <c r="C50" s="14"/>
      <c r="D50" s="71">
        <v>49</v>
      </c>
      <c r="E50" s="101">
        <v>15027701.5</v>
      </c>
      <c r="F50" s="101">
        <v>706737.14</v>
      </c>
      <c r="G50" s="102">
        <f t="shared" ref="G50:G55" si="0">1-(+F50/E50)</f>
        <v>0.95297104217833972</v>
      </c>
      <c r="H50" s="15"/>
    </row>
    <row r="51" spans="1:8" ht="15.75" x14ac:dyDescent="0.25">
      <c r="A51" s="27" t="s">
        <v>40</v>
      </c>
      <c r="B51" s="28"/>
      <c r="C51" s="14"/>
      <c r="D51" s="71">
        <v>8</v>
      </c>
      <c r="E51" s="101">
        <v>912790</v>
      </c>
      <c r="F51" s="101">
        <v>78699.5</v>
      </c>
      <c r="G51" s="102">
        <f t="shared" si="0"/>
        <v>0.91378137359085876</v>
      </c>
      <c r="H51" s="15"/>
    </row>
    <row r="52" spans="1:8" ht="15.75" x14ac:dyDescent="0.25">
      <c r="A52" s="53" t="s">
        <v>41</v>
      </c>
      <c r="B52" s="28"/>
      <c r="C52" s="14"/>
      <c r="D52" s="71">
        <v>6</v>
      </c>
      <c r="E52" s="101">
        <v>748250</v>
      </c>
      <c r="F52" s="101">
        <v>-1325</v>
      </c>
      <c r="G52" s="102">
        <f t="shared" si="0"/>
        <v>1.0017707985299031</v>
      </c>
      <c r="H52" s="15"/>
    </row>
    <row r="53" spans="1:8" ht="15.75" x14ac:dyDescent="0.25">
      <c r="A53" s="54" t="s">
        <v>59</v>
      </c>
      <c r="B53" s="28"/>
      <c r="C53" s="14"/>
      <c r="D53" s="71">
        <v>2</v>
      </c>
      <c r="E53" s="101">
        <v>152600</v>
      </c>
      <c r="F53" s="101">
        <v>10500</v>
      </c>
      <c r="G53" s="102">
        <f t="shared" si="0"/>
        <v>0.93119266055045868</v>
      </c>
      <c r="H53" s="15"/>
    </row>
    <row r="54" spans="1:8" ht="15.75" x14ac:dyDescent="0.25">
      <c r="A54" s="27" t="s">
        <v>92</v>
      </c>
      <c r="B54" s="28"/>
      <c r="C54" s="14"/>
      <c r="D54" s="71">
        <v>1250</v>
      </c>
      <c r="E54" s="101">
        <v>136380440.24000001</v>
      </c>
      <c r="F54" s="101">
        <v>14423215.630000001</v>
      </c>
      <c r="G54" s="102">
        <f t="shared" si="0"/>
        <v>0.89424278434196092</v>
      </c>
      <c r="H54" s="15"/>
    </row>
    <row r="55" spans="1:8" ht="15.75" x14ac:dyDescent="0.25">
      <c r="A55" s="69" t="s">
        <v>93</v>
      </c>
      <c r="B55" s="30"/>
      <c r="C55" s="14"/>
      <c r="D55" s="71">
        <v>3</v>
      </c>
      <c r="E55" s="101">
        <v>401306</v>
      </c>
      <c r="F55" s="101">
        <v>49467.54</v>
      </c>
      <c r="G55" s="102">
        <f t="shared" si="0"/>
        <v>0.87673361474784828</v>
      </c>
      <c r="H55" s="15"/>
    </row>
    <row r="56" spans="1:8" x14ac:dyDescent="0.2">
      <c r="A56" s="31" t="s">
        <v>42</v>
      </c>
      <c r="B56" s="30"/>
      <c r="C56" s="14"/>
      <c r="D56" s="72"/>
      <c r="E56" s="104"/>
      <c r="F56" s="101"/>
      <c r="G56" s="103"/>
      <c r="H56" s="1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03"/>
      <c r="H57" s="15"/>
    </row>
    <row r="58" spans="1:8" x14ac:dyDescent="0.2">
      <c r="A58" s="16" t="s">
        <v>29</v>
      </c>
      <c r="B58" s="28"/>
      <c r="C58" s="14"/>
      <c r="D58" s="72"/>
      <c r="E58" s="100"/>
      <c r="F58" s="101"/>
      <c r="G58" s="103"/>
      <c r="H58" s="1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03"/>
      <c r="H59" s="15"/>
    </row>
    <row r="60" spans="1:8" ht="15.75" x14ac:dyDescent="0.25">
      <c r="A60" s="32"/>
      <c r="B60" s="18"/>
      <c r="C60" s="14"/>
      <c r="D60" s="72"/>
      <c r="E60" s="111"/>
      <c r="F60" s="111"/>
      <c r="G60" s="103"/>
      <c r="H60" s="2"/>
    </row>
    <row r="61" spans="1:8" ht="15.75" x14ac:dyDescent="0.25">
      <c r="A61" s="20" t="s">
        <v>45</v>
      </c>
      <c r="B61" s="20"/>
      <c r="C61" s="21"/>
      <c r="D61" s="73">
        <f>SUM(D44:D57)</f>
        <v>1794</v>
      </c>
      <c r="E61" s="112">
        <f>SUM(E44:E60)</f>
        <v>214833883.83000001</v>
      </c>
      <c r="F61" s="112">
        <f>SUM(F44:F60)</f>
        <v>19074076.34</v>
      </c>
      <c r="G61" s="106">
        <f>1-(+F61/E61)</f>
        <v>0.9112147674288964</v>
      </c>
      <c r="H61" s="2"/>
    </row>
    <row r="62" spans="1:8" x14ac:dyDescent="0.2">
      <c r="A62" s="33"/>
      <c r="B62" s="33"/>
      <c r="C62" s="33"/>
      <c r="D62" s="11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5"/>
      <c r="D63" s="116"/>
      <c r="E63" s="116"/>
      <c r="F63" s="36">
        <f>F61+F39</f>
        <v>23130451.84</v>
      </c>
      <c r="G63" s="116"/>
      <c r="H63" s="2"/>
    </row>
    <row r="64" spans="1:8" ht="18" x14ac:dyDescent="0.25">
      <c r="A64" s="34"/>
      <c r="B64" s="35"/>
      <c r="C64" s="35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NOVEMBER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83"/>
      <c r="D5" s="60" t="s">
        <v>73</v>
      </c>
      <c r="E5" s="61"/>
      <c r="F5" s="8"/>
      <c r="G5" s="84"/>
      <c r="H5" s="2"/>
    </row>
    <row r="6" spans="1:8" ht="18" x14ac:dyDescent="0.25">
      <c r="A6" s="23" t="s">
        <v>3</v>
      </c>
      <c r="B6" s="83"/>
      <c r="C6" s="83"/>
      <c r="D6" s="83"/>
      <c r="E6" s="83"/>
      <c r="F6" s="84"/>
      <c r="G6" s="84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0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/>
      <c r="E10" s="100"/>
      <c r="F10" s="101"/>
      <c r="G10" s="102"/>
      <c r="H10" s="15"/>
    </row>
    <row r="11" spans="1:8" ht="15.75" x14ac:dyDescent="0.25">
      <c r="A11" s="136" t="s">
        <v>112</v>
      </c>
      <c r="B11" s="137"/>
      <c r="C11" s="14"/>
      <c r="D11" s="71"/>
      <c r="E11" s="100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/>
      <c r="E12" s="100"/>
      <c r="F12" s="101"/>
      <c r="G12" s="102"/>
      <c r="H12" s="15"/>
    </row>
    <row r="13" spans="1:8" ht="15.75" x14ac:dyDescent="0.25">
      <c r="A13" s="136" t="s">
        <v>70</v>
      </c>
      <c r="B13" s="137"/>
      <c r="C13" s="14"/>
      <c r="D13" s="71">
        <v>16</v>
      </c>
      <c r="E13" s="100">
        <v>2212920</v>
      </c>
      <c r="F13" s="101">
        <v>515618</v>
      </c>
      <c r="G13" s="102">
        <f>F13/E13</f>
        <v>0.23300345245196391</v>
      </c>
      <c r="H13" s="15"/>
    </row>
    <row r="14" spans="1:8" ht="15.75" x14ac:dyDescent="0.25">
      <c r="A14" s="136" t="s">
        <v>100</v>
      </c>
      <c r="B14" s="137"/>
      <c r="C14" s="14"/>
      <c r="D14" s="71">
        <v>3</v>
      </c>
      <c r="E14" s="100">
        <v>555700</v>
      </c>
      <c r="F14" s="101">
        <v>24742.5</v>
      </c>
      <c r="G14" s="102">
        <f>F14/E14</f>
        <v>4.4524923519884831E-2</v>
      </c>
      <c r="H14" s="15"/>
    </row>
    <row r="15" spans="1:8" ht="15.75" x14ac:dyDescent="0.25">
      <c r="A15" s="136" t="s">
        <v>102</v>
      </c>
      <c r="B15" s="137"/>
      <c r="C15" s="14"/>
      <c r="D15" s="71"/>
      <c r="E15" s="100"/>
      <c r="F15" s="101"/>
      <c r="G15" s="102"/>
      <c r="H15" s="15"/>
    </row>
    <row r="16" spans="1:8" ht="15.75" x14ac:dyDescent="0.25">
      <c r="A16" s="136" t="s">
        <v>97</v>
      </c>
      <c r="B16" s="137"/>
      <c r="C16" s="14"/>
      <c r="D16" s="71">
        <v>1</v>
      </c>
      <c r="E16" s="100">
        <v>77665</v>
      </c>
      <c r="F16" s="101">
        <v>16161.5</v>
      </c>
      <c r="G16" s="102">
        <f>F16/E16</f>
        <v>0.20809244833580121</v>
      </c>
      <c r="H16" s="15"/>
    </row>
    <row r="17" spans="1:8" ht="15.75" x14ac:dyDescent="0.25">
      <c r="A17" s="136" t="s">
        <v>74</v>
      </c>
      <c r="B17" s="137"/>
      <c r="C17" s="14"/>
      <c r="D17" s="71">
        <v>2</v>
      </c>
      <c r="E17" s="100">
        <v>281393</v>
      </c>
      <c r="F17" s="101">
        <v>54417</v>
      </c>
      <c r="G17" s="102">
        <f>F17/E17</f>
        <v>0.19338434147260236</v>
      </c>
      <c r="H17" s="15"/>
    </row>
    <row r="18" spans="1:8" ht="15.75" x14ac:dyDescent="0.25">
      <c r="A18" s="139" t="s">
        <v>106</v>
      </c>
      <c r="B18" s="137"/>
      <c r="C18" s="14"/>
      <c r="D18" s="71">
        <v>2</v>
      </c>
      <c r="E18" s="100">
        <v>490750</v>
      </c>
      <c r="F18" s="101">
        <v>130683</v>
      </c>
      <c r="G18" s="102">
        <f>F18/E18</f>
        <v>0.26629240957717781</v>
      </c>
      <c r="H18" s="15"/>
    </row>
    <row r="19" spans="1:8" ht="15.75" x14ac:dyDescent="0.25">
      <c r="A19" s="139" t="s">
        <v>14</v>
      </c>
      <c r="B19" s="137"/>
      <c r="C19" s="14"/>
      <c r="D19" s="71"/>
      <c r="E19" s="100"/>
      <c r="F19" s="101"/>
      <c r="G19" s="102"/>
      <c r="H19" s="15"/>
    </row>
    <row r="20" spans="1:8" ht="15.75" x14ac:dyDescent="0.25">
      <c r="A20" s="136" t="s">
        <v>15</v>
      </c>
      <c r="B20" s="137"/>
      <c r="C20" s="14"/>
      <c r="D20" s="71">
        <v>2</v>
      </c>
      <c r="E20" s="100">
        <v>1026439</v>
      </c>
      <c r="F20" s="101">
        <v>328089</v>
      </c>
      <c r="G20" s="102">
        <f>F20/E20</f>
        <v>0.31963808857613557</v>
      </c>
      <c r="H20" s="15"/>
    </row>
    <row r="21" spans="1:8" ht="15.75" x14ac:dyDescent="0.25">
      <c r="A21" s="136" t="s">
        <v>58</v>
      </c>
      <c r="B21" s="137"/>
      <c r="C21" s="14"/>
      <c r="D21" s="71"/>
      <c r="E21" s="100"/>
      <c r="F21" s="101"/>
      <c r="G21" s="102"/>
      <c r="H21" s="15"/>
    </row>
    <row r="22" spans="1:8" ht="15.75" x14ac:dyDescent="0.25">
      <c r="A22" s="136" t="s">
        <v>91</v>
      </c>
      <c r="B22" s="137"/>
      <c r="C22" s="14"/>
      <c r="D22" s="71"/>
      <c r="E22" s="100"/>
      <c r="F22" s="101"/>
      <c r="G22" s="102"/>
      <c r="H22" s="15"/>
    </row>
    <row r="23" spans="1:8" ht="15.75" x14ac:dyDescent="0.25">
      <c r="A23" s="136" t="s">
        <v>107</v>
      </c>
      <c r="B23" s="137"/>
      <c r="C23" s="14"/>
      <c r="D23" s="71">
        <v>3</v>
      </c>
      <c r="E23" s="100">
        <v>1212730</v>
      </c>
      <c r="F23" s="101">
        <v>379115</v>
      </c>
      <c r="G23" s="102">
        <f t="shared" ref="G23:G29" si="0">F23/E23</f>
        <v>0.3126128651884591</v>
      </c>
      <c r="H23" s="15"/>
    </row>
    <row r="24" spans="1:8" ht="15.75" x14ac:dyDescent="0.25">
      <c r="A24" s="136" t="s">
        <v>18</v>
      </c>
      <c r="B24" s="137"/>
      <c r="C24" s="14"/>
      <c r="D24" s="71">
        <v>2</v>
      </c>
      <c r="E24" s="100">
        <v>1734061</v>
      </c>
      <c r="F24" s="101">
        <v>455682.5</v>
      </c>
      <c r="G24" s="102">
        <f t="shared" si="0"/>
        <v>0.26278343149404781</v>
      </c>
      <c r="H24" s="15"/>
    </row>
    <row r="25" spans="1:8" ht="15.75" x14ac:dyDescent="0.25">
      <c r="A25" s="138" t="s">
        <v>20</v>
      </c>
      <c r="B25" s="137"/>
      <c r="C25" s="14"/>
      <c r="D25" s="71">
        <v>4</v>
      </c>
      <c r="E25" s="100">
        <v>851476</v>
      </c>
      <c r="F25" s="101">
        <v>195984</v>
      </c>
      <c r="G25" s="102">
        <f t="shared" si="0"/>
        <v>0.230169728800342</v>
      </c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0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0"/>
      <c r="F28" s="101"/>
      <c r="G28" s="102"/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0">
        <v>54336</v>
      </c>
      <c r="F29" s="101">
        <v>23502</v>
      </c>
      <c r="G29" s="102">
        <f t="shared" si="0"/>
        <v>0.43253091872791521</v>
      </c>
      <c r="H29" s="15"/>
    </row>
    <row r="30" spans="1:8" ht="15.75" x14ac:dyDescent="0.25">
      <c r="A30" s="139" t="s">
        <v>153</v>
      </c>
      <c r="B30" s="137"/>
      <c r="C30" s="14"/>
      <c r="D30" s="71"/>
      <c r="E30" s="100"/>
      <c r="F30" s="101"/>
      <c r="G30" s="102"/>
      <c r="H30" s="15"/>
    </row>
    <row r="31" spans="1:8" ht="15.75" x14ac:dyDescent="0.25">
      <c r="A31" s="139" t="s">
        <v>146</v>
      </c>
      <c r="B31" s="137"/>
      <c r="C31" s="14"/>
      <c r="D31" s="71">
        <v>2</v>
      </c>
      <c r="E31" s="100">
        <v>1509630</v>
      </c>
      <c r="F31" s="101">
        <v>11332</v>
      </c>
      <c r="G31" s="102">
        <f>F31/E31</f>
        <v>7.5064750965468359E-3</v>
      </c>
      <c r="H31" s="15"/>
    </row>
    <row r="32" spans="1:8" ht="15.75" x14ac:dyDescent="0.25">
      <c r="A32" s="139" t="s">
        <v>103</v>
      </c>
      <c r="B32" s="137"/>
      <c r="C32" s="14"/>
      <c r="D32" s="71">
        <v>1</v>
      </c>
      <c r="E32" s="100">
        <v>148539</v>
      </c>
      <c r="F32" s="101">
        <v>68186</v>
      </c>
      <c r="G32" s="102">
        <f>F32/E32</f>
        <v>0.45904442604299206</v>
      </c>
      <c r="H32" s="15"/>
    </row>
    <row r="33" spans="1:8" ht="15.75" x14ac:dyDescent="0.25">
      <c r="A33" s="139" t="s">
        <v>27</v>
      </c>
      <c r="B33" s="137"/>
      <c r="C33" s="14"/>
      <c r="D33" s="71"/>
      <c r="E33" s="100"/>
      <c r="F33" s="101"/>
      <c r="G33" s="102"/>
      <c r="H33" s="15"/>
    </row>
    <row r="34" spans="1:8" ht="15.75" x14ac:dyDescent="0.25">
      <c r="A34" s="139" t="s">
        <v>72</v>
      </c>
      <c r="B34" s="137"/>
      <c r="C34" s="14"/>
      <c r="D34" s="71">
        <v>4</v>
      </c>
      <c r="E34" s="100">
        <v>3534232</v>
      </c>
      <c r="F34" s="101">
        <v>356916</v>
      </c>
      <c r="G34" s="102">
        <f>F34/E34</f>
        <v>0.10098827694390182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43</v>
      </c>
      <c r="E39" s="112">
        <f>SUM(E9:E38)</f>
        <v>13689871</v>
      </c>
      <c r="F39" s="112">
        <f>SUM(F9:F38)</f>
        <v>2560428.5</v>
      </c>
      <c r="G39" s="117">
        <f>F39/E39</f>
        <v>0.18703087121858197</v>
      </c>
      <c r="H39" s="15"/>
    </row>
    <row r="40" spans="1:8" ht="15.75" x14ac:dyDescent="0.25">
      <c r="A40" s="85"/>
      <c r="B40" s="86"/>
      <c r="C40" s="21"/>
      <c r="D40" s="87"/>
      <c r="E40" s="124"/>
      <c r="F40" s="124"/>
      <c r="G40" s="125"/>
      <c r="H40" s="15"/>
    </row>
    <row r="41" spans="1:8" ht="18" x14ac:dyDescent="0.25">
      <c r="A41" s="23" t="s">
        <v>147</v>
      </c>
      <c r="B41" s="24"/>
      <c r="C41" s="24"/>
      <c r="D41" s="11"/>
      <c r="E41" s="109"/>
      <c r="F41" s="75"/>
      <c r="G41" s="75"/>
      <c r="H41" s="15"/>
    </row>
    <row r="42" spans="1:8" ht="15.75" x14ac:dyDescent="0.25">
      <c r="A42" s="26"/>
      <c r="B42" s="26"/>
      <c r="C42" s="26"/>
      <c r="D42" s="110"/>
      <c r="E42" s="11" t="s">
        <v>148</v>
      </c>
      <c r="F42" s="11" t="s">
        <v>148</v>
      </c>
      <c r="G42" s="11" t="s">
        <v>5</v>
      </c>
      <c r="H42" s="15"/>
    </row>
    <row r="43" spans="1:8" ht="15.75" x14ac:dyDescent="0.25">
      <c r="A43" s="26"/>
      <c r="B43" s="26"/>
      <c r="C43" s="26"/>
      <c r="D43" s="110" t="s">
        <v>6</v>
      </c>
      <c r="E43" s="76" t="s">
        <v>124</v>
      </c>
      <c r="F43" s="75" t="s">
        <v>8</v>
      </c>
      <c r="G43" s="78" t="s">
        <v>125</v>
      </c>
      <c r="H43" s="15"/>
    </row>
    <row r="44" spans="1:8" ht="15.75" x14ac:dyDescent="0.25">
      <c r="A44" s="27" t="s">
        <v>10</v>
      </c>
      <c r="B44" s="28"/>
      <c r="C44" s="14"/>
      <c r="D44" s="71"/>
      <c r="E44" s="101"/>
      <c r="F44" s="101"/>
      <c r="G44" s="102"/>
      <c r="H44" s="15"/>
    </row>
    <row r="45" spans="1:8" ht="15.75" x14ac:dyDescent="0.25">
      <c r="A45" s="27" t="s">
        <v>14</v>
      </c>
      <c r="B45" s="28"/>
      <c r="C45" s="14"/>
      <c r="D45" s="71">
        <v>8</v>
      </c>
      <c r="E45" s="101">
        <v>2414551</v>
      </c>
      <c r="F45" s="101">
        <v>95014</v>
      </c>
      <c r="G45" s="102">
        <f>1-(+F45/E45)</f>
        <v>0.96064941266512904</v>
      </c>
      <c r="H45" s="15"/>
    </row>
    <row r="46" spans="1:8" ht="15.75" x14ac:dyDescent="0.25">
      <c r="A46" s="27" t="s">
        <v>20</v>
      </c>
      <c r="B46" s="28"/>
      <c r="C46" s="14"/>
      <c r="D46" s="71"/>
      <c r="E46" s="101"/>
      <c r="F46" s="101"/>
      <c r="G46" s="102"/>
      <c r="H46" s="15"/>
    </row>
    <row r="47" spans="1:8" x14ac:dyDescent="0.2">
      <c r="A47" s="16" t="s">
        <v>149</v>
      </c>
      <c r="B47" s="30"/>
      <c r="C47" s="14"/>
      <c r="D47" s="72"/>
      <c r="E47" s="104"/>
      <c r="F47" s="101"/>
      <c r="G47" s="103"/>
      <c r="H47" s="15"/>
    </row>
    <row r="48" spans="1:8" x14ac:dyDescent="0.2">
      <c r="A48" s="16" t="s">
        <v>44</v>
      </c>
      <c r="B48" s="28"/>
      <c r="C48" s="14"/>
      <c r="D48" s="72"/>
      <c r="E48" s="100"/>
      <c r="F48" s="101"/>
      <c r="G48" s="103"/>
      <c r="H48" s="15"/>
    </row>
    <row r="49" spans="1:8" x14ac:dyDescent="0.2">
      <c r="A49" s="16" t="s">
        <v>30</v>
      </c>
      <c r="B49" s="28"/>
      <c r="C49" s="14"/>
      <c r="D49" s="72"/>
      <c r="E49" s="100"/>
      <c r="F49" s="101"/>
      <c r="G49" s="103"/>
      <c r="H49" s="15"/>
    </row>
    <row r="50" spans="1:8" ht="15.75" x14ac:dyDescent="0.25">
      <c r="A50" s="32"/>
      <c r="B50" s="18"/>
      <c r="C50" s="14"/>
      <c r="D50" s="72"/>
      <c r="E50" s="111"/>
      <c r="F50" s="111"/>
      <c r="G50" s="103"/>
      <c r="H50" s="15"/>
    </row>
    <row r="51" spans="1:8" ht="15.75" x14ac:dyDescent="0.25">
      <c r="A51" s="20" t="s">
        <v>150</v>
      </c>
      <c r="B51" s="20"/>
      <c r="C51" s="21"/>
      <c r="D51" s="99">
        <f>SUM(D44:D47)</f>
        <v>8</v>
      </c>
      <c r="E51" s="105">
        <f>SUM(E44:E50)</f>
        <v>2414551</v>
      </c>
      <c r="F51" s="105">
        <f>SUM(F44:F50)</f>
        <v>95014</v>
      </c>
      <c r="G51" s="106">
        <f>1-(+F51/E51)</f>
        <v>0.96064941266512904</v>
      </c>
      <c r="H51" s="15"/>
    </row>
    <row r="52" spans="1:8" ht="15.75" x14ac:dyDescent="0.25">
      <c r="A52" s="85"/>
      <c r="B52" s="86"/>
      <c r="C52" s="21"/>
      <c r="D52" s="129"/>
      <c r="E52" s="130"/>
      <c r="F52" s="130"/>
      <c r="G52" s="131"/>
      <c r="H52" s="15"/>
    </row>
    <row r="53" spans="1:8" ht="18" x14ac:dyDescent="0.25">
      <c r="A53" s="23" t="s">
        <v>32</v>
      </c>
      <c r="B53" s="24"/>
      <c r="C53" s="24"/>
      <c r="D53" s="11"/>
      <c r="E53" s="109"/>
      <c r="F53" s="75"/>
      <c r="G53" s="75"/>
      <c r="H53" s="15"/>
    </row>
    <row r="54" spans="1:8" ht="15.75" x14ac:dyDescent="0.25">
      <c r="A54" s="26"/>
      <c r="B54" s="26"/>
      <c r="C54" s="26"/>
      <c r="D54" s="110"/>
      <c r="E54" s="11" t="s">
        <v>123</v>
      </c>
      <c r="F54" s="11" t="s">
        <v>123</v>
      </c>
      <c r="G54" s="11" t="s">
        <v>5</v>
      </c>
      <c r="H54" s="15"/>
    </row>
    <row r="55" spans="1:8" ht="15.75" x14ac:dyDescent="0.25">
      <c r="A55" s="26"/>
      <c r="B55" s="26"/>
      <c r="C55" s="26"/>
      <c r="D55" s="110" t="s">
        <v>6</v>
      </c>
      <c r="E55" s="76" t="s">
        <v>124</v>
      </c>
      <c r="F55" s="75" t="s">
        <v>8</v>
      </c>
      <c r="G55" s="78" t="s">
        <v>125</v>
      </c>
      <c r="H55" s="15"/>
    </row>
    <row r="56" spans="1:8" ht="15.75" x14ac:dyDescent="0.25">
      <c r="A56" s="27" t="s">
        <v>33</v>
      </c>
      <c r="B56" s="28"/>
      <c r="C56" s="14"/>
      <c r="D56" s="71">
        <v>152</v>
      </c>
      <c r="E56" s="101">
        <v>24616209.09</v>
      </c>
      <c r="F56" s="101">
        <v>1447319.85</v>
      </c>
      <c r="G56" s="102">
        <f>1-(+F56/E56)</f>
        <v>0.94120460040340026</v>
      </c>
      <c r="H56" s="15"/>
    </row>
    <row r="57" spans="1:8" ht="15.75" x14ac:dyDescent="0.25">
      <c r="A57" s="27" t="s">
        <v>34</v>
      </c>
      <c r="B57" s="28"/>
      <c r="C57" s="14"/>
      <c r="D57" s="71">
        <v>17</v>
      </c>
      <c r="E57" s="101">
        <v>9239657.5</v>
      </c>
      <c r="F57" s="101">
        <v>831901.7</v>
      </c>
      <c r="G57" s="102">
        <f t="shared" ref="G57:G66" si="1">1-(+F57/E57)</f>
        <v>0.90996401111188374</v>
      </c>
      <c r="H57" s="15"/>
    </row>
    <row r="58" spans="1:8" ht="15.75" x14ac:dyDescent="0.25">
      <c r="A58" s="27" t="s">
        <v>35</v>
      </c>
      <c r="B58" s="28"/>
      <c r="C58" s="14"/>
      <c r="D58" s="71">
        <v>136</v>
      </c>
      <c r="E58" s="101">
        <v>16161448.699999999</v>
      </c>
      <c r="F58" s="101">
        <v>653170.63</v>
      </c>
      <c r="G58" s="102">
        <f t="shared" si="1"/>
        <v>0.95958464849750758</v>
      </c>
      <c r="H58" s="15"/>
    </row>
    <row r="59" spans="1:8" ht="15.75" x14ac:dyDescent="0.25">
      <c r="A59" s="27" t="s">
        <v>36</v>
      </c>
      <c r="B59" s="28"/>
      <c r="C59" s="14"/>
      <c r="D59" s="71">
        <v>3</v>
      </c>
      <c r="E59" s="101">
        <v>811614</v>
      </c>
      <c r="F59" s="101">
        <v>46022.65</v>
      </c>
      <c r="G59" s="102">
        <f t="shared" si="1"/>
        <v>0.94329490373502678</v>
      </c>
      <c r="H59" s="15"/>
    </row>
    <row r="60" spans="1:8" ht="15.75" x14ac:dyDescent="0.25">
      <c r="A60" s="27" t="s">
        <v>37</v>
      </c>
      <c r="B60" s="28"/>
      <c r="C60" s="14"/>
      <c r="D60" s="71">
        <v>72</v>
      </c>
      <c r="E60" s="101">
        <v>10058131.57</v>
      </c>
      <c r="F60" s="101">
        <v>628386.68000000005</v>
      </c>
      <c r="G60" s="102">
        <f t="shared" si="1"/>
        <v>0.9375245118214337</v>
      </c>
      <c r="H60" s="15"/>
    </row>
    <row r="61" spans="1:8" ht="15.75" x14ac:dyDescent="0.25">
      <c r="A61" s="27" t="s">
        <v>38</v>
      </c>
      <c r="B61" s="28"/>
      <c r="C61" s="14"/>
      <c r="D61" s="71"/>
      <c r="E61" s="101"/>
      <c r="F61" s="101"/>
      <c r="G61" s="102"/>
      <c r="H61" s="2"/>
    </row>
    <row r="62" spans="1:8" ht="15.75" x14ac:dyDescent="0.25">
      <c r="A62" s="27" t="s">
        <v>39</v>
      </c>
      <c r="B62" s="28"/>
      <c r="C62" s="14"/>
      <c r="D62" s="71">
        <v>9</v>
      </c>
      <c r="E62" s="101">
        <v>1726570</v>
      </c>
      <c r="F62" s="101">
        <v>-24950</v>
      </c>
      <c r="G62" s="102">
        <f t="shared" si="1"/>
        <v>1.0144506159611253</v>
      </c>
      <c r="H62" s="2"/>
    </row>
    <row r="63" spans="1:8" ht="15.75" x14ac:dyDescent="0.25">
      <c r="A63" s="27" t="s">
        <v>40</v>
      </c>
      <c r="B63" s="28"/>
      <c r="C63" s="14"/>
      <c r="D63" s="71">
        <v>3</v>
      </c>
      <c r="E63" s="101">
        <v>805630</v>
      </c>
      <c r="F63" s="101">
        <v>-6175</v>
      </c>
      <c r="G63" s="102">
        <f t="shared" si="1"/>
        <v>1.0076648089073148</v>
      </c>
      <c r="H63" s="2"/>
    </row>
    <row r="64" spans="1:8" ht="15.75" x14ac:dyDescent="0.25">
      <c r="A64" s="53" t="s">
        <v>41</v>
      </c>
      <c r="B64" s="28"/>
      <c r="C64" s="14"/>
      <c r="D64" s="71">
        <v>2</v>
      </c>
      <c r="E64" s="101">
        <v>743650</v>
      </c>
      <c r="F64" s="101">
        <v>100150</v>
      </c>
      <c r="G64" s="102">
        <f t="shared" si="1"/>
        <v>0.86532643044442947</v>
      </c>
      <c r="H64" s="2"/>
    </row>
    <row r="65" spans="1:8" ht="15.75" x14ac:dyDescent="0.25">
      <c r="A65" s="54" t="s">
        <v>59</v>
      </c>
      <c r="B65" s="28"/>
      <c r="C65" s="14"/>
      <c r="D65" s="71"/>
      <c r="E65" s="101"/>
      <c r="F65" s="101"/>
      <c r="G65" s="102"/>
      <c r="H65" s="2"/>
    </row>
    <row r="66" spans="1:8" ht="15.75" x14ac:dyDescent="0.25">
      <c r="A66" s="27" t="s">
        <v>92</v>
      </c>
      <c r="B66" s="28"/>
      <c r="C66" s="14"/>
      <c r="D66" s="71">
        <v>1194</v>
      </c>
      <c r="E66" s="101">
        <v>133523878.83</v>
      </c>
      <c r="F66" s="101">
        <v>14579329.869999999</v>
      </c>
      <c r="G66" s="102">
        <f t="shared" si="1"/>
        <v>0.8908110669211301</v>
      </c>
      <c r="H66" s="2"/>
    </row>
    <row r="67" spans="1:8" ht="15.75" x14ac:dyDescent="0.25">
      <c r="A67" s="69" t="s">
        <v>93</v>
      </c>
      <c r="B67" s="30"/>
      <c r="C67" s="14"/>
      <c r="D67" s="71"/>
      <c r="E67" s="101"/>
      <c r="F67" s="101"/>
      <c r="G67" s="102"/>
      <c r="H67" s="2"/>
    </row>
    <row r="68" spans="1:8" x14ac:dyDescent="0.2">
      <c r="A68" s="16" t="s">
        <v>42</v>
      </c>
      <c r="B68" s="30"/>
      <c r="C68" s="14"/>
      <c r="D68" s="72"/>
      <c r="E68" s="104"/>
      <c r="F68" s="101"/>
      <c r="G68" s="103"/>
      <c r="H68" s="2"/>
    </row>
    <row r="69" spans="1:8" x14ac:dyDescent="0.2">
      <c r="A69" s="16" t="s">
        <v>43</v>
      </c>
      <c r="B69" s="28"/>
      <c r="C69" s="14"/>
      <c r="D69" s="72"/>
      <c r="E69" s="104"/>
      <c r="F69" s="101"/>
      <c r="G69" s="103"/>
      <c r="H69" s="2"/>
    </row>
    <row r="70" spans="1:8" x14ac:dyDescent="0.2">
      <c r="A70" s="16" t="s">
        <v>44</v>
      </c>
      <c r="B70" s="28"/>
      <c r="C70" s="14"/>
      <c r="D70" s="72"/>
      <c r="E70" s="100"/>
      <c r="F70" s="101"/>
      <c r="G70" s="103"/>
      <c r="H70" s="2"/>
    </row>
    <row r="71" spans="1:8" x14ac:dyDescent="0.2">
      <c r="A71" s="16" t="s">
        <v>30</v>
      </c>
      <c r="B71" s="28"/>
      <c r="C71" s="14"/>
      <c r="D71" s="72"/>
      <c r="E71" s="100"/>
      <c r="F71" s="101"/>
      <c r="G71" s="103"/>
      <c r="H71" s="2"/>
    </row>
    <row r="72" spans="1:8" ht="15.75" x14ac:dyDescent="0.25">
      <c r="A72" s="32"/>
      <c r="B72" s="18"/>
      <c r="C72" s="14"/>
      <c r="D72" s="72"/>
      <c r="E72" s="111"/>
      <c r="F72" s="111"/>
      <c r="G72" s="103"/>
      <c r="H72" s="2"/>
    </row>
    <row r="73" spans="1:8" ht="15.75" x14ac:dyDescent="0.25">
      <c r="A73" s="20" t="s">
        <v>45</v>
      </c>
      <c r="B73" s="20"/>
      <c r="C73" s="21"/>
      <c r="D73" s="73">
        <f>SUM(D56:D69)</f>
        <v>1588</v>
      </c>
      <c r="E73" s="112">
        <f>SUM(E56:E72)</f>
        <v>197686789.69</v>
      </c>
      <c r="F73" s="112">
        <f>SUM(F56:F72)</f>
        <v>18255156.379999999</v>
      </c>
      <c r="G73" s="106">
        <f>1-(+F73/E73)</f>
        <v>0.90765616453873021</v>
      </c>
      <c r="H73" s="2"/>
    </row>
    <row r="74" spans="1:8" x14ac:dyDescent="0.2">
      <c r="A74" s="33"/>
      <c r="B74" s="33"/>
      <c r="C74" s="33"/>
      <c r="D74" s="113"/>
      <c r="E74" s="114"/>
      <c r="F74" s="115"/>
      <c r="G74" s="115"/>
      <c r="H74" s="2"/>
    </row>
    <row r="75" spans="1:8" ht="18" x14ac:dyDescent="0.25">
      <c r="A75" s="34" t="s">
        <v>46</v>
      </c>
      <c r="B75" s="35"/>
      <c r="C75" s="35"/>
      <c r="D75" s="116"/>
      <c r="E75" s="116"/>
      <c r="F75" s="36">
        <f>F73+F39+F51</f>
        <v>20910598.879999999</v>
      </c>
      <c r="G75" s="116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5.75" x14ac:dyDescent="0.25">
      <c r="A77" s="4" t="s">
        <v>47</v>
      </c>
      <c r="B77" s="39"/>
      <c r="C77" s="39"/>
      <c r="D77" s="39"/>
      <c r="E77" s="39"/>
      <c r="F77" s="40"/>
      <c r="G77" s="39"/>
      <c r="H77" s="2"/>
    </row>
    <row r="78" spans="1:8" ht="15.75" x14ac:dyDescent="0.25">
      <c r="A78" s="4" t="s">
        <v>48</v>
      </c>
      <c r="B78" s="39"/>
      <c r="C78" s="39"/>
      <c r="D78" s="39"/>
      <c r="E78" s="39"/>
      <c r="F78" s="40"/>
      <c r="G78" s="39"/>
      <c r="H78" s="2"/>
    </row>
    <row r="79" spans="1:8" ht="15.75" x14ac:dyDescent="0.25">
      <c r="A79" s="4" t="s">
        <v>49</v>
      </c>
      <c r="B79" s="39"/>
      <c r="C79" s="39"/>
      <c r="D79" s="39"/>
      <c r="E79" s="39"/>
      <c r="F79" s="40"/>
      <c r="G79" s="39"/>
      <c r="H79" s="2"/>
    </row>
    <row r="80" spans="1:8" ht="15.75" x14ac:dyDescent="0.25">
      <c r="A80" s="4"/>
      <c r="B80" s="39"/>
      <c r="C80" s="39"/>
      <c r="D80" s="39"/>
      <c r="E80" s="39"/>
      <c r="F80" s="40"/>
      <c r="G80" s="39"/>
      <c r="H80" s="2"/>
    </row>
    <row r="81" spans="1:8" ht="18" x14ac:dyDescent="0.25">
      <c r="A81" s="41" t="s">
        <v>50</v>
      </c>
      <c r="B81" s="38"/>
      <c r="C81" s="38"/>
      <c r="D81" s="38"/>
      <c r="E81" s="38"/>
      <c r="F81" s="36"/>
      <c r="G81" s="38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75" right="0.75" top="0.25" bottom="0.25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webteam-prod</cp:lastModifiedBy>
  <cp:lastPrinted>2024-04-08T21:36:56Z</cp:lastPrinted>
  <dcterms:created xsi:type="dcterms:W3CDTF">2012-06-07T14:04:25Z</dcterms:created>
  <dcterms:modified xsi:type="dcterms:W3CDTF">2025-01-09T20:21:38Z</dcterms:modified>
</cp:coreProperties>
</file>