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Nov 8\Optimized\"/>
    </mc:Choice>
  </mc:AlternateContent>
  <bookViews>
    <workbookView xWindow="0" yWindow="0" windowWidth="28770" windowHeight="11835" tabRatio="790" activeTab="9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1" i="14" l="1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2"/>
  <c r="F62" i="12"/>
  <c r="E60" i="12"/>
  <c r="D60" i="12"/>
  <c r="G53" i="12"/>
  <c r="G50" i="12"/>
  <c r="G48" i="12"/>
  <c r="G47" i="12"/>
  <c r="G46" i="12"/>
  <c r="G44" i="12"/>
  <c r="F39" i="12"/>
  <c r="E39" i="12"/>
  <c r="G39" i="12"/>
  <c r="D39" i="12"/>
  <c r="G33" i="12"/>
  <c r="G18" i="12"/>
  <c r="G17" i="12"/>
  <c r="F60" i="7"/>
  <c r="F62" i="7"/>
  <c r="E60" i="7"/>
  <c r="D60" i="7"/>
  <c r="G53" i="7"/>
  <c r="G50" i="7"/>
  <c r="G48" i="7"/>
  <c r="G47" i="7"/>
  <c r="G46" i="7"/>
  <c r="G44" i="7"/>
  <c r="F63" i="10"/>
  <c r="F61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F39" i="10"/>
  <c r="G39" i="10"/>
  <c r="E39" i="10"/>
  <c r="D39" i="10"/>
  <c r="G34" i="10"/>
  <c r="G33" i="10"/>
  <c r="G29" i="10"/>
  <c r="G28" i="10"/>
  <c r="G26" i="10"/>
  <c r="G25" i="10"/>
  <c r="G20" i="10"/>
  <c r="G19" i="10"/>
  <c r="G16" i="10"/>
  <c r="G15" i="10"/>
  <c r="F15" i="10"/>
  <c r="G10" i="10"/>
  <c r="G73" i="9"/>
  <c r="F73" i="9"/>
  <c r="E73" i="9"/>
  <c r="D73" i="9"/>
  <c r="G66" i="9"/>
  <c r="G64" i="9"/>
  <c r="G63" i="9"/>
  <c r="G62" i="9"/>
  <c r="G60" i="9"/>
  <c r="G59" i="9"/>
  <c r="G58" i="9"/>
  <c r="G57" i="9"/>
  <c r="G56" i="9"/>
  <c r="F51" i="9"/>
  <c r="F75" i="9"/>
  <c r="E51" i="9"/>
  <c r="D51" i="9"/>
  <c r="B11" i="13"/>
  <c r="G45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2" i="6"/>
  <c r="G31" i="6"/>
  <c r="G30" i="6"/>
  <c r="G29" i="6"/>
  <c r="G25" i="6"/>
  <c r="G23" i="6"/>
  <c r="G22" i="6"/>
  <c r="G21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G39" i="5"/>
  <c r="F39" i="5"/>
  <c r="E39" i="5"/>
  <c r="D39" i="5"/>
  <c r="G25" i="5"/>
  <c r="G24" i="5"/>
  <c r="G23" i="5"/>
  <c r="G18" i="5"/>
  <c r="G14" i="5"/>
  <c r="G12" i="5"/>
  <c r="G10" i="5"/>
  <c r="F61" i="4"/>
  <c r="G61" i="4"/>
  <c r="E61" i="4"/>
  <c r="D61" i="4"/>
  <c r="G54" i="4"/>
  <c r="G53" i="4"/>
  <c r="G52" i="4"/>
  <c r="G50" i="4"/>
  <c r="G49" i="4"/>
  <c r="G48" i="4"/>
  <c r="G46" i="4"/>
  <c r="G45" i="4"/>
  <c r="G44" i="4"/>
  <c r="F39" i="4"/>
  <c r="F63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1" i="3"/>
  <c r="G61" i="3"/>
  <c r="E61" i="3"/>
  <c r="D61" i="3"/>
  <c r="G54" i="3"/>
  <c r="G53" i="3"/>
  <c r="G52" i="3"/>
  <c r="G50" i="3"/>
  <c r="G49" i="3"/>
  <c r="G48" i="3"/>
  <c r="G47" i="3"/>
  <c r="G46" i="3"/>
  <c r="G45" i="3"/>
  <c r="G44" i="3"/>
  <c r="G39" i="3"/>
  <c r="F39" i="3"/>
  <c r="F63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0" i="2"/>
  <c r="G60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2" i="2"/>
  <c r="G30" i="2"/>
  <c r="G29" i="2"/>
  <c r="G18" i="2"/>
  <c r="F60" i="11"/>
  <c r="F62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G39" i="11"/>
  <c r="E39" i="11"/>
  <c r="D39" i="11"/>
  <c r="G34" i="11"/>
  <c r="G30" i="11"/>
  <c r="G29" i="11"/>
  <c r="G22" i="11"/>
  <c r="G19" i="11"/>
  <c r="G15" i="11"/>
  <c r="G11" i="11"/>
  <c r="G9" i="1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3" i="1"/>
  <c r="F61" i="1"/>
  <c r="E61" i="1"/>
  <c r="G61" i="1"/>
  <c r="D61" i="1"/>
  <c r="G54" i="1"/>
  <c r="G52" i="1"/>
  <c r="G50" i="1"/>
  <c r="G49" i="1"/>
  <c r="G48" i="1"/>
  <c r="G46" i="1"/>
  <c r="G45" i="1"/>
  <c r="G44" i="1"/>
  <c r="F39" i="1"/>
  <c r="E39" i="1"/>
  <c r="G39" i="1"/>
  <c r="D39" i="1"/>
  <c r="B6" i="13"/>
  <c r="G31" i="1"/>
  <c r="G30" i="1"/>
  <c r="G25" i="1"/>
  <c r="G22" i="1"/>
  <c r="G20" i="1"/>
  <c r="G18" i="1"/>
  <c r="G17" i="1"/>
  <c r="G16" i="1"/>
  <c r="G15" i="1"/>
  <c r="G13" i="1"/>
  <c r="G10" i="1"/>
  <c r="G9" i="1"/>
  <c r="B12" i="13"/>
  <c r="B16" i="13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B7" i="13"/>
  <c r="F63" i="14"/>
  <c r="G60" i="12"/>
  <c r="G60" i="7"/>
  <c r="G61" i="10"/>
  <c r="G51" i="9"/>
  <c r="B13" i="13"/>
  <c r="B14" i="13"/>
  <c r="G62" i="6"/>
  <c r="G62" i="5"/>
  <c r="G39" i="4"/>
  <c r="F62" i="2"/>
  <c r="B18" i="13"/>
  <c r="B8" i="13"/>
  <c r="B9" i="13"/>
  <c r="G60" i="11"/>
  <c r="G61" i="8"/>
  <c r="B17" i="13"/>
  <c r="B19" i="13"/>
  <c r="B21" i="13"/>
</calcChain>
</file>

<file path=xl/sharedStrings.xml><?xml version="1.0" encoding="utf-8"?>
<sst xmlns="http://schemas.openxmlformats.org/spreadsheetml/2006/main" count="952" uniqueCount="162">
  <si>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</si>
  <si>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</si>
  <si>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</si>
  <si>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</si>
  <si>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</si>
  <si>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</si>
  <si>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</si>
  <si>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</si>
  <si>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</si>
  <si>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</si>
  <si>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</si>
  <si>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</si>
  <si>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</si>
  <si>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</si>
  <si>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</si>
  <si>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</si>
  <si>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</si>
  <si>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</si>
  <si>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</si>
  <si>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</si>
  <si>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</si>
  <si>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</si>
  <si>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</si>
  <si>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</si>
  <si>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</si>
  <si>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</si>
  <si>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</si>
  <si>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</si>
  <si>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</si>
  <si>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</si>
  <si>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</si>
  <si>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</si>
  <si>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</si>
  <si>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</si>
  <si>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</si>
  <si>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</si>
  <si>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</si>
  <si>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</si>
  <si>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</si>
  <si>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</si>
  <si>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</si>
  <si>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</si>
  <si>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</si>
  <si>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</si>
  <si>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</si>
  <si>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</si>
  <si>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</si>
  <si>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</si>
  <si>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</si>
  <si>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</si>
  <si>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</si>
  <si>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</si>
  <si>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</si>
  <si>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</si>
  <si>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</si>
  <si>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</si>
  <si>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</si>
  <si>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</si>
  <si>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</si>
  <si>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</si>
  <si>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</si>
  <si>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</si>
  <si>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</si>
  <si>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</si>
  <si>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</si>
  <si>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</si>
  <si>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</si>
  <si>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</si>
  <si>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</si>
  <si>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</si>
  <si>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</si>
  <si>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</si>
  <si>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</si>
  <si>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</si>
  <si>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</si>
  <si>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</si>
  <si>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</si>
  <si>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</si>
  <si>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</si>
  <si>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</si>
  <si>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</si>
  <si>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</si>
  <si>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</si>
  <si>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</si>
  <si>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</si>
  <si>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</si>
  <si>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</si>
  <si>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</si>
  <si>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</si>
  <si>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</si>
  <si>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</si>
  <si>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</si>
  <si>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</si>
  <si>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</si>
  <si>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</si>
  <si>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</si>
  <si>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</si>
  <si>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</si>
  <si>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</si>
  <si>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</si>
  <si>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</si>
  <si>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</si>
  <si>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</si>
  <si>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</si>
  <si>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</si>
  <si>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</si>
  <si>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</si>
  <si>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</si>
  <si>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</si>
  <si>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</si>
  <si>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</si>
  <si>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</si>
  <si>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</si>
  <si>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</si>
  <si>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</si>
  <si>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</si>
  <si>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</si>
  <si>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</si>
  <si>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</si>
  <si>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</si>
  <si>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</si>
  <si>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</si>
  <si>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</si>
  <si>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</si>
  <si>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</si>
  <si>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</si>
  <si>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</si>
  <si>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</si>
  <si>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</si>
  <si>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</si>
  <si>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</si>
  <si>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</si>
  <si>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</si>
  <si>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</si>
  <si>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</si>
  <si>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</si>
  <si>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</si>
  <si>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</si>
  <si>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</si>
  <si>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</si>
  <si>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</si>
  <si>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</si>
  <si>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</si>
  <si>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</si>
  <si>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</si>
  <si>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</si>
  <si>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</si>
  <si>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</si>
  <si>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</si>
  <si>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</si>
  <si>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</si>
  <si>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</si>
  <si>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</si>
  <si>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</si>
  <si>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</si>
  <si>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</si>
  <si>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</si>
  <si>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</si>
  <si>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</si>
  <si>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</si>
  <si>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</si>
  <si>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>MONTH ENDED: 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</si>
</sst>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5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3" fontId="8" fillId="0" borderId="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40" fontId="8" fillId="0" borderId="5" xfId="0" applyNumberFormat="1" applyFont="1" applyBorder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161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>
        <v>8</v>
      </c>
      <c r="E9" s="104">
        <v>1413112</v>
      </c>
      <c r="F9" s="105">
        <v>410499.5</v>
      </c>
      <c r="G9" s="106">
        <f>F9/E9</f>
        <v>0.29049325177339091</v>
      </c>
      <c r="H9" s="15"/>
    </row>
    <row r="10" spans="1:8" ht="15.75" x14ac:dyDescent="0.25">
      <c r="A10" s="78" t="s">
        <v>11</v>
      </c>
      <c r="B10" s="13"/>
      <c r="C10" s="14"/>
      <c r="D10" s="72">
        <v>6</v>
      </c>
      <c r="E10" s="104">
        <v>1305985</v>
      </c>
      <c r="F10" s="105">
        <v>226058.5</v>
      </c>
      <c r="G10" s="106">
        <f>F10/E10</f>
        <v>0.17309425452819135</v>
      </c>
      <c r="H10" s="15"/>
    </row>
    <row r="11" spans="1:8" ht="15.75" x14ac:dyDescent="0.25">
      <c r="A11" s="78" t="s">
        <v>73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6</v>
      </c>
      <c r="E13" s="104">
        <v>381787</v>
      </c>
      <c r="F13" s="105">
        <v>73485</v>
      </c>
      <c r="G13" s="106">
        <f t="shared" ref="G13:G22" si="0">F13/E13</f>
        <v>0.19247643319442517</v>
      </c>
      <c r="H13" s="15"/>
    </row>
    <row r="14" spans="1:8" ht="15.75" x14ac:dyDescent="0.25">
      <c r="A14" s="78" t="s">
        <v>120</v>
      </c>
      <c r="B14" s="13"/>
      <c r="C14" s="14"/>
      <c r="D14" s="72"/>
      <c r="E14" s="104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>
        <v>1</v>
      </c>
      <c r="E15" s="104">
        <v>129816</v>
      </c>
      <c r="F15" s="105">
        <v>32044</v>
      </c>
      <c r="G15" s="106">
        <f t="shared" si="0"/>
        <v>0.24684168361373021</v>
      </c>
      <c r="H15" s="15"/>
    </row>
    <row r="16" spans="1:8" ht="15.75" x14ac:dyDescent="0.25">
      <c r="A16" s="78" t="s">
        <v>121</v>
      </c>
      <c r="B16" s="13"/>
      <c r="C16" s="14"/>
      <c r="D16" s="72">
        <v>2</v>
      </c>
      <c r="E16" s="104">
        <v>2823008</v>
      </c>
      <c r="F16" s="105">
        <v>123860</v>
      </c>
      <c r="G16" s="106">
        <f t="shared" si="0"/>
        <v>4.3875185617610717E-2</v>
      </c>
      <c r="H16" s="15"/>
    </row>
    <row r="17" spans="1:8" ht="15.75" x14ac:dyDescent="0.25">
      <c r="A17" s="78" t="s">
        <v>147</v>
      </c>
      <c r="B17" s="13"/>
      <c r="C17" s="14"/>
      <c r="D17" s="72">
        <v>4</v>
      </c>
      <c r="E17" s="104">
        <v>6084926</v>
      </c>
      <c r="F17" s="105">
        <v>482916.5</v>
      </c>
      <c r="G17" s="106">
        <f t="shared" si="0"/>
        <v>7.9362756424646741E-2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4">
        <v>724178</v>
      </c>
      <c r="F18" s="105">
        <v>220252</v>
      </c>
      <c r="G18" s="106">
        <f t="shared" si="0"/>
        <v>0.30414069469108423</v>
      </c>
      <c r="H18" s="15"/>
    </row>
    <row r="19" spans="1:8" ht="15.75" x14ac:dyDescent="0.25">
      <c r="A19" s="78" t="s">
        <v>15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69" t="s">
        <v>16</v>
      </c>
      <c r="B20" s="13"/>
      <c r="C20" s="14"/>
      <c r="D20" s="72">
        <v>1</v>
      </c>
      <c r="E20" s="104">
        <v>543897</v>
      </c>
      <c r="F20" s="105">
        <v>-33071.5</v>
      </c>
      <c r="G20" s="106">
        <f t="shared" si="0"/>
        <v>-6.0804711186125314E-2</v>
      </c>
      <c r="H20" s="15"/>
    </row>
    <row r="21" spans="1:8" ht="15.75" x14ac:dyDescent="0.25">
      <c r="A21" s="78" t="s">
        <v>75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>
        <v>1</v>
      </c>
      <c r="E22" s="104">
        <v>48910</v>
      </c>
      <c r="F22" s="105">
        <v>11941</v>
      </c>
      <c r="G22" s="106">
        <f t="shared" si="0"/>
        <v>0.24414230218769167</v>
      </c>
      <c r="H22" s="15"/>
    </row>
    <row r="23" spans="1:8" ht="15.75" x14ac:dyDescent="0.25">
      <c r="A23" s="78" t="s">
        <v>149</v>
      </c>
      <c r="B23" s="13"/>
      <c r="C23" s="14"/>
      <c r="D23" s="72"/>
      <c r="E23" s="104"/>
      <c r="F23" s="105"/>
      <c r="G23" s="106"/>
      <c r="H23" s="15"/>
    </row>
    <row r="24" spans="1:8" ht="15.75" x14ac:dyDescent="0.25">
      <c r="A24" s="78" t="s">
        <v>143</v>
      </c>
      <c r="B24" s="13"/>
      <c r="C24" s="14"/>
      <c r="D24" s="72"/>
      <c r="E24" s="104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4">
        <v>526855</v>
      </c>
      <c r="F25" s="105">
        <v>145406</v>
      </c>
      <c r="G25" s="106">
        <f>F25/E25</f>
        <v>0.27598864962845565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06"/>
      <c r="H28" s="15"/>
    </row>
    <row r="29" spans="1:8" ht="15.75" x14ac:dyDescent="0.25">
      <c r="A29" s="69" t="s">
        <v>151</v>
      </c>
      <c r="B29" s="13"/>
      <c r="C29" s="14"/>
      <c r="D29" s="72"/>
      <c r="E29" s="105"/>
      <c r="F29" s="105"/>
      <c r="G29" s="106"/>
      <c r="H29" s="15"/>
    </row>
    <row r="30" spans="1:8" ht="15.75" x14ac:dyDescent="0.25">
      <c r="A30" s="69" t="s">
        <v>115</v>
      </c>
      <c r="B30" s="13"/>
      <c r="C30" s="14"/>
      <c r="D30" s="72">
        <v>2</v>
      </c>
      <c r="E30" s="105">
        <v>460545</v>
      </c>
      <c r="F30" s="105">
        <v>139034</v>
      </c>
      <c r="G30" s="106">
        <f>F30/E30</f>
        <v>0.30189015188526636</v>
      </c>
      <c r="H30" s="15"/>
    </row>
    <row r="31" spans="1:8" ht="15.75" x14ac:dyDescent="0.25">
      <c r="A31" s="69" t="s">
        <v>19</v>
      </c>
      <c r="B31" s="13"/>
      <c r="C31" s="14"/>
      <c r="D31" s="72">
        <v>2</v>
      </c>
      <c r="E31" s="105">
        <v>242699</v>
      </c>
      <c r="F31" s="105">
        <v>59987</v>
      </c>
      <c r="G31" s="106">
        <f>F31/E31</f>
        <v>0.24716624295938591</v>
      </c>
      <c r="H31" s="15"/>
    </row>
    <row r="32" spans="1:8" ht="15.75" x14ac:dyDescent="0.25">
      <c r="A32" s="69" t="s">
        <v>142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152</v>
      </c>
      <c r="B33" s="13"/>
      <c r="C33" s="14"/>
      <c r="D33" s="72"/>
      <c r="E33" s="105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/>
      <c r="E34" s="105"/>
      <c r="F34" s="105"/>
      <c r="G34" s="106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37</v>
      </c>
      <c r="E39" s="109">
        <f>SUM(E9:E38)</f>
        <v>14685718</v>
      </c>
      <c r="F39" s="109">
        <f>SUM(F9:F38)</f>
        <v>1892412</v>
      </c>
      <c r="G39" s="110">
        <f>F39/E39</f>
        <v>0.12886070670838157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104</v>
      </c>
      <c r="E44" s="105">
        <v>12208971.65</v>
      </c>
      <c r="F44" s="105">
        <v>725354.01</v>
      </c>
      <c r="G44" s="106">
        <f>1-(+F44/E44)</f>
        <v>0.94058844341734549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4889755.57</v>
      </c>
      <c r="F45" s="105">
        <v>448103.66</v>
      </c>
      <c r="G45" s="106">
        <f t="shared" ref="G45:G52" si="1">1-(+F45/E45)</f>
        <v>0.90835867895948841</v>
      </c>
      <c r="H45" s="15"/>
    </row>
    <row r="46" spans="1:8" ht="15.75" x14ac:dyDescent="0.25">
      <c r="A46" s="27" t="s">
        <v>35</v>
      </c>
      <c r="B46" s="28"/>
      <c r="C46" s="14"/>
      <c r="D46" s="72">
        <v>59</v>
      </c>
      <c r="E46" s="105">
        <v>3961283</v>
      </c>
      <c r="F46" s="105">
        <v>299727.32</v>
      </c>
      <c r="G46" s="106">
        <f t="shared" si="1"/>
        <v>0.92433579726568382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06"/>
      <c r="H47" s="15"/>
    </row>
    <row r="48" spans="1:8" ht="15.75" x14ac:dyDescent="0.25">
      <c r="A48" s="27" t="s">
        <v>37</v>
      </c>
      <c r="B48" s="28"/>
      <c r="C48" s="14"/>
      <c r="D48" s="72">
        <v>113</v>
      </c>
      <c r="E48" s="105">
        <v>13278583.58</v>
      </c>
      <c r="F48" s="105">
        <v>867626.83</v>
      </c>
      <c r="G48" s="106">
        <f t="shared" si="1"/>
        <v>0.9346596852915241</v>
      </c>
      <c r="H48" s="15"/>
    </row>
    <row r="49" spans="1:8" ht="15.75" x14ac:dyDescent="0.25">
      <c r="A49" s="27" t="s">
        <v>38</v>
      </c>
      <c r="B49" s="28"/>
      <c r="C49" s="14"/>
      <c r="D49" s="72">
        <v>9</v>
      </c>
      <c r="E49" s="105">
        <v>2349196</v>
      </c>
      <c r="F49" s="105">
        <v>78612</v>
      </c>
      <c r="G49" s="106">
        <f t="shared" si="1"/>
        <v>0.9665366363641007</v>
      </c>
      <c r="H49" s="15"/>
    </row>
    <row r="50" spans="1:8" ht="15.75" x14ac:dyDescent="0.25">
      <c r="A50" s="27" t="s">
        <v>39</v>
      </c>
      <c r="B50" s="28"/>
      <c r="C50" s="14"/>
      <c r="D50" s="72">
        <v>17</v>
      </c>
      <c r="E50" s="105">
        <v>1460279.72</v>
      </c>
      <c r="F50" s="105">
        <v>103202.72</v>
      </c>
      <c r="G50" s="106">
        <f t="shared" si="1"/>
        <v>0.92932674570047447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06"/>
      <c r="H51" s="15"/>
    </row>
    <row r="52" spans="1:8" ht="15.75" x14ac:dyDescent="0.25">
      <c r="A52" s="53" t="s">
        <v>41</v>
      </c>
      <c r="B52" s="28"/>
      <c r="C52" s="14"/>
      <c r="D52" s="72">
        <v>2</v>
      </c>
      <c r="E52" s="105">
        <v>249225</v>
      </c>
      <c r="F52" s="105">
        <v>27508</v>
      </c>
      <c r="G52" s="106">
        <f t="shared" si="1"/>
        <v>0.88962584010432344</v>
      </c>
      <c r="H52" s="15"/>
    </row>
    <row r="53" spans="1:8" ht="15.75" x14ac:dyDescent="0.25">
      <c r="A53" s="54" t="s">
        <v>60</v>
      </c>
      <c r="B53" s="28"/>
      <c r="C53" s="14"/>
      <c r="D53" s="72"/>
      <c r="E53" s="105"/>
      <c r="F53" s="105"/>
      <c r="G53" s="106"/>
      <c r="H53" s="15"/>
    </row>
    <row r="54" spans="1:8" ht="15.75" x14ac:dyDescent="0.25">
      <c r="A54" s="27" t="s">
        <v>98</v>
      </c>
      <c r="B54" s="28"/>
      <c r="C54" s="14"/>
      <c r="D54" s="72">
        <v>766</v>
      </c>
      <c r="E54" s="105">
        <v>76232961.030000001</v>
      </c>
      <c r="F54" s="105">
        <v>8062393.71</v>
      </c>
      <c r="G54" s="106">
        <f>1-(+F54/E54)</f>
        <v>0.89424005573091669</v>
      </c>
      <c r="H54" s="15"/>
    </row>
    <row r="55" spans="1:8" ht="15.75" x14ac:dyDescent="0.25">
      <c r="A55" s="70" t="s">
        <v>99</v>
      </c>
      <c r="B55" s="30"/>
      <c r="C55" s="14"/>
      <c r="D55" s="72"/>
      <c r="E55" s="105"/>
      <c r="F55" s="105"/>
      <c r="G55" s="106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07"/>
      <c r="H56" s="15"/>
    </row>
    <row r="57" spans="1:8" x14ac:dyDescent="0.2">
      <c r="A57" s="16" t="s">
        <v>44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07"/>
      <c r="H58" s="15"/>
    </row>
    <row r="59" spans="1:8" ht="15.75" x14ac:dyDescent="0.25">
      <c r="A59" s="32"/>
      <c r="B59" s="18"/>
      <c r="C59" s="14"/>
      <c r="D59" s="73"/>
      <c r="E59" s="104"/>
      <c r="F59" s="105"/>
      <c r="G59" s="107"/>
      <c r="H59" s="15"/>
    </row>
    <row r="60" spans="1:8" ht="15.75" x14ac:dyDescent="0.25">
      <c r="A60" s="20" t="s">
        <v>45</v>
      </c>
      <c r="B60" s="20"/>
      <c r="C60" s="21"/>
      <c r="D60" s="73"/>
      <c r="E60" s="115"/>
      <c r="F60" s="115"/>
      <c r="G60" s="107"/>
      <c r="H60" s="15"/>
    </row>
    <row r="61" spans="1:8" ht="15.75" x14ac:dyDescent="0.25">
      <c r="A61" s="33"/>
      <c r="B61" s="33"/>
      <c r="C61" s="33"/>
      <c r="D61" s="74">
        <f>SUM(D44:D57)</f>
        <v>1078</v>
      </c>
      <c r="E61" s="116">
        <f>SUM(E44:E60)</f>
        <v>114630255.55</v>
      </c>
      <c r="F61" s="116">
        <f>SUM(F44:F60)</f>
        <v>10612528.25</v>
      </c>
      <c r="G61" s="110">
        <f>1-(+F61/E61)</f>
        <v>0.90741948363387381</v>
      </c>
      <c r="H61" s="2"/>
    </row>
    <row r="62" spans="1:8" ht="18" x14ac:dyDescent="0.25">
      <c r="A62" s="34" t="s">
        <v>46</v>
      </c>
      <c r="B62" s="35"/>
      <c r="C62" s="35"/>
      <c r="D62" s="117"/>
      <c r="E62" s="118"/>
      <c r="F62" s="119"/>
      <c r="G62" s="119"/>
      <c r="H62" s="2"/>
    </row>
    <row r="63" spans="1:8" ht="18" x14ac:dyDescent="0.25">
      <c r="A63" s="37"/>
      <c r="B63" s="38"/>
      <c r="C63" s="38"/>
      <c r="D63" s="120"/>
      <c r="E63" s="120"/>
      <c r="F63" s="36">
        <f>F61+F39</f>
        <v>12504940.25</v>
      </c>
      <c r="G63" s="120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2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4"/>
      <c r="D5" s="6" t="s">
        <v>150</v>
      </c>
      <c r="E5" s="7"/>
      <c r="F5" s="8"/>
      <c r="G5" s="5"/>
      <c r="H5" s="2"/>
    </row>
    <row r="6" spans="1:8" ht="18" x14ac:dyDescent="0.25">
      <c r="A6" s="23" t="s">
        <v>3</v>
      </c>
      <c r="B6" s="87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507660</v>
      </c>
      <c r="F10" s="105">
        <v>91686</v>
      </c>
      <c r="G10" s="106">
        <f>F10/E10</f>
        <v>0.18060512941732657</v>
      </c>
      <c r="H10" s="15"/>
    </row>
    <row r="11" spans="1:8" ht="15.75" x14ac:dyDescent="0.25">
      <c r="A11" s="78" t="s">
        <v>119</v>
      </c>
      <c r="B11" s="13"/>
      <c r="C11" s="14"/>
      <c r="D11" s="72"/>
      <c r="E11" s="105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5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/>
      <c r="E13" s="105"/>
      <c r="F13" s="105"/>
      <c r="G13" s="106"/>
      <c r="H13" s="15"/>
    </row>
    <row r="14" spans="1:8" ht="15.75" x14ac:dyDescent="0.25">
      <c r="A14" s="78" t="s">
        <v>106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108</v>
      </c>
      <c r="B15" s="13"/>
      <c r="C15" s="14"/>
      <c r="D15" s="72">
        <v>8</v>
      </c>
      <c r="E15" s="105">
        <v>1215054</v>
      </c>
      <c r="F15" s="105">
        <f>292594+22200</f>
        <v>314794</v>
      </c>
      <c r="G15" s="106">
        <f>F15/E15</f>
        <v>0.25907819734760762</v>
      </c>
      <c r="H15" s="15"/>
    </row>
    <row r="16" spans="1:8" ht="15.75" x14ac:dyDescent="0.25">
      <c r="A16" s="78" t="s">
        <v>103</v>
      </c>
      <c r="B16" s="13"/>
      <c r="C16" s="14"/>
      <c r="D16" s="72">
        <v>5</v>
      </c>
      <c r="E16" s="105">
        <v>650544</v>
      </c>
      <c r="F16" s="105">
        <v>191963.5</v>
      </c>
      <c r="G16" s="106">
        <f>F16/E16</f>
        <v>0.2950815010206842</v>
      </c>
      <c r="H16" s="15"/>
    </row>
    <row r="17" spans="1:8" ht="15.75" x14ac:dyDescent="0.25">
      <c r="A17" s="78" t="s">
        <v>78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69" t="s">
        <v>113</v>
      </c>
      <c r="B18" s="13"/>
      <c r="C18" s="14"/>
      <c r="D18" s="72"/>
      <c r="E18" s="105"/>
      <c r="F18" s="105"/>
      <c r="G18" s="106"/>
      <c r="H18" s="15"/>
    </row>
    <row r="19" spans="1:8" ht="15.75" x14ac:dyDescent="0.25">
      <c r="A19" s="69" t="s">
        <v>14</v>
      </c>
      <c r="B19" s="13"/>
      <c r="C19" s="14"/>
      <c r="D19" s="72">
        <v>1</v>
      </c>
      <c r="E19" s="105">
        <v>48228</v>
      </c>
      <c r="F19" s="105">
        <v>7213</v>
      </c>
      <c r="G19" s="106">
        <f>F19/E19</f>
        <v>0.14956042133200631</v>
      </c>
      <c r="H19" s="15"/>
    </row>
    <row r="20" spans="1:8" ht="15.75" x14ac:dyDescent="0.25">
      <c r="A20" s="78" t="s">
        <v>15</v>
      </c>
      <c r="B20" s="13"/>
      <c r="C20" s="14"/>
      <c r="D20" s="72">
        <v>1</v>
      </c>
      <c r="E20" s="105">
        <v>890834</v>
      </c>
      <c r="F20" s="105">
        <v>295978</v>
      </c>
      <c r="G20" s="106">
        <f>F20/E20</f>
        <v>0.33224820785915221</v>
      </c>
      <c r="H20" s="15"/>
    </row>
    <row r="21" spans="1:8" ht="15.75" x14ac:dyDescent="0.25">
      <c r="A21" s="78" t="s">
        <v>59</v>
      </c>
      <c r="B21" s="13"/>
      <c r="C21" s="14"/>
      <c r="D21" s="72"/>
      <c r="E21" s="105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/>
      <c r="E23" s="105"/>
      <c r="F23" s="105"/>
      <c r="G23" s="106"/>
      <c r="H23" s="15"/>
    </row>
    <row r="24" spans="1:8" ht="15.75" x14ac:dyDescent="0.25">
      <c r="A24" s="78" t="s">
        <v>18</v>
      </c>
      <c r="B24" s="13"/>
      <c r="C24" s="14"/>
      <c r="D24" s="72"/>
      <c r="E24" s="105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5">
        <v>782351</v>
      </c>
      <c r="F25" s="105">
        <v>237657</v>
      </c>
      <c r="G25" s="106">
        <f>F25/E25</f>
        <v>0.30377285898528922</v>
      </c>
      <c r="H25" s="15"/>
    </row>
    <row r="26" spans="1:8" ht="15.75" x14ac:dyDescent="0.25">
      <c r="A26" s="79" t="s">
        <v>21</v>
      </c>
      <c r="B26" s="13"/>
      <c r="C26" s="14"/>
      <c r="D26" s="72">
        <v>9</v>
      </c>
      <c r="E26" s="105">
        <v>87969</v>
      </c>
      <c r="F26" s="105">
        <v>87969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14684</v>
      </c>
      <c r="F28" s="105">
        <v>-6916</v>
      </c>
      <c r="G28" s="106">
        <f>F28/E28</f>
        <v>-0.4709888313810951</v>
      </c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5">
        <v>76544</v>
      </c>
      <c r="F29" s="105">
        <v>11477.16</v>
      </c>
      <c r="G29" s="106">
        <f t="shared" ref="G29:G34" si="0">F29/E29</f>
        <v>0.1499419941471572</v>
      </c>
      <c r="H29" s="15"/>
    </row>
    <row r="30" spans="1:8" ht="15.75" x14ac:dyDescent="0.25">
      <c r="A30" s="69" t="s">
        <v>67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109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27</v>
      </c>
      <c r="B33" s="13"/>
      <c r="C33" s="14"/>
      <c r="D33" s="72">
        <v>1</v>
      </c>
      <c r="E33" s="105">
        <v>374122</v>
      </c>
      <c r="F33" s="105">
        <v>112369.5</v>
      </c>
      <c r="G33" s="106">
        <f t="shared" si="0"/>
        <v>0.30035523171585737</v>
      </c>
      <c r="H33" s="15"/>
    </row>
    <row r="34" spans="1:8" ht="15.75" x14ac:dyDescent="0.25">
      <c r="A34" s="69" t="s">
        <v>76</v>
      </c>
      <c r="B34" s="13"/>
      <c r="C34" s="14"/>
      <c r="D34" s="72">
        <v>2</v>
      </c>
      <c r="E34" s="105">
        <v>968382</v>
      </c>
      <c r="F34" s="105">
        <v>125026</v>
      </c>
      <c r="G34" s="106">
        <f t="shared" si="0"/>
        <v>0.12910814120873787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34</v>
      </c>
      <c r="E39" s="116">
        <f>SUM(E9:E38)</f>
        <v>5616372</v>
      </c>
      <c r="F39" s="116">
        <f>SUM(F9:F38)</f>
        <v>1469217.16</v>
      </c>
      <c r="G39" s="121">
        <f>F39/E39</f>
        <v>0.26159541426386995</v>
      </c>
      <c r="H39" s="15"/>
    </row>
    <row r="40" spans="1:8" ht="15.75" x14ac:dyDescent="0.25">
      <c r="A40" s="89"/>
      <c r="B40" s="90"/>
      <c r="C40" s="22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1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14"/>
      <c r="D42" s="114"/>
      <c r="E42" s="11" t="s">
        <v>132</v>
      </c>
      <c r="F42" s="11" t="s">
        <v>132</v>
      </c>
      <c r="G42" s="11" t="s">
        <v>5</v>
      </c>
      <c r="H42" s="15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54</v>
      </c>
      <c r="E44" s="105">
        <v>11051952.25</v>
      </c>
      <c r="F44" s="105">
        <v>833398.87</v>
      </c>
      <c r="G44" s="106">
        <f>1-(+F44/E44)</f>
        <v>0.9245926103236648</v>
      </c>
      <c r="H44" s="15"/>
    </row>
    <row r="45" spans="1:8" ht="15.75" x14ac:dyDescent="0.25">
      <c r="A45" s="27" t="s">
        <v>34</v>
      </c>
      <c r="B45" s="28"/>
      <c r="C45" s="14"/>
      <c r="D45" s="72">
        <v>6</v>
      </c>
      <c r="E45" s="105">
        <v>645172.56000000006</v>
      </c>
      <c r="F45" s="105">
        <v>83977.89</v>
      </c>
      <c r="G45" s="106">
        <f>1-(+F45/E45)</f>
        <v>0.86983654419524603</v>
      </c>
      <c r="H45" s="15"/>
    </row>
    <row r="46" spans="1:8" ht="15.75" x14ac:dyDescent="0.25">
      <c r="A46" s="27" t="s">
        <v>35</v>
      </c>
      <c r="B46" s="28"/>
      <c r="C46" s="14"/>
      <c r="D46" s="72">
        <v>52</v>
      </c>
      <c r="E46" s="105">
        <v>5919473.25</v>
      </c>
      <c r="F46" s="105">
        <v>286483.27</v>
      </c>
      <c r="G46" s="106">
        <f>1-(+F46/E46)</f>
        <v>0.9516032494952148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909920.75</v>
      </c>
      <c r="F47" s="105">
        <v>44086.25</v>
      </c>
      <c r="G47" s="106">
        <f>1-(+F47/E47)</f>
        <v>0.95154935196279455</v>
      </c>
      <c r="H47" s="15"/>
    </row>
    <row r="48" spans="1:8" ht="15.75" x14ac:dyDescent="0.25">
      <c r="A48" s="27" t="s">
        <v>37</v>
      </c>
      <c r="B48" s="28"/>
      <c r="C48" s="14"/>
      <c r="D48" s="72">
        <v>38</v>
      </c>
      <c r="E48" s="105">
        <v>9565314.5</v>
      </c>
      <c r="F48" s="105">
        <v>636583.92000000004</v>
      </c>
      <c r="G48" s="106">
        <f t="shared" ref="G48:G54" si="1">1-(+F48/E48)</f>
        <v>0.93344872037401383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1415527</v>
      </c>
      <c r="F49" s="105">
        <v>-165681.21</v>
      </c>
      <c r="G49" s="106">
        <f t="shared" si="1"/>
        <v>1.1170456020973107</v>
      </c>
      <c r="H49" s="2"/>
    </row>
    <row r="50" spans="1:8" ht="15.75" x14ac:dyDescent="0.25">
      <c r="A50" s="27" t="s">
        <v>39</v>
      </c>
      <c r="B50" s="28"/>
      <c r="C50" s="21"/>
      <c r="D50" s="72">
        <v>2</v>
      </c>
      <c r="E50" s="105">
        <v>335755</v>
      </c>
      <c r="F50" s="105">
        <v>52583</v>
      </c>
      <c r="G50" s="106">
        <f t="shared" si="1"/>
        <v>0.84338878050959776</v>
      </c>
      <c r="H50" s="2"/>
    </row>
    <row r="51" spans="1:8" ht="15.75" x14ac:dyDescent="0.25">
      <c r="A51" s="27" t="s">
        <v>40</v>
      </c>
      <c r="B51" s="28"/>
      <c r="C51" s="33"/>
      <c r="D51" s="72"/>
      <c r="E51" s="105"/>
      <c r="F51" s="105"/>
      <c r="G51" s="106"/>
      <c r="H51" s="2"/>
    </row>
    <row r="52" spans="1:8" ht="18" x14ac:dyDescent="0.25">
      <c r="A52" s="53" t="s">
        <v>41</v>
      </c>
      <c r="B52" s="28"/>
      <c r="C52" s="35"/>
      <c r="D52" s="72">
        <v>1</v>
      </c>
      <c r="E52" s="105">
        <v>226125</v>
      </c>
      <c r="F52" s="105">
        <v>36925</v>
      </c>
      <c r="G52" s="106">
        <f t="shared" si="1"/>
        <v>0.83670536207849644</v>
      </c>
      <c r="H52" s="2"/>
    </row>
    <row r="53" spans="1:8" ht="18" x14ac:dyDescent="0.25">
      <c r="A53" s="54" t="s">
        <v>60</v>
      </c>
      <c r="B53" s="28"/>
      <c r="C53" s="35"/>
      <c r="D53" s="72">
        <v>1</v>
      </c>
      <c r="E53" s="105">
        <v>28600</v>
      </c>
      <c r="F53" s="105">
        <v>2600</v>
      </c>
      <c r="G53" s="106">
        <f t="shared" si="1"/>
        <v>0.90909090909090906</v>
      </c>
      <c r="H53" s="2"/>
    </row>
    <row r="54" spans="1:8" ht="15.75" x14ac:dyDescent="0.25">
      <c r="A54" s="27" t="s">
        <v>98</v>
      </c>
      <c r="B54" s="28"/>
      <c r="C54" s="39"/>
      <c r="D54" s="72">
        <v>665</v>
      </c>
      <c r="E54" s="105">
        <v>62645517.75</v>
      </c>
      <c r="F54" s="105">
        <v>7303817.1900000004</v>
      </c>
      <c r="G54" s="106">
        <f t="shared" si="1"/>
        <v>0.88341037870981598</v>
      </c>
      <c r="H54" s="2"/>
    </row>
    <row r="55" spans="1:8" ht="15.75" x14ac:dyDescent="0.25">
      <c r="A55" s="70" t="s">
        <v>99</v>
      </c>
      <c r="B55" s="30"/>
      <c r="C55" s="39"/>
      <c r="D55" s="72"/>
      <c r="E55" s="105"/>
      <c r="F55" s="105"/>
      <c r="G55" s="106"/>
      <c r="H55" s="2"/>
    </row>
    <row r="56" spans="1:8" x14ac:dyDescent="0.2">
      <c r="A56" s="16" t="s">
        <v>42</v>
      </c>
      <c r="B56" s="30"/>
      <c r="C56" s="39"/>
      <c r="D56" s="73"/>
      <c r="E56" s="108"/>
      <c r="F56" s="105"/>
      <c r="G56" s="107"/>
      <c r="H56" s="2"/>
    </row>
    <row r="57" spans="1:8" ht="18" x14ac:dyDescent="0.25">
      <c r="A57" s="16" t="s">
        <v>43</v>
      </c>
      <c r="B57" s="28"/>
      <c r="C57" s="38"/>
      <c r="D57" s="73"/>
      <c r="E57" s="108"/>
      <c r="F57" s="105"/>
      <c r="G57" s="107"/>
      <c r="H57" s="2"/>
    </row>
    <row r="58" spans="1:8" ht="18" x14ac:dyDescent="0.25">
      <c r="A58" s="16" t="s">
        <v>44</v>
      </c>
      <c r="B58" s="28"/>
      <c r="C58" s="38"/>
      <c r="D58" s="73"/>
      <c r="E58" s="104"/>
      <c r="F58" s="105"/>
      <c r="G58" s="107"/>
      <c r="H58" s="2"/>
    </row>
    <row r="59" spans="1:8" ht="18" x14ac:dyDescent="0.25">
      <c r="A59" s="16" t="s">
        <v>30</v>
      </c>
      <c r="B59" s="28"/>
      <c r="C59" s="86"/>
      <c r="D59" s="73"/>
      <c r="E59" s="104"/>
      <c r="F59" s="105"/>
      <c r="G59" s="107"/>
      <c r="H59" s="2"/>
    </row>
    <row r="60" spans="1:8" ht="18" x14ac:dyDescent="0.25">
      <c r="A60" s="32"/>
      <c r="B60" s="18"/>
      <c r="C60" s="38"/>
      <c r="D60" s="73"/>
      <c r="E60" s="115"/>
      <c r="F60" s="115"/>
      <c r="G60" s="107"/>
      <c r="H60" s="2"/>
    </row>
    <row r="61" spans="1:8" ht="18" x14ac:dyDescent="0.25">
      <c r="A61" s="20" t="s">
        <v>45</v>
      </c>
      <c r="B61" s="20"/>
      <c r="C61" s="38"/>
      <c r="D61" s="74">
        <f>SUM(D44:D57)</f>
        <v>825</v>
      </c>
      <c r="E61" s="116">
        <f>SUM(E44:E60)</f>
        <v>92743358.060000002</v>
      </c>
      <c r="F61" s="116">
        <f>SUM(F44:F60)</f>
        <v>9114774.1799999997</v>
      </c>
      <c r="G61" s="110">
        <f>1-(+F61/E61)</f>
        <v>0.90172046418565921</v>
      </c>
      <c r="H61" s="2"/>
    </row>
    <row r="62" spans="1:8" ht="18" x14ac:dyDescent="0.25">
      <c r="A62" s="33"/>
      <c r="B62" s="33"/>
      <c r="C62" s="38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10583991.34</v>
      </c>
      <c r="G63" s="120"/>
      <c r="H63" s="2"/>
    </row>
    <row r="64" spans="1:8" ht="18" x14ac:dyDescent="0.25">
      <c r="A64" s="42"/>
      <c r="B64" s="38"/>
      <c r="C64" s="38"/>
      <c r="D64" s="120"/>
      <c r="E64" s="137"/>
      <c r="F64" s="138"/>
      <c r="G64" s="138"/>
      <c r="H64" s="2"/>
    </row>
    <row r="65" spans="1:8" ht="15.75" x14ac:dyDescent="0.25">
      <c r="A65" s="4" t="s">
        <v>47</v>
      </c>
      <c r="B65" s="39"/>
      <c r="C65" s="39"/>
      <c r="D65" s="139"/>
      <c r="E65" s="139"/>
      <c r="F65" s="40"/>
      <c r="G65" s="139"/>
      <c r="H65" s="2"/>
    </row>
    <row r="66" spans="1:8" ht="15.75" x14ac:dyDescent="0.25">
      <c r="A66" s="4" t="s">
        <v>48</v>
      </c>
      <c r="B66" s="39"/>
      <c r="C66" s="39"/>
      <c r="D66" s="139"/>
      <c r="E66" s="139"/>
      <c r="F66" s="40"/>
      <c r="G66" s="139"/>
      <c r="H66" s="2"/>
    </row>
    <row r="67" spans="1:8" ht="15.75" x14ac:dyDescent="0.25">
      <c r="A67" s="4" t="s">
        <v>49</v>
      </c>
      <c r="B67" s="39"/>
      <c r="C67" s="39"/>
      <c r="D67" s="139"/>
      <c r="E67" s="139"/>
      <c r="F67" s="40"/>
      <c r="G67" s="139"/>
      <c r="H67" s="2"/>
    </row>
    <row r="68" spans="1:8" ht="15.75" x14ac:dyDescent="0.25">
      <c r="A68" s="4"/>
      <c r="B68" s="39"/>
      <c r="C68" s="39"/>
      <c r="D68" s="139"/>
      <c r="E68" s="139"/>
      <c r="F68" s="40"/>
      <c r="G68" s="139"/>
      <c r="H68" s="2"/>
    </row>
    <row r="69" spans="1:8" ht="18" x14ac:dyDescent="0.25">
      <c r="A69" s="41" t="s">
        <v>50</v>
      </c>
      <c r="B69" s="38"/>
      <c r="C69" s="38"/>
      <c r="D69" s="120"/>
      <c r="E69" s="120"/>
      <c r="F69" s="36"/>
      <c r="G69" s="120"/>
      <c r="H69" s="2"/>
    </row>
    <row r="70" spans="1:8" ht="18" x14ac:dyDescent="0.25">
      <c r="A70" s="42"/>
      <c r="B70" s="38"/>
      <c r="C70" s="38"/>
      <c r="D70" s="120"/>
      <c r="E70" s="120"/>
      <c r="F70" s="138"/>
      <c r="G70" s="138"/>
      <c r="H70" s="2"/>
    </row>
    <row r="71" spans="1:8" ht="15.75" x14ac:dyDescent="0.25">
      <c r="A71" s="47"/>
      <c r="B71" s="2"/>
      <c r="C71" s="2"/>
      <c r="D71" s="138"/>
      <c r="E71" s="138"/>
      <c r="F71" s="138"/>
      <c r="G71" s="138"/>
      <c r="H71" s="2"/>
    </row>
    <row r="72" spans="1:8" x14ac:dyDescent="0.2">
      <c r="D72" s="140"/>
      <c r="E72" s="140"/>
      <c r="F72" s="140"/>
      <c r="G72" s="140"/>
    </row>
    <row r="73" spans="1:8" ht="15.75" x14ac:dyDescent="0.25">
      <c r="D73" s="74"/>
      <c r="E73" s="116"/>
      <c r="F73" s="116"/>
      <c r="G73" s="110"/>
    </row>
    <row r="74" spans="1:8" x14ac:dyDescent="0.2">
      <c r="D74" s="117"/>
      <c r="E74" s="118"/>
      <c r="F74" s="119"/>
      <c r="G74" s="119"/>
    </row>
    <row r="75" spans="1:8" ht="18" x14ac:dyDescent="0.25">
      <c r="D75" s="120"/>
      <c r="E75" s="120"/>
      <c r="F75" s="36"/>
      <c r="G75" s="120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>
        <v>7</v>
      </c>
      <c r="E9" s="104">
        <v>804090</v>
      </c>
      <c r="F9" s="105">
        <v>196993.5</v>
      </c>
      <c r="G9" s="106">
        <f>+F9/E9</f>
        <v>0.24498936686191844</v>
      </c>
      <c r="H9" s="15"/>
    </row>
    <row r="10" spans="1:8" ht="15.75" x14ac:dyDescent="0.25">
      <c r="A10" s="141" t="s">
        <v>141</v>
      </c>
      <c r="B10" s="142"/>
      <c r="C10" s="14"/>
      <c r="D10" s="72"/>
      <c r="E10" s="104"/>
      <c r="F10" s="105"/>
      <c r="G10" s="106"/>
      <c r="H10" s="15"/>
    </row>
    <row r="11" spans="1:8" ht="15.75" x14ac:dyDescent="0.25">
      <c r="A11" s="141" t="s">
        <v>11</v>
      </c>
      <c r="B11" s="142"/>
      <c r="C11" s="14"/>
      <c r="D11" s="72">
        <v>2</v>
      </c>
      <c r="E11" s="104">
        <v>237478</v>
      </c>
      <c r="F11" s="105">
        <v>45090.5</v>
      </c>
      <c r="G11" s="106">
        <f>F11/E11</f>
        <v>0.18987232501536985</v>
      </c>
      <c r="H11" s="15"/>
    </row>
    <row r="12" spans="1:8" ht="15.75" x14ac:dyDescent="0.25">
      <c r="A12" s="141" t="s">
        <v>12</v>
      </c>
      <c r="B12" s="142"/>
      <c r="C12" s="14"/>
      <c r="D12" s="72"/>
      <c r="E12" s="104"/>
      <c r="F12" s="105"/>
      <c r="G12" s="106"/>
      <c r="H12" s="15"/>
    </row>
    <row r="13" spans="1:8" ht="15.75" x14ac:dyDescent="0.25">
      <c r="A13" s="141" t="s">
        <v>113</v>
      </c>
      <c r="B13" s="142"/>
      <c r="C13" s="14"/>
      <c r="D13" s="72"/>
      <c r="E13" s="104"/>
      <c r="F13" s="105"/>
      <c r="G13" s="106"/>
      <c r="H13" s="15"/>
    </row>
    <row r="14" spans="1:8" ht="15.75" x14ac:dyDescent="0.25">
      <c r="A14" s="141" t="s">
        <v>53</v>
      </c>
      <c r="B14" s="142"/>
      <c r="C14" s="14"/>
      <c r="D14" s="72"/>
      <c r="E14" s="104"/>
      <c r="F14" s="105"/>
      <c r="G14" s="106"/>
      <c r="H14" s="15"/>
    </row>
    <row r="15" spans="1:8" ht="15.75" x14ac:dyDescent="0.25">
      <c r="A15" s="141" t="s">
        <v>105</v>
      </c>
      <c r="B15" s="142"/>
      <c r="C15" s="14"/>
      <c r="D15" s="72">
        <v>1</v>
      </c>
      <c r="E15" s="104">
        <v>195076</v>
      </c>
      <c r="F15" s="105">
        <v>53763</v>
      </c>
      <c r="G15" s="106">
        <f>F15/E15</f>
        <v>0.27560027886567284</v>
      </c>
      <c r="H15" s="15"/>
    </row>
    <row r="16" spans="1:8" ht="15.75" x14ac:dyDescent="0.25">
      <c r="A16" s="141" t="s">
        <v>121</v>
      </c>
      <c r="B16" s="142"/>
      <c r="C16" s="14"/>
      <c r="D16" s="72"/>
      <c r="E16" s="104"/>
      <c r="F16" s="105"/>
      <c r="G16" s="106"/>
      <c r="H16" s="15"/>
    </row>
    <row r="17" spans="1:8" ht="15.75" x14ac:dyDescent="0.25">
      <c r="A17" s="141" t="s">
        <v>13</v>
      </c>
      <c r="B17" s="142"/>
      <c r="C17" s="14"/>
      <c r="D17" s="72"/>
      <c r="E17" s="104"/>
      <c r="F17" s="105"/>
      <c r="G17" s="106"/>
      <c r="H17" s="15"/>
    </row>
    <row r="18" spans="1:8" ht="15.75" x14ac:dyDescent="0.25">
      <c r="A18" s="141" t="s">
        <v>14</v>
      </c>
      <c r="B18" s="142"/>
      <c r="C18" s="14"/>
      <c r="D18" s="72"/>
      <c r="E18" s="104"/>
      <c r="F18" s="105"/>
      <c r="G18" s="106"/>
      <c r="H18" s="15"/>
    </row>
    <row r="19" spans="1:8" ht="15.75" x14ac:dyDescent="0.25">
      <c r="A19" s="141" t="s">
        <v>15</v>
      </c>
      <c r="B19" s="142"/>
      <c r="C19" s="14"/>
      <c r="D19" s="72">
        <v>1</v>
      </c>
      <c r="E19" s="104">
        <v>511833</v>
      </c>
      <c r="F19" s="105">
        <v>100754</v>
      </c>
      <c r="G19" s="106">
        <f>F19/E19</f>
        <v>0.19684936297581437</v>
      </c>
      <c r="H19" s="15"/>
    </row>
    <row r="20" spans="1:8" ht="15.75" x14ac:dyDescent="0.25">
      <c r="A20" s="141" t="s">
        <v>16</v>
      </c>
      <c r="B20" s="142"/>
      <c r="C20" s="14"/>
      <c r="D20" s="72"/>
      <c r="E20" s="104"/>
      <c r="F20" s="105"/>
      <c r="G20" s="106"/>
      <c r="H20" s="15"/>
    </row>
    <row r="21" spans="1:8" ht="15.75" x14ac:dyDescent="0.25">
      <c r="A21" s="141" t="s">
        <v>109</v>
      </c>
      <c r="B21" s="142"/>
      <c r="C21" s="14"/>
      <c r="D21" s="72"/>
      <c r="E21" s="104"/>
      <c r="F21" s="105"/>
      <c r="G21" s="106"/>
      <c r="H21" s="15"/>
    </row>
    <row r="22" spans="1:8" ht="15.75" x14ac:dyDescent="0.25">
      <c r="A22" s="141" t="s">
        <v>56</v>
      </c>
      <c r="B22" s="142"/>
      <c r="C22" s="14"/>
      <c r="D22" s="72">
        <v>1</v>
      </c>
      <c r="E22" s="104">
        <v>164580</v>
      </c>
      <c r="F22" s="105">
        <v>59125</v>
      </c>
      <c r="G22" s="106">
        <f>F22/E22</f>
        <v>0.35924778223356424</v>
      </c>
      <c r="H22" s="15"/>
    </row>
    <row r="23" spans="1:8" ht="15.75" x14ac:dyDescent="0.25">
      <c r="A23" s="141" t="s">
        <v>143</v>
      </c>
      <c r="B23" s="142"/>
      <c r="C23" s="14"/>
      <c r="D23" s="72"/>
      <c r="E23" s="104"/>
      <c r="F23" s="105"/>
      <c r="G23" s="106"/>
      <c r="H23" s="15"/>
    </row>
    <row r="24" spans="1:8" ht="15.75" x14ac:dyDescent="0.25">
      <c r="A24" s="141" t="s">
        <v>19</v>
      </c>
      <c r="B24" s="142"/>
      <c r="C24" s="14"/>
      <c r="D24" s="72"/>
      <c r="E24" s="104"/>
      <c r="F24" s="105"/>
      <c r="G24" s="106"/>
      <c r="H24" s="15"/>
    </row>
    <row r="25" spans="1:8" ht="15.75" x14ac:dyDescent="0.25">
      <c r="A25" s="143" t="s">
        <v>20</v>
      </c>
      <c r="B25" s="142"/>
      <c r="C25" s="14"/>
      <c r="D25" s="72"/>
      <c r="E25" s="104"/>
      <c r="F25" s="105"/>
      <c r="G25" s="106"/>
      <c r="H25" s="15"/>
    </row>
    <row r="26" spans="1:8" ht="15.75" x14ac:dyDescent="0.25">
      <c r="A26" s="143" t="s">
        <v>21</v>
      </c>
      <c r="B26" s="142"/>
      <c r="C26" s="14"/>
      <c r="D26" s="72"/>
      <c r="E26" s="104"/>
      <c r="F26" s="105"/>
      <c r="G26" s="106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06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06"/>
      <c r="H28" s="15"/>
    </row>
    <row r="29" spans="1:8" ht="15.75" x14ac:dyDescent="0.25">
      <c r="A29" s="144" t="s">
        <v>24</v>
      </c>
      <c r="B29" s="142"/>
      <c r="C29" s="14"/>
      <c r="D29" s="72">
        <v>1</v>
      </c>
      <c r="E29" s="105">
        <v>31750</v>
      </c>
      <c r="F29" s="105">
        <v>10538</v>
      </c>
      <c r="G29" s="106">
        <f>F29/E29</f>
        <v>0.33190551181102362</v>
      </c>
      <c r="H29" s="15"/>
    </row>
    <row r="30" spans="1:8" ht="15.75" x14ac:dyDescent="0.25">
      <c r="A30" s="144" t="s">
        <v>25</v>
      </c>
      <c r="B30" s="142"/>
      <c r="C30" s="14"/>
      <c r="D30" s="72">
        <v>1</v>
      </c>
      <c r="E30" s="105">
        <v>131973</v>
      </c>
      <c r="F30" s="105">
        <v>40129</v>
      </c>
      <c r="G30" s="106">
        <f>F30/E30</f>
        <v>0.3040697718472718</v>
      </c>
      <c r="H30" s="15"/>
    </row>
    <row r="31" spans="1:8" ht="15.75" x14ac:dyDescent="0.25">
      <c r="A31" s="144" t="s">
        <v>26</v>
      </c>
      <c r="B31" s="142"/>
      <c r="C31" s="14"/>
      <c r="D31" s="72"/>
      <c r="E31" s="105"/>
      <c r="F31" s="105"/>
      <c r="G31" s="106"/>
      <c r="H31" s="15"/>
    </row>
    <row r="32" spans="1:8" ht="15.75" x14ac:dyDescent="0.25">
      <c r="A32" s="144" t="s">
        <v>117</v>
      </c>
      <c r="B32" s="142"/>
      <c r="C32" s="14"/>
      <c r="D32" s="72"/>
      <c r="E32" s="105"/>
      <c r="F32" s="105"/>
      <c r="G32" s="106"/>
      <c r="H32" s="15"/>
    </row>
    <row r="33" spans="1:8" ht="15.75" x14ac:dyDescent="0.25">
      <c r="A33" s="144" t="s">
        <v>149</v>
      </c>
      <c r="B33" s="142"/>
      <c r="C33" s="14"/>
      <c r="D33" s="72"/>
      <c r="E33" s="105"/>
      <c r="F33" s="105"/>
      <c r="G33" s="106"/>
      <c r="H33" s="15"/>
    </row>
    <row r="34" spans="1:8" ht="15.75" x14ac:dyDescent="0.25">
      <c r="A34" s="144" t="s">
        <v>27</v>
      </c>
      <c r="B34" s="142"/>
      <c r="C34" s="14"/>
      <c r="D34" s="72">
        <v>1</v>
      </c>
      <c r="E34" s="105">
        <v>149386</v>
      </c>
      <c r="F34" s="105">
        <v>41647</v>
      </c>
      <c r="G34" s="106">
        <f>+F34/E34</f>
        <v>0.27878783821777142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15</v>
      </c>
      <c r="E39" s="116">
        <f>SUM(E9:E38)</f>
        <v>2226166</v>
      </c>
      <c r="F39" s="116">
        <f>SUM(F9:F38)</f>
        <v>548040</v>
      </c>
      <c r="G39" s="121">
        <f>F39/E39</f>
        <v>0.24618110239757501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3784637.97</v>
      </c>
      <c r="F44" s="105">
        <v>391823.03</v>
      </c>
      <c r="G44" s="122">
        <f t="shared" ref="G44:G50" si="0">1-(+F44/E44)</f>
        <v>0.89647014242685941</v>
      </c>
      <c r="H44" s="15"/>
    </row>
    <row r="45" spans="1:8" ht="15.75" x14ac:dyDescent="0.25">
      <c r="A45" s="27" t="s">
        <v>34</v>
      </c>
      <c r="B45" s="28"/>
      <c r="C45" s="14"/>
      <c r="D45" s="72">
        <v>2</v>
      </c>
      <c r="E45" s="105">
        <v>754893.67</v>
      </c>
      <c r="F45" s="105">
        <v>111544.44</v>
      </c>
      <c r="G45" s="122">
        <f t="shared" si="0"/>
        <v>0.85223820991902077</v>
      </c>
      <c r="H45" s="15"/>
    </row>
    <row r="46" spans="1:8" ht="15.75" x14ac:dyDescent="0.25">
      <c r="A46" s="27" t="s">
        <v>35</v>
      </c>
      <c r="B46" s="28"/>
      <c r="C46" s="14"/>
      <c r="D46" s="72">
        <v>92</v>
      </c>
      <c r="E46" s="105">
        <v>5177803.25</v>
      </c>
      <c r="F46" s="105">
        <v>408089.8</v>
      </c>
      <c r="G46" s="122">
        <f t="shared" si="0"/>
        <v>0.92118476112432435</v>
      </c>
      <c r="H46" s="15"/>
    </row>
    <row r="47" spans="1:8" ht="15.75" x14ac:dyDescent="0.25">
      <c r="A47" s="27" t="s">
        <v>36</v>
      </c>
      <c r="B47" s="28"/>
      <c r="C47" s="14"/>
      <c r="D47" s="72">
        <v>24</v>
      </c>
      <c r="E47" s="105">
        <v>3060970.25</v>
      </c>
      <c r="F47" s="105">
        <v>146456.63</v>
      </c>
      <c r="G47" s="122">
        <f t="shared" si="0"/>
        <v>0.95215352713735135</v>
      </c>
      <c r="H47" s="15"/>
    </row>
    <row r="48" spans="1:8" ht="15.75" x14ac:dyDescent="0.25">
      <c r="A48" s="27" t="s">
        <v>37</v>
      </c>
      <c r="B48" s="28"/>
      <c r="C48" s="14"/>
      <c r="D48" s="72">
        <v>59</v>
      </c>
      <c r="E48" s="105">
        <v>4329303</v>
      </c>
      <c r="F48" s="105">
        <v>419394.52</v>
      </c>
      <c r="G48" s="122">
        <f t="shared" si="0"/>
        <v>0.9031265494699724</v>
      </c>
      <c r="H48" s="15"/>
    </row>
    <row r="49" spans="1:8" ht="15.75" x14ac:dyDescent="0.25">
      <c r="A49" s="27" t="s">
        <v>38</v>
      </c>
      <c r="B49" s="28"/>
      <c r="C49" s="14"/>
      <c r="D49" s="72">
        <v>6</v>
      </c>
      <c r="E49" s="105">
        <v>845850</v>
      </c>
      <c r="F49" s="105">
        <v>29917</v>
      </c>
      <c r="G49" s="122">
        <f t="shared" si="0"/>
        <v>0.96463084471241944</v>
      </c>
      <c r="H49" s="15"/>
    </row>
    <row r="50" spans="1:8" ht="15.75" x14ac:dyDescent="0.25">
      <c r="A50" s="27" t="s">
        <v>39</v>
      </c>
      <c r="B50" s="28"/>
      <c r="C50" s="14"/>
      <c r="D50" s="72">
        <v>13</v>
      </c>
      <c r="E50" s="105">
        <v>1074815</v>
      </c>
      <c r="F50" s="105">
        <v>137879.44</v>
      </c>
      <c r="G50" s="122">
        <f t="shared" si="0"/>
        <v>0.8717179793731944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74925</v>
      </c>
      <c r="F52" s="105">
        <v>3500</v>
      </c>
      <c r="G52" s="122">
        <f>1-(+F52/E52)</f>
        <v>0.95328661995328656</v>
      </c>
      <c r="H52" s="15"/>
    </row>
    <row r="53" spans="1:8" ht="15.75" x14ac:dyDescent="0.25">
      <c r="A53" s="29" t="s">
        <v>61</v>
      </c>
      <c r="B53" s="30"/>
      <c r="C53" s="14"/>
      <c r="D53" s="72">
        <v>437</v>
      </c>
      <c r="E53" s="105">
        <v>41560692.340000004</v>
      </c>
      <c r="F53" s="105">
        <v>4624325.99</v>
      </c>
      <c r="G53" s="122">
        <f>1-(+F53/E53)</f>
        <v>0.88873318201320417</v>
      </c>
      <c r="H53" s="15"/>
    </row>
    <row r="54" spans="1:8" ht="15.75" x14ac:dyDescent="0.25">
      <c r="A54" s="29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31" t="s">
        <v>42</v>
      </c>
      <c r="B55" s="30"/>
      <c r="C55" s="14"/>
      <c r="D55" s="73"/>
      <c r="E55" s="115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15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24"/>
      <c r="F57" s="125"/>
      <c r="G57" s="123"/>
      <c r="H57" s="15"/>
    </row>
    <row r="58" spans="1:8" x14ac:dyDescent="0.2">
      <c r="A58" s="16" t="s">
        <v>30</v>
      </c>
      <c r="B58" s="28"/>
      <c r="C58" s="21"/>
      <c r="D58" s="73"/>
      <c r="E58" s="124"/>
      <c r="F58" s="105"/>
      <c r="G58" s="123"/>
      <c r="H58" s="15"/>
    </row>
    <row r="59" spans="1:8" ht="15.75" x14ac:dyDescent="0.25">
      <c r="A59" s="32"/>
      <c r="B59" s="18"/>
      <c r="C59" s="33"/>
      <c r="D59" s="73"/>
      <c r="E59" s="115"/>
      <c r="F59" s="115"/>
      <c r="G59" s="123"/>
      <c r="H59" s="2"/>
    </row>
    <row r="60" spans="1:8" ht="18" x14ac:dyDescent="0.25">
      <c r="A60" s="20" t="s">
        <v>45</v>
      </c>
      <c r="B60" s="20"/>
      <c r="C60" s="35"/>
      <c r="D60" s="74">
        <f>SUM(D44:D56)</f>
        <v>653</v>
      </c>
      <c r="E60" s="116">
        <f>SUM(E44:E59)</f>
        <v>60663890.480000004</v>
      </c>
      <c r="F60" s="116">
        <f>SUM(F44:F59)</f>
        <v>6272930.8499999996</v>
      </c>
      <c r="G60" s="126">
        <f>1-(+F60/E60)</f>
        <v>0.89659530899904794</v>
      </c>
      <c r="H60" s="2"/>
    </row>
    <row r="61" spans="1:8" ht="18" x14ac:dyDescent="0.25">
      <c r="A61" s="33"/>
      <c r="B61" s="38"/>
      <c r="C61" s="38"/>
      <c r="D61" s="117"/>
      <c r="E61" s="118"/>
      <c r="F61" s="119"/>
      <c r="G61" s="119"/>
      <c r="H61" s="2"/>
    </row>
    <row r="62" spans="1:8" ht="18" x14ac:dyDescent="0.25">
      <c r="A62" s="34" t="s">
        <v>46</v>
      </c>
      <c r="B62" s="39"/>
      <c r="C62" s="39"/>
      <c r="D62" s="120"/>
      <c r="E62" s="120"/>
      <c r="F62" s="36">
        <f>F60+F39</f>
        <v>6820970.8499999996</v>
      </c>
      <c r="G62" s="120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5"/>
      <c r="B69" s="86"/>
      <c r="C69" s="86"/>
      <c r="D69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x14ac:dyDescent="0.2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x14ac:dyDescent="0.2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x14ac:dyDescent="0.2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x14ac:dyDescent="0.2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x14ac:dyDescent="0.2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25</v>
      </c>
      <c r="B17" s="13"/>
      <c r="C17" s="14"/>
      <c r="D17" s="72">
        <v>1</v>
      </c>
      <c r="E17" s="105">
        <v>123437</v>
      </c>
      <c r="F17" s="105">
        <v>49970.5</v>
      </c>
      <c r="G17" s="122">
        <f>F17/E17</f>
        <v>0.4048259435987589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73782</v>
      </c>
      <c r="F18" s="105">
        <v>22587</v>
      </c>
      <c r="G18" s="122">
        <f>F18/E18</f>
        <v>0.30613157680735137</v>
      </c>
      <c r="H18" s="15"/>
    </row>
    <row r="19" spans="1:8" ht="15.75" x14ac:dyDescent="0.2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x14ac:dyDescent="0.2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x14ac:dyDescent="0.2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x14ac:dyDescent="0.2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x14ac:dyDescent="0.2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x14ac:dyDescent="0.2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x14ac:dyDescent="0.2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x14ac:dyDescent="0.2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x14ac:dyDescent="0.2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x14ac:dyDescent="0.25">
      <c r="A33" s="69" t="s">
        <v>117</v>
      </c>
      <c r="B33" s="13"/>
      <c r="C33" s="14"/>
      <c r="D33" s="72">
        <v>4</v>
      </c>
      <c r="E33" s="105">
        <v>380226</v>
      </c>
      <c r="F33" s="105">
        <v>46212.5</v>
      </c>
      <c r="G33" s="122">
        <f>F33/E33</f>
        <v>0.12153955805231625</v>
      </c>
      <c r="H33" s="15"/>
    </row>
    <row r="34" spans="1:8" ht="15.75" x14ac:dyDescent="0.2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577445</v>
      </c>
      <c r="F39" s="116">
        <f>SUM(F9:F38)</f>
        <v>118770</v>
      </c>
      <c r="G39" s="126">
        <f>F39/E39</f>
        <v>0.20568192641723454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1330053.1000000001</v>
      </c>
      <c r="F44" s="105">
        <v>99513.65</v>
      </c>
      <c r="G44" s="122">
        <f>1-(+F44/E44)</f>
        <v>0.92518069391364899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37</v>
      </c>
      <c r="E46" s="105">
        <v>1607777.5</v>
      </c>
      <c r="F46" s="105">
        <v>152254.10999999999</v>
      </c>
      <c r="G46" s="122">
        <f>1-(+F46/E46)</f>
        <v>0.90530150471691517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748801</v>
      </c>
      <c r="F47" s="105">
        <v>29978.5</v>
      </c>
      <c r="G47" s="122">
        <f>1-(+F47/E47)</f>
        <v>0.95996466350872933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2173319.11</v>
      </c>
      <c r="F48" s="105">
        <v>118162.43</v>
      </c>
      <c r="G48" s="122">
        <f>1-(+F48/E48)</f>
        <v>0.94563042792183427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204220</v>
      </c>
      <c r="F50" s="105">
        <v>31150</v>
      </c>
      <c r="G50" s="122">
        <f>1-(+F50/E50)</f>
        <v>0.84746841641367154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7" t="s">
        <v>61</v>
      </c>
      <c r="B53" s="30"/>
      <c r="C53" s="14"/>
      <c r="D53" s="82">
        <v>333</v>
      </c>
      <c r="E53" s="136">
        <v>25634317.449999999</v>
      </c>
      <c r="F53" s="136">
        <v>3001116.98</v>
      </c>
      <c r="G53" s="122">
        <f>1-(+F53/E53)</f>
        <v>0.88292580889451378</v>
      </c>
      <c r="H53" s="15"/>
    </row>
    <row r="54" spans="1:8" ht="15.75" x14ac:dyDescent="0.2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16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421</v>
      </c>
      <c r="E60" s="116">
        <f>SUM(E44:E59)</f>
        <v>31698488.16</v>
      </c>
      <c r="F60" s="116">
        <f>SUM(F44:F59)</f>
        <v>3432175.67</v>
      </c>
      <c r="G60" s="126">
        <f>1-(F60/E60)</f>
        <v>0.89172431023599963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3550945.67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70" spans="1:8" ht="18" x14ac:dyDescent="0.25">
      <c r="A70" s="85"/>
      <c r="B70" s="86"/>
      <c r="C70" s="86"/>
      <c r="D70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SEPTEMBER 2024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140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6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65"/>
    </row>
    <row r="11" spans="1:8" ht="15.75" x14ac:dyDescent="0.25">
      <c r="A11" s="78" t="s">
        <v>52</v>
      </c>
      <c r="B11" s="13"/>
      <c r="C11" s="14"/>
      <c r="D11" s="72"/>
      <c r="E11" s="105"/>
      <c r="F11" s="105"/>
      <c r="G11" s="122"/>
      <c r="H11" s="65"/>
    </row>
    <row r="12" spans="1:8" ht="15.75" x14ac:dyDescent="0.25">
      <c r="A12" s="78" t="s">
        <v>63</v>
      </c>
      <c r="B12" s="13"/>
      <c r="C12" s="14"/>
      <c r="D12" s="72"/>
      <c r="E12" s="105"/>
      <c r="F12" s="105"/>
      <c r="G12" s="122"/>
      <c r="H12" s="65"/>
    </row>
    <row r="13" spans="1:8" ht="15.75" x14ac:dyDescent="0.25">
      <c r="A13" s="78" t="s">
        <v>13</v>
      </c>
      <c r="B13" s="13"/>
      <c r="C13" s="14"/>
      <c r="D13" s="72"/>
      <c r="E13" s="105"/>
      <c r="F13" s="105"/>
      <c r="G13" s="122"/>
      <c r="H13" s="65"/>
    </row>
    <row r="14" spans="1:8" ht="15.75" x14ac:dyDescent="0.25">
      <c r="A14" s="78" t="s">
        <v>65</v>
      </c>
      <c r="B14" s="13"/>
      <c r="C14" s="14"/>
      <c r="D14" s="72"/>
      <c r="E14" s="105"/>
      <c r="F14" s="105"/>
      <c r="G14" s="122"/>
      <c r="H14" s="65"/>
    </row>
    <row r="15" spans="1:8" ht="15.75" x14ac:dyDescent="0.25">
      <c r="A15" s="78" t="s">
        <v>25</v>
      </c>
      <c r="B15" s="13"/>
      <c r="C15" s="14"/>
      <c r="D15" s="72">
        <v>3</v>
      </c>
      <c r="E15" s="105">
        <v>564819</v>
      </c>
      <c r="F15" s="105">
        <v>208937</v>
      </c>
      <c r="G15" s="122">
        <f>F15/E15</f>
        <v>0.36991850486616068</v>
      </c>
      <c r="H15" s="65"/>
    </row>
    <row r="16" spans="1:8" ht="15.75" x14ac:dyDescent="0.25">
      <c r="A16" s="78" t="s">
        <v>66</v>
      </c>
      <c r="B16" s="13"/>
      <c r="C16" s="14"/>
      <c r="D16" s="72"/>
      <c r="E16" s="105"/>
      <c r="F16" s="105"/>
      <c r="G16" s="122"/>
      <c r="H16" s="65"/>
    </row>
    <row r="17" spans="1:8" ht="15.75" x14ac:dyDescent="0.25">
      <c r="A17" s="78" t="s">
        <v>97</v>
      </c>
      <c r="B17" s="13"/>
      <c r="C17" s="14"/>
      <c r="D17" s="72"/>
      <c r="E17" s="105"/>
      <c r="F17" s="105"/>
      <c r="G17" s="122"/>
      <c r="H17" s="65"/>
    </row>
    <row r="18" spans="1:8" ht="15.75" x14ac:dyDescent="0.25">
      <c r="A18" s="78" t="s">
        <v>14</v>
      </c>
      <c r="B18" s="13"/>
      <c r="C18" s="14"/>
      <c r="D18" s="72"/>
      <c r="E18" s="105"/>
      <c r="F18" s="105"/>
      <c r="G18" s="122"/>
      <c r="H18" s="65"/>
    </row>
    <row r="19" spans="1:8" ht="15.75" x14ac:dyDescent="0.25">
      <c r="A19" s="78" t="s">
        <v>16</v>
      </c>
      <c r="B19" s="13"/>
      <c r="C19" s="14"/>
      <c r="D19" s="72">
        <v>1</v>
      </c>
      <c r="E19" s="105">
        <v>353994</v>
      </c>
      <c r="F19" s="105">
        <v>130124</v>
      </c>
      <c r="G19" s="122">
        <f>F19/E19</f>
        <v>0.36758815121160243</v>
      </c>
      <c r="H19" s="65"/>
    </row>
    <row r="20" spans="1:8" ht="15.75" x14ac:dyDescent="0.25">
      <c r="A20" s="78" t="s">
        <v>91</v>
      </c>
      <c r="B20" s="13"/>
      <c r="C20" s="14"/>
      <c r="D20" s="72"/>
      <c r="E20" s="105"/>
      <c r="F20" s="105"/>
      <c r="G20" s="122"/>
      <c r="H20" s="65"/>
    </row>
    <row r="21" spans="1:8" ht="15.75" x14ac:dyDescent="0.25">
      <c r="A21" s="78" t="s">
        <v>92</v>
      </c>
      <c r="B21" s="13"/>
      <c r="C21" s="14"/>
      <c r="D21" s="72"/>
      <c r="E21" s="105"/>
      <c r="F21" s="105"/>
      <c r="G21" s="122"/>
      <c r="H21" s="65"/>
    </row>
    <row r="22" spans="1:8" ht="15.75" x14ac:dyDescent="0.25">
      <c r="A22" s="78" t="s">
        <v>17</v>
      </c>
      <c r="B22" s="13"/>
      <c r="C22" s="14"/>
      <c r="D22" s="72"/>
      <c r="E22" s="105"/>
      <c r="F22" s="105"/>
      <c r="G22" s="122"/>
      <c r="H22" s="65"/>
    </row>
    <row r="23" spans="1:8" ht="15.75" x14ac:dyDescent="0.25">
      <c r="A23" s="78" t="s">
        <v>104</v>
      </c>
      <c r="B23" s="13"/>
      <c r="C23" s="14"/>
      <c r="D23" s="72"/>
      <c r="E23" s="105"/>
      <c r="F23" s="105"/>
      <c r="G23" s="122"/>
      <c r="H23" s="65"/>
    </row>
    <row r="24" spans="1:8" ht="15.75" x14ac:dyDescent="0.25">
      <c r="A24" s="78" t="s">
        <v>18</v>
      </c>
      <c r="B24" s="13"/>
      <c r="C24" s="14"/>
      <c r="D24" s="72">
        <v>2</v>
      </c>
      <c r="E24" s="105">
        <v>665682</v>
      </c>
      <c r="F24" s="105">
        <v>273538</v>
      </c>
      <c r="G24" s="122">
        <f>F24/E24</f>
        <v>0.41091391985963266</v>
      </c>
      <c r="H24" s="6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65"/>
    </row>
    <row r="26" spans="1:8" ht="15.75" x14ac:dyDescent="0.25">
      <c r="A26" s="79" t="s">
        <v>21</v>
      </c>
      <c r="B26" s="13"/>
      <c r="C26" s="14"/>
      <c r="D26" s="72">
        <v>4</v>
      </c>
      <c r="E26" s="105">
        <v>14775</v>
      </c>
      <c r="F26" s="105">
        <v>14775</v>
      </c>
      <c r="G26" s="122">
        <f>F26/E26</f>
        <v>1</v>
      </c>
      <c r="H26" s="6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6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65"/>
    </row>
    <row r="29" spans="1:8" ht="15.75" x14ac:dyDescent="0.25">
      <c r="A29" s="69" t="s">
        <v>93</v>
      </c>
      <c r="B29" s="13"/>
      <c r="C29" s="14"/>
      <c r="D29" s="72">
        <v>1</v>
      </c>
      <c r="E29" s="105">
        <v>72040</v>
      </c>
      <c r="F29" s="105">
        <v>19645</v>
      </c>
      <c r="G29" s="122">
        <f>F29/E29</f>
        <v>0.27269572459744584</v>
      </c>
      <c r="H29" s="65"/>
    </row>
    <row r="30" spans="1:8" ht="15.75" x14ac:dyDescent="0.25">
      <c r="A30" s="69" t="s">
        <v>117</v>
      </c>
      <c r="B30" s="13"/>
      <c r="C30" s="14"/>
      <c r="D30" s="72">
        <v>11</v>
      </c>
      <c r="E30" s="105">
        <v>1030493</v>
      </c>
      <c r="F30" s="105">
        <v>250426.5</v>
      </c>
      <c r="G30" s="122">
        <f>F30/E30</f>
        <v>0.24301620680586863</v>
      </c>
      <c r="H30" s="65"/>
    </row>
    <row r="31" spans="1:8" ht="15.75" x14ac:dyDescent="0.25">
      <c r="A31" s="69" t="s">
        <v>124</v>
      </c>
      <c r="B31" s="13"/>
      <c r="C31" s="14"/>
      <c r="D31" s="72"/>
      <c r="E31" s="105"/>
      <c r="F31" s="105"/>
      <c r="G31" s="122"/>
      <c r="H31" s="65"/>
    </row>
    <row r="32" spans="1:8" ht="15.75" x14ac:dyDescent="0.25">
      <c r="A32" s="69" t="s">
        <v>95</v>
      </c>
      <c r="B32" s="13"/>
      <c r="C32" s="14"/>
      <c r="D32" s="72"/>
      <c r="E32" s="105"/>
      <c r="F32" s="105"/>
      <c r="G32" s="122"/>
      <c r="H32" s="65"/>
    </row>
    <row r="33" spans="1:8" ht="15.75" x14ac:dyDescent="0.25">
      <c r="A33" s="69" t="s">
        <v>67</v>
      </c>
      <c r="B33" s="13"/>
      <c r="C33" s="14"/>
      <c r="D33" s="72"/>
      <c r="E33" s="105"/>
      <c r="F33" s="105"/>
      <c r="G33" s="122"/>
      <c r="H33" s="65"/>
    </row>
    <row r="34" spans="1:8" ht="15.75" x14ac:dyDescent="0.25">
      <c r="A34" s="69" t="s">
        <v>127</v>
      </c>
      <c r="B34" s="13"/>
      <c r="C34" s="14"/>
      <c r="D34" s="72">
        <v>1</v>
      </c>
      <c r="E34" s="105">
        <v>139419</v>
      </c>
      <c r="F34" s="105">
        <v>33529.5</v>
      </c>
      <c r="G34" s="122">
        <f>F34/E34</f>
        <v>0.24049448066619328</v>
      </c>
      <c r="H34" s="6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6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6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65"/>
    </row>
    <row r="38" spans="1:8" x14ac:dyDescent="0.2">
      <c r="A38" s="17"/>
      <c r="B38" s="18"/>
      <c r="C38" s="14"/>
      <c r="D38" s="73"/>
      <c r="E38" s="115"/>
      <c r="F38" s="115"/>
      <c r="G38" s="123"/>
      <c r="H38" s="65"/>
    </row>
    <row r="39" spans="1:8" ht="15.75" x14ac:dyDescent="0.25">
      <c r="A39" s="19" t="s">
        <v>31</v>
      </c>
      <c r="B39" s="20"/>
      <c r="C39" s="21"/>
      <c r="D39" s="74">
        <f>SUM(D9:D38)</f>
        <v>23</v>
      </c>
      <c r="E39" s="116">
        <f>SUM(E9:E38)</f>
        <v>2841222</v>
      </c>
      <c r="F39" s="116">
        <f>SUM(F9:F38)</f>
        <v>930975</v>
      </c>
      <c r="G39" s="126">
        <f>F39/E39</f>
        <v>0.32766710943389854</v>
      </c>
      <c r="H39" s="66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67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67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67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67"/>
    </row>
    <row r="44" spans="1:8" ht="15.75" x14ac:dyDescent="0.25">
      <c r="A44" s="27" t="s">
        <v>33</v>
      </c>
      <c r="B44" s="28"/>
      <c r="C44" s="14"/>
      <c r="D44" s="72">
        <v>32</v>
      </c>
      <c r="E44" s="105">
        <v>489473.75</v>
      </c>
      <c r="F44" s="105">
        <v>54372.95</v>
      </c>
      <c r="G44" s="122">
        <f>1-(+F44/E44)</f>
        <v>0.88891549342533693</v>
      </c>
      <c r="H44" s="6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65"/>
    </row>
    <row r="46" spans="1:8" ht="15.75" x14ac:dyDescent="0.25">
      <c r="A46" s="27" t="s">
        <v>35</v>
      </c>
      <c r="B46" s="28"/>
      <c r="C46" s="14"/>
      <c r="D46" s="72">
        <v>68</v>
      </c>
      <c r="E46" s="105">
        <v>2974119.25</v>
      </c>
      <c r="F46" s="105">
        <v>236862.07999999999</v>
      </c>
      <c r="G46" s="122">
        <f t="shared" ref="G46:G52" si="0">1-(+F46/E46)</f>
        <v>0.92035891634136724</v>
      </c>
      <c r="H46" s="65"/>
    </row>
    <row r="47" spans="1:8" ht="15.75" x14ac:dyDescent="0.25">
      <c r="A47" s="27" t="s">
        <v>36</v>
      </c>
      <c r="B47" s="28"/>
      <c r="C47" s="14"/>
      <c r="D47" s="72">
        <v>12</v>
      </c>
      <c r="E47" s="105">
        <v>2098931.5</v>
      </c>
      <c r="F47" s="105">
        <v>93843.09</v>
      </c>
      <c r="G47" s="122">
        <f t="shared" si="0"/>
        <v>0.9552900654452039</v>
      </c>
      <c r="H47" s="65"/>
    </row>
    <row r="48" spans="1:8" ht="15.75" x14ac:dyDescent="0.25">
      <c r="A48" s="27" t="s">
        <v>37</v>
      </c>
      <c r="B48" s="28"/>
      <c r="C48" s="14"/>
      <c r="D48" s="72">
        <v>68</v>
      </c>
      <c r="E48" s="105">
        <v>3855387.83</v>
      </c>
      <c r="F48" s="105">
        <v>305474.11</v>
      </c>
      <c r="G48" s="122">
        <f t="shared" si="0"/>
        <v>0.92076695692635413</v>
      </c>
      <c r="H48" s="6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65"/>
    </row>
    <row r="50" spans="1:8" ht="15.75" x14ac:dyDescent="0.25">
      <c r="A50" s="27" t="s">
        <v>39</v>
      </c>
      <c r="B50" s="28"/>
      <c r="C50" s="14"/>
      <c r="D50" s="72">
        <v>8</v>
      </c>
      <c r="E50" s="105">
        <v>1288040</v>
      </c>
      <c r="F50" s="105">
        <v>43341.120000000003</v>
      </c>
      <c r="G50" s="122">
        <f t="shared" si="0"/>
        <v>0.96635110710847494</v>
      </c>
      <c r="H50" s="65"/>
    </row>
    <row r="51" spans="1:8" ht="15.75" x14ac:dyDescent="0.25">
      <c r="A51" s="27" t="s">
        <v>40</v>
      </c>
      <c r="B51" s="28"/>
      <c r="C51" s="14"/>
      <c r="D51" s="72">
        <v>4</v>
      </c>
      <c r="E51" s="105">
        <v>342530</v>
      </c>
      <c r="F51" s="105">
        <v>49140</v>
      </c>
      <c r="G51" s="122">
        <f t="shared" si="0"/>
        <v>0.85653811344991682</v>
      </c>
      <c r="H51" s="65"/>
    </row>
    <row r="52" spans="1:8" ht="15.75" x14ac:dyDescent="0.25">
      <c r="A52" s="27" t="s">
        <v>41</v>
      </c>
      <c r="B52" s="28"/>
      <c r="C52" s="14"/>
      <c r="D52" s="72">
        <v>2</v>
      </c>
      <c r="E52" s="105">
        <v>502950</v>
      </c>
      <c r="F52" s="105">
        <v>38275</v>
      </c>
      <c r="G52" s="122">
        <f t="shared" si="0"/>
        <v>0.92389899592404812</v>
      </c>
      <c r="H52" s="65"/>
    </row>
    <row r="53" spans="1:8" ht="15.75" x14ac:dyDescent="0.25">
      <c r="A53" s="29" t="s">
        <v>60</v>
      </c>
      <c r="B53" s="28"/>
      <c r="C53" s="14"/>
      <c r="D53" s="72"/>
      <c r="E53" s="105"/>
      <c r="F53" s="105"/>
      <c r="G53" s="122"/>
      <c r="H53" s="65"/>
    </row>
    <row r="54" spans="1:8" ht="15.75" x14ac:dyDescent="0.25">
      <c r="A54" s="27" t="s">
        <v>61</v>
      </c>
      <c r="B54" s="30"/>
      <c r="C54" s="14"/>
      <c r="D54" s="72">
        <v>628</v>
      </c>
      <c r="E54" s="105">
        <v>37347309.130000003</v>
      </c>
      <c r="F54" s="105">
        <v>4065495.31</v>
      </c>
      <c r="G54" s="122">
        <f>1-(+F54/E54)</f>
        <v>0.89114355479135965</v>
      </c>
      <c r="H54" s="65"/>
    </row>
    <row r="55" spans="1:8" ht="15.75" x14ac:dyDescent="0.25">
      <c r="A55" s="27" t="s">
        <v>62</v>
      </c>
      <c r="B55" s="30"/>
      <c r="C55" s="14"/>
      <c r="D55" s="72">
        <v>8</v>
      </c>
      <c r="E55" s="105">
        <v>1386191.7</v>
      </c>
      <c r="F55" s="105">
        <v>76039.22</v>
      </c>
      <c r="G55" s="122">
        <f>1-(+F55/E55)</f>
        <v>0.94514523496281211</v>
      </c>
      <c r="H55" s="65"/>
    </row>
    <row r="56" spans="1:8" x14ac:dyDescent="0.2">
      <c r="A56" s="16" t="s">
        <v>42</v>
      </c>
      <c r="B56" s="30"/>
      <c r="C56" s="14"/>
      <c r="D56" s="73"/>
      <c r="E56" s="108"/>
      <c r="F56" s="105"/>
      <c r="G56" s="123"/>
      <c r="H56" s="6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65"/>
    </row>
    <row r="58" spans="1:8" x14ac:dyDescent="0.2">
      <c r="A58" s="16" t="s">
        <v>44</v>
      </c>
      <c r="B58" s="28"/>
      <c r="C58" s="14"/>
      <c r="D58" s="73"/>
      <c r="E58" s="104"/>
      <c r="F58" s="105"/>
      <c r="G58" s="123"/>
      <c r="H58" s="6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65"/>
    </row>
    <row r="60" spans="1:8" ht="15.75" x14ac:dyDescent="0.25">
      <c r="A60" s="32"/>
      <c r="B60" s="18"/>
      <c r="C60" s="14"/>
      <c r="D60" s="73"/>
      <c r="E60" s="115"/>
      <c r="F60" s="115"/>
      <c r="G60" s="123"/>
      <c r="H60" s="65"/>
    </row>
    <row r="61" spans="1:8" ht="15.75" x14ac:dyDescent="0.25">
      <c r="A61" s="20" t="s">
        <v>45</v>
      </c>
      <c r="B61" s="33"/>
      <c r="C61" s="33"/>
      <c r="D61" s="74">
        <f>SUM(D44:D57)</f>
        <v>830</v>
      </c>
      <c r="E61" s="116">
        <f>SUM(E44:E60)</f>
        <v>50284933.160000004</v>
      </c>
      <c r="F61" s="116">
        <f>SUM(F44:F60)</f>
        <v>4962842.88</v>
      </c>
      <c r="G61" s="126">
        <f>1-(F61/E61)</f>
        <v>0.90130556872356005</v>
      </c>
      <c r="H61" s="62"/>
    </row>
    <row r="62" spans="1:8" ht="18" x14ac:dyDescent="0.25">
      <c r="A62" s="34"/>
      <c r="B62" s="35"/>
      <c r="C62" s="35"/>
      <c r="D62" s="127"/>
      <c r="E62" s="118"/>
      <c r="F62" s="119"/>
      <c r="G62" s="119"/>
      <c r="H62" s="64"/>
    </row>
    <row r="63" spans="1:8" ht="18" x14ac:dyDescent="0.25">
      <c r="A63" s="34" t="s">
        <v>46</v>
      </c>
      <c r="B63" s="35"/>
      <c r="C63" s="35"/>
      <c r="D63" s="51"/>
      <c r="E63" s="120"/>
      <c r="F63" s="36">
        <f>F61+F39</f>
        <v>5893817.8799999999</v>
      </c>
      <c r="G63" s="120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5"/>
      <c r="B71" s="86"/>
      <c r="C71" s="86"/>
      <c r="D71" s="8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A27" sqref="A27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81</v>
      </c>
      <c r="B3" s="35"/>
      <c r="C3" s="21"/>
      <c r="D3" s="21"/>
    </row>
    <row r="4" spans="1:4" ht="23.25" x14ac:dyDescent="0.35">
      <c r="A4" s="55" t="str">
        <f>ARG!$A$3</f>
        <v>MONTH ENDED:  SEPTEMBER 2024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92" t="s">
        <v>82</v>
      </c>
      <c r="B6" s="93">
        <f>+ARG!$D$39+CARUTHERSVILLE!$D$39+HOLLYWOOD!$D$39+HARKC!$D$39+BALLYSKC!$D$39+AMERKC!$D$39+LAGRANGE!$D$39+AMERSC!$D$39+RIVERCITY!$D$39+HORSESHOE!$D$39+ISLEBV!$D$39+STJO!$D$39+CAPE!$D$39</f>
        <v>416</v>
      </c>
      <c r="C6" s="57"/>
      <c r="D6" s="21"/>
    </row>
    <row r="7" spans="1:4" ht="21.75" thickTop="1" thickBot="1" x14ac:dyDescent="0.35">
      <c r="A7" s="94" t="s">
        <v>83</v>
      </c>
      <c r="B7" s="102">
        <f>+ARG!$E$39+CARUTHERSVILLE!$E$39+HOLLYWOOD!$E$39+HARKC!$E$39+BALLYSKC!$E$39+AMERKC!$E$39+LAGRANGE!$E$39+AMERSC!$E$39+RIVERCITY!$E$39+HORSESHOE!$E$39+ISLEBV!$E$39+STJO!$E$39+CAPE!$E$39</f>
        <v>109072563.31</v>
      </c>
      <c r="C7" s="57"/>
      <c r="D7" s="21"/>
    </row>
    <row r="8" spans="1:4" ht="21" thickTop="1" x14ac:dyDescent="0.3">
      <c r="A8" s="94" t="s">
        <v>84</v>
      </c>
      <c r="B8" s="102">
        <f>+ARG!$F$39+CARUTHERSVILLE!$F$39+HOLLYWOOD!$F$39+HARKC!$F$39+BALLYSKC!$F$39+AMERKC!$F$39+LAGRANGE!$F$39+AMERSC!$F$39+RIVERCITY!$F$39+HORSESHOE!$F$39+ISLEBV!$F$39+STJO!$F$39+CAPE!$F$39</f>
        <v>21844270.210000001</v>
      </c>
      <c r="C8" s="57"/>
      <c r="D8" s="21"/>
    </row>
    <row r="9" spans="1:4" ht="20.25" x14ac:dyDescent="0.3">
      <c r="A9" s="94" t="s">
        <v>85</v>
      </c>
      <c r="B9" s="84">
        <f>B8/B7</f>
        <v>0.20027282340395197</v>
      </c>
      <c r="C9" s="57"/>
      <c r="D9" s="21"/>
    </row>
    <row r="10" spans="1:4" ht="21" thickBot="1" x14ac:dyDescent="0.35">
      <c r="A10" s="96"/>
      <c r="B10" s="97"/>
      <c r="C10" s="57"/>
      <c r="D10" s="21"/>
    </row>
    <row r="11" spans="1:4" ht="21.75" thickTop="1" thickBot="1" x14ac:dyDescent="0.35">
      <c r="A11" s="94" t="s">
        <v>137</v>
      </c>
      <c r="B11" s="93">
        <f>RIVERCITY!$D$51</f>
        <v>8</v>
      </c>
      <c r="C11" s="57"/>
      <c r="D11" s="21"/>
    </row>
    <row r="12" spans="1:4" ht="21.75" thickTop="1" thickBot="1" x14ac:dyDescent="0.35">
      <c r="A12" s="94" t="s">
        <v>138</v>
      </c>
      <c r="B12" s="102">
        <f>RIVERCITY!$E$51</f>
        <v>1248806</v>
      </c>
      <c r="C12" s="57"/>
      <c r="D12" s="21"/>
    </row>
    <row r="13" spans="1:4" ht="21" thickTop="1" x14ac:dyDescent="0.3">
      <c r="A13" s="94" t="s">
        <v>139</v>
      </c>
      <c r="B13" s="102">
        <f>RIVERCITY!$F$51</f>
        <v>43866.52</v>
      </c>
      <c r="C13" s="57"/>
      <c r="D13" s="21"/>
    </row>
    <row r="14" spans="1:4" ht="20.25" x14ac:dyDescent="0.3">
      <c r="A14" s="94" t="s">
        <v>89</v>
      </c>
      <c r="B14" s="84">
        <f>1-(B13/B12)</f>
        <v>0.96487323091016541</v>
      </c>
      <c r="C14" s="57"/>
      <c r="D14" s="21"/>
    </row>
    <row r="15" spans="1:4" ht="21" thickBot="1" x14ac:dyDescent="0.35">
      <c r="A15" s="96"/>
      <c r="B15" s="97"/>
      <c r="C15" s="57"/>
      <c r="D15" s="21"/>
    </row>
    <row r="16" spans="1:4" ht="21.75" thickTop="1" thickBot="1" x14ac:dyDescent="0.35">
      <c r="A16" s="94" t="s">
        <v>86</v>
      </c>
      <c r="B16" s="93">
        <f>+ARG!$D$61+CARUTHERSVILLE!$D$60+HOLLYWOOD!$D$61+HARKC!$D$61+BALLYSKC!$D$62+AMERKC!$D$62+LAGRANGE!$D$60+AMERSC!$D$61+RIVERCITY!$D$73+HORSESHOE!$D$61+ISLEBV!$D$60+STJO!$D$60+CAPE!$D$61</f>
        <v>12936</v>
      </c>
      <c r="C16" s="57"/>
      <c r="D16" s="21"/>
    </row>
    <row r="17" spans="1:4" ht="21.75" thickTop="1" thickBot="1" x14ac:dyDescent="0.35">
      <c r="A17" s="94" t="s">
        <v>87</v>
      </c>
      <c r="B17" s="102">
        <f>+ARG!$E$61+CARUTHERSVILLE!$E$60+HOLLYWOOD!$E$61+HARKC!$E$61+BALLYSKC!$E$62+AMERKC!$E$62+LAGRANGE!$E$60+AMERSC!$E$61+RIVERCITY!$E$73+HORSESHOE!$E$61+ISLEBV!$E$60+STJO!$E$60+CAPE!$E$61</f>
        <v>1338793018.9300001</v>
      </c>
      <c r="C17" s="57"/>
      <c r="D17" s="21"/>
    </row>
    <row r="18" spans="1:4" ht="21" thickTop="1" x14ac:dyDescent="0.3">
      <c r="A18" s="94" t="s">
        <v>88</v>
      </c>
      <c r="B18" s="102">
        <f>+ARG!$F$61+CARUTHERSVILLE!$F$60+HOLLYWOOD!$F$61+HARKC!$F$61+BALLYSKC!$F$62+AMERKC!$F$62+LAGRANGE!$F$60+AMERSC!$F$61+RIVERCITY!$F$73+HORSESHOE!$F$61+ISLEBV!$F$60+STJO!$F$60+CAPE!$F$61</f>
        <v>128150845.20999999</v>
      </c>
      <c r="C18" s="21"/>
      <c r="D18" s="21"/>
    </row>
    <row r="19" spans="1:4" ht="20.25" x14ac:dyDescent="0.3">
      <c r="A19" s="94" t="s">
        <v>89</v>
      </c>
      <c r="B19" s="84">
        <f>1-(B18/B17)</f>
        <v>0.90427882174615637</v>
      </c>
      <c r="C19" s="21"/>
      <c r="D19" s="21"/>
    </row>
    <row r="20" spans="1:4" ht="20.25" x14ac:dyDescent="0.3">
      <c r="A20" s="96"/>
      <c r="B20" s="98"/>
      <c r="C20" s="21"/>
      <c r="D20" s="21"/>
    </row>
    <row r="21" spans="1:4" ht="20.25" x14ac:dyDescent="0.3">
      <c r="A21" s="94" t="s">
        <v>90</v>
      </c>
      <c r="B21" s="95">
        <f>B18+B8+B13</f>
        <v>150038981.94</v>
      </c>
      <c r="C21" s="21"/>
      <c r="D21" s="21"/>
    </row>
    <row r="22" spans="1:4" ht="21" thickBot="1" x14ac:dyDescent="0.35">
      <c r="A22" s="96"/>
      <c r="B22" s="99"/>
    </row>
    <row r="23" spans="1:4" ht="18.75" thickTop="1" x14ac:dyDescent="0.25">
      <c r="A23" s="100"/>
      <c r="B23" s="101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5"/>
      <c r="F9" s="105"/>
      <c r="G9" s="122"/>
      <c r="H9" s="15"/>
    </row>
    <row r="10" spans="1:8" ht="15.75" x14ac:dyDescent="0.25">
      <c r="A10" s="141" t="s">
        <v>141</v>
      </c>
      <c r="B10" s="142"/>
      <c r="C10" s="14"/>
      <c r="D10" s="72"/>
      <c r="E10" s="105"/>
      <c r="F10" s="105"/>
      <c r="G10" s="122"/>
      <c r="H10" s="15"/>
    </row>
    <row r="11" spans="1:8" ht="15.75" x14ac:dyDescent="0.25">
      <c r="A11" s="141" t="s">
        <v>11</v>
      </c>
      <c r="B11" s="142"/>
      <c r="C11" s="14"/>
      <c r="D11" s="72"/>
      <c r="E11" s="105"/>
      <c r="F11" s="105"/>
      <c r="G11" s="122"/>
      <c r="H11" s="15"/>
    </row>
    <row r="12" spans="1:8" ht="15.75" x14ac:dyDescent="0.25">
      <c r="A12" s="141" t="s">
        <v>12</v>
      </c>
      <c r="B12" s="142"/>
      <c r="C12" s="14"/>
      <c r="D12" s="72"/>
      <c r="E12" s="105"/>
      <c r="F12" s="105"/>
      <c r="G12" s="122"/>
      <c r="H12" s="15"/>
    </row>
    <row r="13" spans="1:8" ht="15.75" x14ac:dyDescent="0.25">
      <c r="A13" s="141" t="s">
        <v>113</v>
      </c>
      <c r="B13" s="142"/>
      <c r="C13" s="14"/>
      <c r="D13" s="72"/>
      <c r="E13" s="105"/>
      <c r="F13" s="105"/>
      <c r="G13" s="122"/>
      <c r="H13" s="15"/>
    </row>
    <row r="14" spans="1:8" ht="15.75" x14ac:dyDescent="0.25">
      <c r="A14" s="141" t="s">
        <v>53</v>
      </c>
      <c r="B14" s="142"/>
      <c r="C14" s="14"/>
      <c r="D14" s="72"/>
      <c r="E14" s="105"/>
      <c r="F14" s="105"/>
      <c r="G14" s="122"/>
      <c r="H14" s="15"/>
    </row>
    <row r="15" spans="1:8" ht="15.75" x14ac:dyDescent="0.25">
      <c r="A15" s="141" t="s">
        <v>105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121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13</v>
      </c>
      <c r="B17" s="142"/>
      <c r="C17" s="14"/>
      <c r="D17" s="72"/>
      <c r="E17" s="105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5">
        <v>356129</v>
      </c>
      <c r="F18" s="105">
        <v>99027</v>
      </c>
      <c r="G18" s="122">
        <f>F18/E18</f>
        <v>0.27806497083921838</v>
      </c>
      <c r="H18" s="15"/>
    </row>
    <row r="19" spans="1:8" ht="15.75" x14ac:dyDescent="0.25">
      <c r="A19" s="141" t="s">
        <v>15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16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109</v>
      </c>
      <c r="B21" s="142"/>
      <c r="C21" s="14"/>
      <c r="D21" s="72"/>
      <c r="E21" s="105"/>
      <c r="F21" s="105"/>
      <c r="G21" s="122"/>
      <c r="H21" s="15"/>
    </row>
    <row r="22" spans="1:8" ht="15.75" x14ac:dyDescent="0.25">
      <c r="A22" s="141" t="s">
        <v>56</v>
      </c>
      <c r="B22" s="142"/>
      <c r="C22" s="14"/>
      <c r="D22" s="72"/>
      <c r="E22" s="105"/>
      <c r="F22" s="105"/>
      <c r="G22" s="122"/>
      <c r="H22" s="15"/>
    </row>
    <row r="23" spans="1:8" ht="15.75" x14ac:dyDescent="0.25">
      <c r="A23" s="141" t="s">
        <v>143</v>
      </c>
      <c r="B23" s="142"/>
      <c r="C23" s="14"/>
      <c r="D23" s="72"/>
      <c r="E23" s="105"/>
      <c r="F23" s="105"/>
      <c r="G23" s="122"/>
      <c r="H23" s="15"/>
    </row>
    <row r="24" spans="1:8" ht="15.75" x14ac:dyDescent="0.25">
      <c r="A24" s="141" t="s">
        <v>19</v>
      </c>
      <c r="B24" s="142"/>
      <c r="C24" s="14"/>
      <c r="D24" s="72"/>
      <c r="E24" s="105"/>
      <c r="F24" s="105"/>
      <c r="G24" s="122"/>
      <c r="H24" s="15"/>
    </row>
    <row r="25" spans="1:8" ht="15.75" x14ac:dyDescent="0.25">
      <c r="A25" s="143" t="s">
        <v>20</v>
      </c>
      <c r="B25" s="142"/>
      <c r="C25" s="14"/>
      <c r="D25" s="72"/>
      <c r="E25" s="105"/>
      <c r="F25" s="105"/>
      <c r="G25" s="122"/>
      <c r="H25" s="15"/>
    </row>
    <row r="26" spans="1:8" ht="15.75" x14ac:dyDescent="0.25">
      <c r="A26" s="143" t="s">
        <v>21</v>
      </c>
      <c r="B26" s="142"/>
      <c r="C26" s="14"/>
      <c r="D26" s="72"/>
      <c r="E26" s="105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22"/>
      <c r="H28" s="15"/>
    </row>
    <row r="29" spans="1:8" ht="15.75" x14ac:dyDescent="0.25">
      <c r="A29" s="144" t="s">
        <v>24</v>
      </c>
      <c r="B29" s="142"/>
      <c r="C29" s="14"/>
      <c r="D29" s="72">
        <v>1</v>
      </c>
      <c r="E29" s="105">
        <v>15711</v>
      </c>
      <c r="F29" s="105">
        <v>8292</v>
      </c>
      <c r="G29" s="122">
        <f>F29/E29</f>
        <v>0.52778308191712808</v>
      </c>
      <c r="H29" s="15"/>
    </row>
    <row r="30" spans="1:8" ht="15.75" x14ac:dyDescent="0.25">
      <c r="A30" s="144" t="s">
        <v>25</v>
      </c>
      <c r="B30" s="142"/>
      <c r="C30" s="14"/>
      <c r="D30" s="72">
        <v>2</v>
      </c>
      <c r="E30" s="105">
        <v>315999</v>
      </c>
      <c r="F30" s="105">
        <v>71024</v>
      </c>
      <c r="G30" s="122">
        <f>F30/E30</f>
        <v>0.22476020493735741</v>
      </c>
      <c r="H30" s="15"/>
    </row>
    <row r="31" spans="1:8" ht="15.75" x14ac:dyDescent="0.25">
      <c r="A31" s="144" t="s">
        <v>26</v>
      </c>
      <c r="B31" s="142"/>
      <c r="C31" s="14"/>
      <c r="D31" s="72"/>
      <c r="E31" s="105"/>
      <c r="F31" s="105"/>
      <c r="G31" s="122"/>
      <c r="H31" s="15"/>
    </row>
    <row r="32" spans="1:8" ht="15.75" x14ac:dyDescent="0.25">
      <c r="A32" s="144" t="s">
        <v>117</v>
      </c>
      <c r="B32" s="142"/>
      <c r="C32" s="14"/>
      <c r="D32" s="72">
        <v>2</v>
      </c>
      <c r="E32" s="105">
        <v>517558</v>
      </c>
      <c r="F32" s="105">
        <v>81973</v>
      </c>
      <c r="G32" s="122">
        <f>F32/E32</f>
        <v>0.1583841810966114</v>
      </c>
      <c r="H32" s="15"/>
    </row>
    <row r="33" spans="1:8" ht="15.75" x14ac:dyDescent="0.25">
      <c r="A33" s="144" t="s">
        <v>149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4" t="s">
        <v>27</v>
      </c>
      <c r="B34" s="142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24"/>
      <c r="F35" s="105"/>
      <c r="G35" s="123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1205397</v>
      </c>
      <c r="F39" s="116">
        <f>SUM(F9:F38)</f>
        <v>260316</v>
      </c>
      <c r="G39" s="126">
        <f>F39/E39</f>
        <v>0.21595872563147245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6</v>
      </c>
      <c r="E44" s="105">
        <v>157526.29999999999</v>
      </c>
      <c r="F44" s="105">
        <v>7578.25</v>
      </c>
      <c r="G44" s="122">
        <f>1-(+F44/E44)</f>
        <v>0.95189216022975209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22</v>
      </c>
      <c r="E46" s="105">
        <v>1397644.25</v>
      </c>
      <c r="F46" s="105">
        <v>144436.04999999999</v>
      </c>
      <c r="G46" s="122">
        <f>1-(+F46/E46)</f>
        <v>0.89665750064796534</v>
      </c>
      <c r="H46" s="15"/>
    </row>
    <row r="47" spans="1:8" ht="15.75" x14ac:dyDescent="0.25">
      <c r="A47" s="27" t="s">
        <v>36</v>
      </c>
      <c r="B47" s="28"/>
      <c r="C47" s="14"/>
      <c r="D47" s="72">
        <v>3</v>
      </c>
      <c r="E47" s="105">
        <v>257643</v>
      </c>
      <c r="F47" s="105">
        <v>21223</v>
      </c>
      <c r="G47" s="122">
        <f>1-(+F47/E47)</f>
        <v>0.91762632790333909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2345248</v>
      </c>
      <c r="F48" s="105">
        <v>197720</v>
      </c>
      <c r="G48" s="122">
        <f>1-(+F48/E48)</f>
        <v>0.91569335098036542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539895</v>
      </c>
      <c r="F50" s="105">
        <v>35215</v>
      </c>
      <c r="G50" s="122">
        <f>1-(+F50/E50)</f>
        <v>0.93477435427259004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61</v>
      </c>
      <c r="B53" s="30"/>
      <c r="C53" s="14"/>
      <c r="D53" s="72">
        <v>352</v>
      </c>
      <c r="E53" s="105">
        <v>28324618.190000001</v>
      </c>
      <c r="F53" s="105">
        <v>3138038.95</v>
      </c>
      <c r="G53" s="122">
        <f>1-(+F53/E53)</f>
        <v>0.88921160635069452</v>
      </c>
      <c r="H53" s="15"/>
    </row>
    <row r="54" spans="1:8" ht="15.75" x14ac:dyDescent="0.25">
      <c r="A54" s="29" t="s">
        <v>62</v>
      </c>
      <c r="B54" s="30"/>
      <c r="C54" s="14"/>
      <c r="D54" s="72">
        <v>3</v>
      </c>
      <c r="E54" s="105">
        <v>116552.84</v>
      </c>
      <c r="F54" s="105">
        <v>4307.53</v>
      </c>
      <c r="G54" s="122">
        <f>1-(+F54/E54)</f>
        <v>0.96304225619899098</v>
      </c>
      <c r="H54" s="15"/>
    </row>
    <row r="55" spans="1:8" x14ac:dyDescent="0.2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>
        <v>10688.58</v>
      </c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414</v>
      </c>
      <c r="E60" s="116">
        <f>SUM(E44:E59)</f>
        <v>33139127.580000002</v>
      </c>
      <c r="F60" s="116">
        <f>SUM(F44:F59)</f>
        <v>3559207.36</v>
      </c>
      <c r="G60" s="126">
        <f>1-(F60/E60)</f>
        <v>0.89259803682496341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3819523.36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5"/>
      <c r="B70" s="86"/>
      <c r="C70" s="86"/>
      <c r="D70" s="86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94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100</v>
      </c>
      <c r="B9" s="142"/>
      <c r="C9" s="14"/>
      <c r="D9" s="72">
        <v>5</v>
      </c>
      <c r="E9" s="105">
        <v>1068048</v>
      </c>
      <c r="F9" s="105">
        <v>111234.5</v>
      </c>
      <c r="G9" s="122">
        <f>F9/E9</f>
        <v>0.10414747277275928</v>
      </c>
      <c r="H9" s="15"/>
    </row>
    <row r="10" spans="1:8" ht="15.75" x14ac:dyDescent="0.25">
      <c r="A10" s="141" t="s">
        <v>11</v>
      </c>
      <c r="B10" s="142"/>
      <c r="C10" s="14"/>
      <c r="D10" s="72"/>
      <c r="E10" s="105"/>
      <c r="F10" s="105"/>
      <c r="G10" s="122"/>
      <c r="H10" s="15"/>
    </row>
    <row r="11" spans="1:8" ht="15.75" x14ac:dyDescent="0.25">
      <c r="A11" s="141" t="s">
        <v>103</v>
      </c>
      <c r="B11" s="142"/>
      <c r="C11" s="14"/>
      <c r="D11" s="72">
        <v>7</v>
      </c>
      <c r="E11" s="105">
        <v>1105666</v>
      </c>
      <c r="F11" s="105">
        <v>314017.5</v>
      </c>
      <c r="G11" s="122">
        <f>F11/E11</f>
        <v>0.28400755743597073</v>
      </c>
      <c r="H11" s="15"/>
    </row>
    <row r="12" spans="1:8" ht="15.75" x14ac:dyDescent="0.25">
      <c r="A12" s="141" t="s">
        <v>67</v>
      </c>
      <c r="B12" s="142"/>
      <c r="C12" s="14"/>
      <c r="D12" s="72"/>
      <c r="E12" s="105"/>
      <c r="F12" s="105"/>
      <c r="G12" s="122"/>
      <c r="H12" s="15"/>
    </row>
    <row r="13" spans="1:8" ht="15.75" x14ac:dyDescent="0.25">
      <c r="A13" s="141" t="s">
        <v>107</v>
      </c>
      <c r="B13" s="142"/>
      <c r="C13" s="14"/>
      <c r="D13" s="72">
        <v>3</v>
      </c>
      <c r="E13" s="105">
        <v>1120740</v>
      </c>
      <c r="F13" s="105">
        <v>-224800.19</v>
      </c>
      <c r="G13" s="122">
        <f>F13/E13</f>
        <v>-0.20058192801184932</v>
      </c>
      <c r="H13" s="15"/>
    </row>
    <row r="14" spans="1:8" ht="15.75" x14ac:dyDescent="0.25">
      <c r="A14" s="141" t="s">
        <v>25</v>
      </c>
      <c r="B14" s="142"/>
      <c r="C14" s="14"/>
      <c r="D14" s="72"/>
      <c r="E14" s="105"/>
      <c r="F14" s="105"/>
      <c r="G14" s="122"/>
      <c r="H14" s="15"/>
    </row>
    <row r="15" spans="1:8" ht="15.75" x14ac:dyDescent="0.25">
      <c r="A15" s="141" t="s">
        <v>109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10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14</v>
      </c>
      <c r="B17" s="142"/>
      <c r="C17" s="14"/>
      <c r="D17" s="72">
        <v>2</v>
      </c>
      <c r="E17" s="105">
        <v>162485</v>
      </c>
      <c r="F17" s="105">
        <v>55288</v>
      </c>
      <c r="G17" s="122">
        <f t="shared" ref="G17:G24" si="0">F17/E17</f>
        <v>0.34026525525433116</v>
      </c>
      <c r="H17" s="15"/>
    </row>
    <row r="18" spans="1:8" ht="15.75" x14ac:dyDescent="0.25">
      <c r="A18" s="141" t="s">
        <v>15</v>
      </c>
      <c r="B18" s="142"/>
      <c r="C18" s="14"/>
      <c r="D18" s="72">
        <v>2</v>
      </c>
      <c r="E18" s="105">
        <v>1211279</v>
      </c>
      <c r="F18" s="105">
        <v>126346</v>
      </c>
      <c r="G18" s="122">
        <f t="shared" si="0"/>
        <v>0.10430792575451238</v>
      </c>
      <c r="H18" s="15"/>
    </row>
    <row r="19" spans="1:8" ht="15.75" x14ac:dyDescent="0.25">
      <c r="A19" s="141" t="s">
        <v>54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160</v>
      </c>
      <c r="B20" s="142"/>
      <c r="C20" s="14"/>
      <c r="D20" s="72">
        <v>1</v>
      </c>
      <c r="E20" s="105">
        <v>1042621</v>
      </c>
      <c r="F20" s="105">
        <v>272766.5</v>
      </c>
      <c r="G20" s="122">
        <f t="shared" si="0"/>
        <v>0.26161615774092406</v>
      </c>
      <c r="H20" s="15"/>
    </row>
    <row r="21" spans="1:8" ht="15.75" x14ac:dyDescent="0.25">
      <c r="A21" s="141" t="s">
        <v>55</v>
      </c>
      <c r="B21" s="142"/>
      <c r="C21" s="14"/>
      <c r="D21" s="72">
        <v>7</v>
      </c>
      <c r="E21" s="105">
        <v>6473007</v>
      </c>
      <c r="F21" s="105">
        <v>1054073.5</v>
      </c>
      <c r="G21" s="122">
        <f t="shared" si="0"/>
        <v>0.16284139658739749</v>
      </c>
      <c r="H21" s="15"/>
    </row>
    <row r="22" spans="1:8" ht="15.75" x14ac:dyDescent="0.25">
      <c r="A22" s="141" t="s">
        <v>56</v>
      </c>
      <c r="B22" s="142"/>
      <c r="C22" s="14"/>
      <c r="D22" s="72">
        <v>1</v>
      </c>
      <c r="E22" s="105">
        <v>377880</v>
      </c>
      <c r="F22" s="105">
        <v>128444</v>
      </c>
      <c r="G22" s="122">
        <f t="shared" si="0"/>
        <v>0.33990684873504817</v>
      </c>
      <c r="H22" s="15"/>
    </row>
    <row r="23" spans="1:8" ht="15.75" x14ac:dyDescent="0.25">
      <c r="A23" s="143" t="s">
        <v>20</v>
      </c>
      <c r="B23" s="142"/>
      <c r="C23" s="14"/>
      <c r="D23" s="72">
        <v>4</v>
      </c>
      <c r="E23" s="105">
        <v>775598</v>
      </c>
      <c r="F23" s="105">
        <v>155050</v>
      </c>
      <c r="G23" s="122">
        <f t="shared" si="0"/>
        <v>0.19991026279077564</v>
      </c>
      <c r="H23" s="15"/>
    </row>
    <row r="24" spans="1:8" ht="15.75" x14ac:dyDescent="0.25">
      <c r="A24" s="143" t="s">
        <v>21</v>
      </c>
      <c r="B24" s="142"/>
      <c r="C24" s="14"/>
      <c r="D24" s="72">
        <v>20</v>
      </c>
      <c r="E24" s="105">
        <v>294028</v>
      </c>
      <c r="F24" s="105">
        <v>294028</v>
      </c>
      <c r="G24" s="122">
        <f t="shared" si="0"/>
        <v>1</v>
      </c>
      <c r="H24" s="15"/>
    </row>
    <row r="25" spans="1:8" ht="15.75" x14ac:dyDescent="0.25">
      <c r="A25" s="144" t="s">
        <v>22</v>
      </c>
      <c r="B25" s="142"/>
      <c r="C25" s="14"/>
      <c r="D25" s="72"/>
      <c r="E25" s="105"/>
      <c r="F25" s="105"/>
      <c r="G25" s="122"/>
      <c r="H25" s="15"/>
    </row>
    <row r="26" spans="1:8" ht="15.75" x14ac:dyDescent="0.25">
      <c r="A26" s="144" t="s">
        <v>23</v>
      </c>
      <c r="B26" s="142"/>
      <c r="C26" s="14"/>
      <c r="D26" s="72"/>
      <c r="E26" s="105">
        <v>65315</v>
      </c>
      <c r="F26" s="105">
        <v>12625.2</v>
      </c>
      <c r="G26" s="122">
        <f>F26/E26</f>
        <v>0.19329709867564879</v>
      </c>
      <c r="H26" s="15"/>
    </row>
    <row r="27" spans="1:8" ht="15.75" x14ac:dyDescent="0.25">
      <c r="A27" s="141" t="s">
        <v>122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24</v>
      </c>
      <c r="B28" s="142"/>
      <c r="C28" s="14"/>
      <c r="D28" s="72">
        <v>1</v>
      </c>
      <c r="E28" s="105">
        <v>102341</v>
      </c>
      <c r="F28" s="105">
        <v>44765</v>
      </c>
      <c r="G28" s="122">
        <f>F28/E28</f>
        <v>0.43741022659540163</v>
      </c>
      <c r="H28" s="15"/>
    </row>
    <row r="29" spans="1:8" ht="15.75" x14ac:dyDescent="0.25">
      <c r="A29" s="144" t="s">
        <v>118</v>
      </c>
      <c r="B29" s="142"/>
      <c r="C29" s="14"/>
      <c r="D29" s="72">
        <v>1</v>
      </c>
      <c r="E29" s="105">
        <v>82545</v>
      </c>
      <c r="F29" s="105">
        <v>32961</v>
      </c>
      <c r="G29" s="122">
        <f>F29/E29</f>
        <v>0.39930946756314739</v>
      </c>
      <c r="H29" s="15"/>
    </row>
    <row r="30" spans="1:8" ht="15.75" x14ac:dyDescent="0.25">
      <c r="A30" s="144" t="s">
        <v>123</v>
      </c>
      <c r="B30" s="142"/>
      <c r="C30" s="14"/>
      <c r="D30" s="72"/>
      <c r="E30" s="125"/>
      <c r="F30" s="105"/>
      <c r="G30" s="122"/>
      <c r="H30" s="15"/>
    </row>
    <row r="31" spans="1:8" ht="15.75" x14ac:dyDescent="0.25">
      <c r="A31" s="144" t="s">
        <v>145</v>
      </c>
      <c r="B31" s="142"/>
      <c r="C31" s="14"/>
      <c r="D31" s="72"/>
      <c r="E31" s="125"/>
      <c r="F31" s="105"/>
      <c r="G31" s="122"/>
      <c r="H31" s="15"/>
    </row>
    <row r="32" spans="1:8" ht="15.75" x14ac:dyDescent="0.25">
      <c r="A32" s="144" t="s">
        <v>58</v>
      </c>
      <c r="B32" s="142"/>
      <c r="C32" s="14"/>
      <c r="D32" s="72">
        <v>11</v>
      </c>
      <c r="E32" s="125">
        <v>1740909</v>
      </c>
      <c r="F32" s="125">
        <v>550353.65</v>
      </c>
      <c r="G32" s="122">
        <f>F32/E32</f>
        <v>0.3161300504506554</v>
      </c>
      <c r="H32" s="15"/>
    </row>
    <row r="33" spans="1:8" ht="15.75" x14ac:dyDescent="0.25">
      <c r="A33" s="141" t="s">
        <v>142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1" t="s">
        <v>97</v>
      </c>
      <c r="B34" s="142"/>
      <c r="C34" s="14"/>
      <c r="D34" s="72">
        <v>1</v>
      </c>
      <c r="E34" s="105">
        <v>352040</v>
      </c>
      <c r="F34" s="105">
        <v>51503.5</v>
      </c>
      <c r="G34" s="122">
        <f>F34/E34</f>
        <v>0.14630013634814226</v>
      </c>
      <c r="H34" s="15"/>
    </row>
    <row r="35" spans="1:8" x14ac:dyDescent="0.2">
      <c r="A35" s="16" t="s">
        <v>28</v>
      </c>
      <c r="B35" s="13"/>
      <c r="C35" s="14"/>
      <c r="D35" s="73"/>
      <c r="E35" s="124">
        <v>1155810</v>
      </c>
      <c r="F35" s="105">
        <v>174709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24"/>
      <c r="F36" s="105">
        <v>1000</v>
      </c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66</v>
      </c>
      <c r="E39" s="116">
        <f>SUM(E9:E38)</f>
        <v>17130312</v>
      </c>
      <c r="F39" s="116">
        <f>SUM(F9:F38)</f>
        <v>3154365.16</v>
      </c>
      <c r="G39" s="126">
        <f>F39/E39</f>
        <v>0.18413938753713302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185</v>
      </c>
      <c r="E44" s="105">
        <v>34565271.18</v>
      </c>
      <c r="F44" s="105">
        <v>2003412.58</v>
      </c>
      <c r="G44" s="122">
        <f t="shared" ref="G44:G50" si="1">1-(+F44/E44)</f>
        <v>0.94203972624524912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3781009.62</v>
      </c>
      <c r="F45" s="105">
        <v>316197.77</v>
      </c>
      <c r="G45" s="122">
        <f t="shared" si="1"/>
        <v>0.91637213290137043</v>
      </c>
      <c r="H45" s="15"/>
    </row>
    <row r="46" spans="1:8" ht="15.75" x14ac:dyDescent="0.25">
      <c r="A46" s="27" t="s">
        <v>35</v>
      </c>
      <c r="B46" s="28"/>
      <c r="C46" s="14"/>
      <c r="D46" s="72">
        <v>201</v>
      </c>
      <c r="E46" s="105">
        <v>17451293.199999999</v>
      </c>
      <c r="F46" s="105">
        <v>1066740.97</v>
      </c>
      <c r="G46" s="122">
        <f t="shared" si="1"/>
        <v>0.93887324235661807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450316</v>
      </c>
      <c r="F47" s="105">
        <v>42327.5</v>
      </c>
      <c r="G47" s="122">
        <f t="shared" si="1"/>
        <v>0.90600489434086284</v>
      </c>
      <c r="H47" s="15"/>
    </row>
    <row r="48" spans="1:8" ht="15.75" x14ac:dyDescent="0.25">
      <c r="A48" s="27" t="s">
        <v>37</v>
      </c>
      <c r="B48" s="28"/>
      <c r="C48" s="14"/>
      <c r="D48" s="72">
        <v>134</v>
      </c>
      <c r="E48" s="105">
        <v>16658363.5</v>
      </c>
      <c r="F48" s="105">
        <v>854528.93</v>
      </c>
      <c r="G48" s="122">
        <f t="shared" si="1"/>
        <v>0.94870270840229898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124038</v>
      </c>
      <c r="F49" s="105">
        <v>18663</v>
      </c>
      <c r="G49" s="122">
        <f t="shared" si="1"/>
        <v>0.84953804479272477</v>
      </c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1436620</v>
      </c>
      <c r="F50" s="105">
        <v>61535</v>
      </c>
      <c r="G50" s="122">
        <f t="shared" si="1"/>
        <v>0.95716682212415249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4</v>
      </c>
      <c r="E52" s="105">
        <v>202900</v>
      </c>
      <c r="F52" s="105">
        <v>28675</v>
      </c>
      <c r="G52" s="122">
        <f>1-(+F52/E52)</f>
        <v>0.85867422375554459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122800</v>
      </c>
      <c r="F53" s="105">
        <v>-100</v>
      </c>
      <c r="G53" s="122">
        <f>1-(+F53/E53)</f>
        <v>1.0008143322475569</v>
      </c>
      <c r="H53" s="15"/>
    </row>
    <row r="54" spans="1:8" ht="15.75" x14ac:dyDescent="0.25">
      <c r="A54" s="27" t="s">
        <v>61</v>
      </c>
      <c r="B54" s="30"/>
      <c r="C54" s="14"/>
      <c r="D54" s="72">
        <v>991</v>
      </c>
      <c r="E54" s="105">
        <v>118032559.34999999</v>
      </c>
      <c r="F54" s="105">
        <v>12703109.48</v>
      </c>
      <c r="G54" s="122">
        <f>1-(+F54/E54)</f>
        <v>0.89237622610273426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>
        <v>1466.14</v>
      </c>
      <c r="G58" s="123"/>
      <c r="H58" s="15"/>
    </row>
    <row r="59" spans="1:8" x14ac:dyDescent="0.2">
      <c r="A59" s="16" t="s">
        <v>30</v>
      </c>
      <c r="B59" s="28"/>
      <c r="C59" s="14"/>
      <c r="D59" s="73"/>
      <c r="E59" s="124"/>
      <c r="F59" s="125"/>
      <c r="G59" s="123"/>
      <c r="H59" s="15"/>
    </row>
    <row r="60" spans="1:8" ht="15.75" x14ac:dyDescent="0.25">
      <c r="A60" s="32"/>
      <c r="B60" s="18"/>
      <c r="C60" s="21"/>
      <c r="D60" s="73"/>
      <c r="E60" s="115"/>
      <c r="F60" s="115"/>
      <c r="G60" s="123"/>
      <c r="H60" s="15"/>
    </row>
    <row r="61" spans="1:8" ht="15.75" x14ac:dyDescent="0.25">
      <c r="A61" s="20" t="s">
        <v>45</v>
      </c>
      <c r="B61" s="20"/>
      <c r="C61" s="33"/>
      <c r="D61" s="74">
        <f>SUM(D44:D57)</f>
        <v>1544</v>
      </c>
      <c r="E61" s="116">
        <f>SUM(E44:E60)</f>
        <v>192825170.84999999</v>
      </c>
      <c r="F61" s="116">
        <f>SUM(F44:F60)</f>
        <v>17096556.370000001</v>
      </c>
      <c r="G61" s="126">
        <f>1-(+F61/E61)</f>
        <v>0.91133649048702503</v>
      </c>
      <c r="H61" s="2"/>
    </row>
    <row r="62" spans="1:8" ht="18" x14ac:dyDescent="0.25">
      <c r="A62" s="33"/>
      <c r="B62" s="33"/>
      <c r="C62" s="35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20250921.530000001</v>
      </c>
      <c r="G63" s="120"/>
      <c r="H63" s="2"/>
    </row>
    <row r="64" spans="1:8" ht="20.25" customHeight="1" x14ac:dyDescent="0.25">
      <c r="A64" s="34"/>
      <c r="B64" s="35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100</v>
      </c>
      <c r="B9" s="142"/>
      <c r="C9" s="14"/>
      <c r="D9" s="72"/>
      <c r="E9" s="104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>
        <v>10</v>
      </c>
      <c r="E10" s="104">
        <v>2154779</v>
      </c>
      <c r="F10" s="105">
        <v>610899</v>
      </c>
      <c r="G10" s="130">
        <f t="shared" ref="G10:G15" si="0">F10/E10</f>
        <v>0.28350888884660563</v>
      </c>
      <c r="H10" s="15"/>
    </row>
    <row r="11" spans="1:8" ht="15.75" x14ac:dyDescent="0.25">
      <c r="A11" s="141" t="s">
        <v>103</v>
      </c>
      <c r="B11" s="142"/>
      <c r="C11" s="14"/>
      <c r="D11" s="72">
        <v>10</v>
      </c>
      <c r="E11" s="104">
        <v>1310480</v>
      </c>
      <c r="F11" s="105">
        <v>412693.5</v>
      </c>
      <c r="G11" s="130">
        <f t="shared" si="0"/>
        <v>0.31491781637262684</v>
      </c>
      <c r="H11" s="15"/>
    </row>
    <row r="12" spans="1:8" ht="15.75" x14ac:dyDescent="0.25">
      <c r="A12" s="141" t="s">
        <v>67</v>
      </c>
      <c r="B12" s="142"/>
      <c r="C12" s="14"/>
      <c r="D12" s="72"/>
      <c r="E12" s="104"/>
      <c r="F12" s="105"/>
      <c r="G12" s="130"/>
      <c r="H12" s="15"/>
    </row>
    <row r="13" spans="1:8" ht="15.75" x14ac:dyDescent="0.25">
      <c r="A13" s="141" t="s">
        <v>107</v>
      </c>
      <c r="B13" s="142"/>
      <c r="C13" s="14"/>
      <c r="D13" s="72"/>
      <c r="E13" s="104"/>
      <c r="F13" s="105"/>
      <c r="G13" s="130"/>
      <c r="H13" s="15"/>
    </row>
    <row r="14" spans="1:8" ht="15.75" x14ac:dyDescent="0.25">
      <c r="A14" s="141" t="s">
        <v>25</v>
      </c>
      <c r="B14" s="142"/>
      <c r="C14" s="14"/>
      <c r="D14" s="72">
        <v>1</v>
      </c>
      <c r="E14" s="104">
        <v>386799</v>
      </c>
      <c r="F14" s="105">
        <v>160914</v>
      </c>
      <c r="G14" s="130">
        <f t="shared" si="0"/>
        <v>0.41601451916887067</v>
      </c>
      <c r="H14" s="15"/>
    </row>
    <row r="15" spans="1:8" ht="15.75" x14ac:dyDescent="0.25">
      <c r="A15" s="141" t="s">
        <v>109</v>
      </c>
      <c r="B15" s="142"/>
      <c r="C15" s="14"/>
      <c r="D15" s="72">
        <v>1</v>
      </c>
      <c r="E15" s="104">
        <v>150186</v>
      </c>
      <c r="F15" s="105">
        <v>42729</v>
      </c>
      <c r="G15" s="130">
        <f t="shared" si="0"/>
        <v>0.28450721105828775</v>
      </c>
      <c r="H15" s="15"/>
    </row>
    <row r="16" spans="1:8" ht="15.75" x14ac:dyDescent="0.25">
      <c r="A16" s="141" t="s">
        <v>10</v>
      </c>
      <c r="B16" s="142"/>
      <c r="C16" s="14"/>
      <c r="D16" s="72">
        <v>1</v>
      </c>
      <c r="E16" s="104">
        <v>14400</v>
      </c>
      <c r="F16" s="105">
        <v>-22502.5</v>
      </c>
      <c r="G16" s="130"/>
      <c r="H16" s="15"/>
    </row>
    <row r="17" spans="1:8" ht="15.75" x14ac:dyDescent="0.25">
      <c r="A17" s="141" t="s">
        <v>14</v>
      </c>
      <c r="B17" s="142"/>
      <c r="C17" s="14"/>
      <c r="D17" s="72">
        <v>2</v>
      </c>
      <c r="E17" s="104">
        <v>868641</v>
      </c>
      <c r="F17" s="105">
        <v>359603</v>
      </c>
      <c r="G17" s="122">
        <f t="shared" ref="G17:G22" si="1">F17/E17</f>
        <v>0.41398345231229011</v>
      </c>
      <c r="H17" s="15"/>
    </row>
    <row r="18" spans="1:8" ht="15.75" x14ac:dyDescent="0.25">
      <c r="A18" s="141" t="s">
        <v>15</v>
      </c>
      <c r="B18" s="142"/>
      <c r="C18" s="14"/>
      <c r="D18" s="72">
        <v>3</v>
      </c>
      <c r="E18" s="104">
        <v>1149355</v>
      </c>
      <c r="F18" s="105">
        <v>246892.5</v>
      </c>
      <c r="G18" s="130">
        <f t="shared" si="1"/>
        <v>0.21480961060768866</v>
      </c>
      <c r="H18" s="15"/>
    </row>
    <row r="19" spans="1:8" ht="15.75" x14ac:dyDescent="0.25">
      <c r="A19" s="141" t="s">
        <v>54</v>
      </c>
      <c r="B19" s="142"/>
      <c r="C19" s="14"/>
      <c r="D19" s="72">
        <v>2</v>
      </c>
      <c r="E19" s="104">
        <v>419997.31</v>
      </c>
      <c r="F19" s="105">
        <v>174080.31</v>
      </c>
      <c r="G19" s="122">
        <f t="shared" si="1"/>
        <v>0.41447958321447342</v>
      </c>
      <c r="H19" s="15"/>
    </row>
    <row r="20" spans="1:8" ht="15.75" x14ac:dyDescent="0.25">
      <c r="A20" s="141" t="s">
        <v>160</v>
      </c>
      <c r="B20" s="142"/>
      <c r="C20" s="14"/>
      <c r="D20" s="72"/>
      <c r="E20" s="104"/>
      <c r="F20" s="105"/>
      <c r="G20" s="122"/>
      <c r="H20" s="15"/>
    </row>
    <row r="21" spans="1:8" ht="15.75" x14ac:dyDescent="0.25">
      <c r="A21" s="141" t="s">
        <v>55</v>
      </c>
      <c r="B21" s="142"/>
      <c r="C21" s="14"/>
      <c r="D21" s="72">
        <v>6</v>
      </c>
      <c r="E21" s="104">
        <v>4548705</v>
      </c>
      <c r="F21" s="105">
        <v>542405</v>
      </c>
      <c r="G21" s="122">
        <f t="shared" si="1"/>
        <v>0.11924382873806941</v>
      </c>
      <c r="H21" s="15"/>
    </row>
    <row r="22" spans="1:8" ht="15.75" x14ac:dyDescent="0.25">
      <c r="A22" s="141" t="s">
        <v>56</v>
      </c>
      <c r="B22" s="142"/>
      <c r="C22" s="14"/>
      <c r="D22" s="72">
        <v>3</v>
      </c>
      <c r="E22" s="104">
        <v>1275889</v>
      </c>
      <c r="F22" s="105">
        <v>324168</v>
      </c>
      <c r="G22" s="122">
        <f t="shared" si="1"/>
        <v>0.25407225863691907</v>
      </c>
      <c r="H22" s="15"/>
    </row>
    <row r="23" spans="1:8" ht="15.75" x14ac:dyDescent="0.25">
      <c r="A23" s="143" t="s">
        <v>20</v>
      </c>
      <c r="B23" s="142"/>
      <c r="C23" s="14"/>
      <c r="D23" s="72">
        <v>3</v>
      </c>
      <c r="E23" s="104">
        <v>802332</v>
      </c>
      <c r="F23" s="105">
        <v>182625.5</v>
      </c>
      <c r="G23" s="122">
        <f>F23/E23</f>
        <v>0.22761836745885744</v>
      </c>
      <c r="H23" s="15"/>
    </row>
    <row r="24" spans="1:8" ht="15.75" x14ac:dyDescent="0.25">
      <c r="A24" s="143" t="s">
        <v>21</v>
      </c>
      <c r="B24" s="142"/>
      <c r="C24" s="14"/>
      <c r="D24" s="72">
        <v>13</v>
      </c>
      <c r="E24" s="104">
        <v>197440</v>
      </c>
      <c r="F24" s="105">
        <v>197440</v>
      </c>
      <c r="G24" s="122">
        <f>F24/E24</f>
        <v>1</v>
      </c>
      <c r="H24" s="15"/>
    </row>
    <row r="25" spans="1:8" ht="15.75" x14ac:dyDescent="0.25">
      <c r="A25" s="144" t="s">
        <v>22</v>
      </c>
      <c r="B25" s="142"/>
      <c r="C25" s="14"/>
      <c r="D25" s="72"/>
      <c r="E25" s="104"/>
      <c r="F25" s="105"/>
      <c r="G25" s="122"/>
      <c r="H25" s="15"/>
    </row>
    <row r="26" spans="1:8" ht="15.75" x14ac:dyDescent="0.25">
      <c r="A26" s="144" t="s">
        <v>23</v>
      </c>
      <c r="B26" s="142"/>
      <c r="C26" s="14"/>
      <c r="D26" s="72"/>
      <c r="E26" s="104">
        <v>40569</v>
      </c>
      <c r="F26" s="105">
        <v>11602</v>
      </c>
      <c r="G26" s="122">
        <f>F26/E26</f>
        <v>0.28598190736769452</v>
      </c>
      <c r="H26" s="15"/>
    </row>
    <row r="27" spans="1:8" ht="15.75" x14ac:dyDescent="0.25">
      <c r="A27" s="141" t="s">
        <v>122</v>
      </c>
      <c r="B27" s="142"/>
      <c r="C27" s="14"/>
      <c r="D27" s="72"/>
      <c r="E27" s="104"/>
      <c r="F27" s="105"/>
      <c r="G27" s="130"/>
      <c r="H27" s="15"/>
    </row>
    <row r="28" spans="1:8" ht="15.75" x14ac:dyDescent="0.25">
      <c r="A28" s="144" t="s">
        <v>24</v>
      </c>
      <c r="B28" s="142"/>
      <c r="C28" s="14"/>
      <c r="D28" s="72">
        <v>1</v>
      </c>
      <c r="E28" s="104">
        <v>151509</v>
      </c>
      <c r="F28" s="105">
        <v>25138</v>
      </c>
      <c r="G28" s="122">
        <f>F28/E28</f>
        <v>0.16591753625197184</v>
      </c>
      <c r="H28" s="15"/>
    </row>
    <row r="29" spans="1:8" ht="15.75" x14ac:dyDescent="0.25">
      <c r="A29" s="144" t="s">
        <v>118</v>
      </c>
      <c r="B29" s="142"/>
      <c r="C29" s="14"/>
      <c r="D29" s="72"/>
      <c r="E29" s="104"/>
      <c r="F29" s="104"/>
      <c r="G29" s="131"/>
      <c r="H29" s="15"/>
    </row>
    <row r="30" spans="1:8" ht="15.75" x14ac:dyDescent="0.25">
      <c r="A30" s="144" t="s">
        <v>123</v>
      </c>
      <c r="B30" s="142"/>
      <c r="C30" s="14"/>
      <c r="D30" s="72"/>
      <c r="E30" s="132"/>
      <c r="F30" s="105"/>
      <c r="G30" s="130"/>
      <c r="H30" s="15"/>
    </row>
    <row r="31" spans="1:8" ht="15.75" x14ac:dyDescent="0.25">
      <c r="A31" s="144" t="s">
        <v>145</v>
      </c>
      <c r="B31" s="142"/>
      <c r="C31" s="14"/>
      <c r="D31" s="72">
        <v>1</v>
      </c>
      <c r="E31" s="132">
        <v>149709</v>
      </c>
      <c r="F31" s="105">
        <v>61056</v>
      </c>
      <c r="G31" s="130">
        <f>F31/E31</f>
        <v>0.40783119251347616</v>
      </c>
      <c r="H31" s="15"/>
    </row>
    <row r="32" spans="1:8" ht="15.75" x14ac:dyDescent="0.25">
      <c r="A32" s="144" t="s">
        <v>58</v>
      </c>
      <c r="B32" s="142"/>
      <c r="C32" s="14"/>
      <c r="D32" s="72"/>
      <c r="E32" s="132"/>
      <c r="F32" s="125"/>
      <c r="G32" s="130"/>
      <c r="H32" s="15"/>
    </row>
    <row r="33" spans="1:8" ht="15.75" x14ac:dyDescent="0.25">
      <c r="A33" s="141" t="s">
        <v>142</v>
      </c>
      <c r="B33" s="142"/>
      <c r="C33" s="14"/>
      <c r="D33" s="72">
        <v>2</v>
      </c>
      <c r="E33" s="104">
        <v>352410</v>
      </c>
      <c r="F33" s="105">
        <v>109486</v>
      </c>
      <c r="G33" s="130">
        <f>F33/E33</f>
        <v>0.31067790357821856</v>
      </c>
      <c r="H33" s="15"/>
    </row>
    <row r="34" spans="1:8" ht="15.75" x14ac:dyDescent="0.25">
      <c r="A34" s="141" t="s">
        <v>97</v>
      </c>
      <c r="B34" s="142"/>
      <c r="C34" s="14"/>
      <c r="D34" s="72"/>
      <c r="E34" s="104"/>
      <c r="F34" s="105"/>
      <c r="G34" s="130"/>
      <c r="H34" s="15"/>
    </row>
    <row r="35" spans="1:8" x14ac:dyDescent="0.2">
      <c r="A35" s="16" t="s">
        <v>28</v>
      </c>
      <c r="B35" s="13"/>
      <c r="C35" s="14"/>
      <c r="D35" s="73"/>
      <c r="E35" s="132"/>
      <c r="F35" s="125"/>
      <c r="G35" s="123"/>
      <c r="H35" s="15"/>
    </row>
    <row r="36" spans="1:8" x14ac:dyDescent="0.2">
      <c r="A36" s="16" t="s">
        <v>29</v>
      </c>
      <c r="B36" s="13"/>
      <c r="C36" s="14"/>
      <c r="D36" s="73"/>
      <c r="E36" s="132"/>
      <c r="F36" s="12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59</v>
      </c>
      <c r="E39" s="116">
        <f>SUM(E9:E38)</f>
        <v>13973200.309999999</v>
      </c>
      <c r="F39" s="116">
        <f>SUM(F9:F38)</f>
        <v>3439229.31</v>
      </c>
      <c r="G39" s="126">
        <f>F39/E39</f>
        <v>0.24613039487730642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54</v>
      </c>
      <c r="E44" s="105">
        <v>6453463.9500000002</v>
      </c>
      <c r="F44" s="105">
        <v>361474.85</v>
      </c>
      <c r="G44" s="122">
        <f>1-(+F44/E44)</f>
        <v>0.94398746893131713</v>
      </c>
      <c r="H44" s="15"/>
    </row>
    <row r="45" spans="1:8" ht="15.75" x14ac:dyDescent="0.25">
      <c r="A45" s="27" t="s">
        <v>34</v>
      </c>
      <c r="B45" s="28"/>
      <c r="C45" s="14"/>
      <c r="D45" s="72">
        <v>24</v>
      </c>
      <c r="E45" s="105">
        <v>7778679.2699999996</v>
      </c>
      <c r="F45" s="105">
        <v>841291.08</v>
      </c>
      <c r="G45" s="122">
        <f t="shared" ref="G45:G54" si="2">1-(+F45/E45)</f>
        <v>0.89184653965042582</v>
      </c>
      <c r="H45" s="15"/>
    </row>
    <row r="46" spans="1:8" ht="15.75" x14ac:dyDescent="0.25">
      <c r="A46" s="27" t="s">
        <v>35</v>
      </c>
      <c r="B46" s="28"/>
      <c r="C46" s="14"/>
      <c r="D46" s="72">
        <v>113</v>
      </c>
      <c r="E46" s="105">
        <v>9612695</v>
      </c>
      <c r="F46" s="105">
        <v>518813.52</v>
      </c>
      <c r="G46" s="122">
        <f t="shared" si="2"/>
        <v>0.94602829695522428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97</v>
      </c>
      <c r="E48" s="105">
        <v>16313439</v>
      </c>
      <c r="F48" s="105">
        <v>1018618.61</v>
      </c>
      <c r="G48" s="122">
        <f t="shared" si="2"/>
        <v>0.93755954155343946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2327487</v>
      </c>
      <c r="F49" s="105">
        <v>19018.75</v>
      </c>
      <c r="G49" s="122">
        <f t="shared" si="2"/>
        <v>0.99182863319966985</v>
      </c>
      <c r="H49" s="15"/>
    </row>
    <row r="50" spans="1:8" ht="15.75" x14ac:dyDescent="0.25">
      <c r="A50" s="27" t="s">
        <v>39</v>
      </c>
      <c r="B50" s="28"/>
      <c r="C50" s="14"/>
      <c r="D50" s="72">
        <v>7</v>
      </c>
      <c r="E50" s="105">
        <v>1404535</v>
      </c>
      <c r="F50" s="105">
        <v>107685</v>
      </c>
      <c r="G50" s="122">
        <f t="shared" si="2"/>
        <v>0.92333049728201866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268100</v>
      </c>
      <c r="F52" s="105">
        <v>50850</v>
      </c>
      <c r="G52" s="122">
        <f t="shared" si="2"/>
        <v>0.8103319656844461</v>
      </c>
      <c r="H52" s="15"/>
    </row>
    <row r="53" spans="1:8" ht="15.75" x14ac:dyDescent="0.25">
      <c r="A53" s="29" t="s">
        <v>60</v>
      </c>
      <c r="B53" s="30"/>
      <c r="C53" s="14"/>
      <c r="D53" s="72">
        <v>1</v>
      </c>
      <c r="E53" s="105">
        <v>107500</v>
      </c>
      <c r="F53" s="105">
        <v>20700</v>
      </c>
      <c r="G53" s="122">
        <f t="shared" si="2"/>
        <v>0.80744186046511635</v>
      </c>
      <c r="H53" s="15"/>
    </row>
    <row r="54" spans="1:8" ht="15.75" x14ac:dyDescent="0.25">
      <c r="A54" s="27" t="s">
        <v>61</v>
      </c>
      <c r="B54" s="30"/>
      <c r="C54" s="14"/>
      <c r="D54" s="72">
        <v>620</v>
      </c>
      <c r="E54" s="105">
        <v>56355249.530000001</v>
      </c>
      <c r="F54" s="105">
        <v>6155582.25</v>
      </c>
      <c r="G54" s="122">
        <f t="shared" si="2"/>
        <v>0.89077180384547572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15"/>
    </row>
    <row r="60" spans="1:8" ht="15.75" x14ac:dyDescent="0.25">
      <c r="A60" s="32"/>
      <c r="B60" s="18"/>
      <c r="C60" s="21"/>
      <c r="D60" s="73"/>
      <c r="E60" s="80"/>
      <c r="F60" s="115"/>
      <c r="G60" s="123"/>
      <c r="H60" s="2"/>
    </row>
    <row r="61" spans="1:8" ht="18" x14ac:dyDescent="0.25">
      <c r="A61" s="20" t="s">
        <v>45</v>
      </c>
      <c r="B61" s="20"/>
      <c r="C61" s="38"/>
      <c r="D61" s="74">
        <f>SUM(D44:D57)</f>
        <v>919</v>
      </c>
      <c r="E61" s="116">
        <f>SUM(E44:E60)</f>
        <v>100621148.75</v>
      </c>
      <c r="F61" s="116">
        <f>SUM(F44:F60)</f>
        <v>9094034.0600000005</v>
      </c>
      <c r="G61" s="126">
        <f>1-(F61/E61)</f>
        <v>0.90962104713597791</v>
      </c>
      <c r="H61" s="2"/>
    </row>
    <row r="62" spans="1:8" ht="18" x14ac:dyDescent="0.25">
      <c r="A62" s="33"/>
      <c r="B62" s="33"/>
      <c r="C62" s="38"/>
      <c r="D62" s="12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51"/>
      <c r="E63" s="120"/>
      <c r="F63" s="36">
        <f>F61+F39</f>
        <v>12533263.370000001</v>
      </c>
      <c r="G63" s="120"/>
      <c r="H63" s="2"/>
    </row>
    <row r="64" spans="1:8" ht="18" x14ac:dyDescent="0.25">
      <c r="A64" s="34"/>
      <c r="B64" s="35"/>
      <c r="C64" s="38"/>
      <c r="D64" s="50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5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>
        <v>4</v>
      </c>
      <c r="E10" s="105">
        <v>503946</v>
      </c>
      <c r="F10" s="105">
        <v>92457</v>
      </c>
      <c r="G10" s="122">
        <f>F10/E10</f>
        <v>0.18346608565203415</v>
      </c>
      <c r="H10" s="15"/>
    </row>
    <row r="11" spans="1:8" ht="15.75" x14ac:dyDescent="0.25">
      <c r="A11" s="141" t="s">
        <v>100</v>
      </c>
      <c r="B11" s="142"/>
      <c r="C11" s="14"/>
      <c r="D11" s="72"/>
      <c r="E11" s="105"/>
      <c r="F11" s="105"/>
      <c r="G11" s="122"/>
      <c r="H11" s="15"/>
    </row>
    <row r="12" spans="1:8" ht="15.75" x14ac:dyDescent="0.25">
      <c r="A12" s="141" t="s">
        <v>63</v>
      </c>
      <c r="B12" s="142"/>
      <c r="C12" s="14"/>
      <c r="D12" s="72">
        <v>1</v>
      </c>
      <c r="E12" s="105">
        <v>134978</v>
      </c>
      <c r="F12" s="105">
        <v>4665.5</v>
      </c>
      <c r="G12" s="122">
        <f>F12/E12</f>
        <v>3.4564892056483276E-2</v>
      </c>
      <c r="H12" s="15"/>
    </row>
    <row r="13" spans="1:8" ht="15.75" x14ac:dyDescent="0.25">
      <c r="A13" s="141" t="s">
        <v>64</v>
      </c>
      <c r="B13" s="142"/>
      <c r="C13" s="14"/>
      <c r="D13" s="72"/>
      <c r="E13" s="105"/>
      <c r="F13" s="105"/>
      <c r="G13" s="122"/>
      <c r="H13" s="15"/>
    </row>
    <row r="14" spans="1:8" ht="15.75" x14ac:dyDescent="0.25">
      <c r="A14" s="141" t="s">
        <v>128</v>
      </c>
      <c r="B14" s="142"/>
      <c r="C14" s="14"/>
      <c r="D14" s="72">
        <v>8</v>
      </c>
      <c r="E14" s="105">
        <v>5391595</v>
      </c>
      <c r="F14" s="105">
        <v>488662.5</v>
      </c>
      <c r="G14" s="122">
        <f>F14/E14</f>
        <v>9.0634125894099984E-2</v>
      </c>
      <c r="H14" s="15"/>
    </row>
    <row r="15" spans="1:8" ht="15.75" x14ac:dyDescent="0.25">
      <c r="A15" s="141" t="s">
        <v>25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110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130</v>
      </c>
      <c r="B17" s="142"/>
      <c r="C17" s="14"/>
      <c r="D17" s="72"/>
      <c r="E17" s="105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5">
        <v>544197</v>
      </c>
      <c r="F18" s="105">
        <v>105873</v>
      </c>
      <c r="G18" s="122">
        <f>F18/E18</f>
        <v>0.19454903279510913</v>
      </c>
      <c r="H18" s="15"/>
    </row>
    <row r="19" spans="1:8" ht="15.75" x14ac:dyDescent="0.25">
      <c r="A19" s="141" t="s">
        <v>15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101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123</v>
      </c>
      <c r="B21" s="142"/>
      <c r="C21" s="14"/>
      <c r="D21" s="72"/>
      <c r="E21" s="105"/>
      <c r="F21" s="105"/>
      <c r="G21" s="122"/>
      <c r="H21" s="15"/>
    </row>
    <row r="22" spans="1:8" ht="15.75" x14ac:dyDescent="0.25">
      <c r="A22" s="141" t="s">
        <v>153</v>
      </c>
      <c r="B22" s="142"/>
      <c r="C22" s="14"/>
      <c r="D22" s="72"/>
      <c r="E22" s="105"/>
      <c r="F22" s="105"/>
      <c r="G22" s="122"/>
      <c r="H22" s="15"/>
    </row>
    <row r="23" spans="1:8" ht="15.75" x14ac:dyDescent="0.25">
      <c r="A23" s="141" t="s">
        <v>116</v>
      </c>
      <c r="B23" s="142"/>
      <c r="C23" s="14"/>
      <c r="D23" s="72">
        <v>8</v>
      </c>
      <c r="E23" s="105">
        <v>920153</v>
      </c>
      <c r="F23" s="105">
        <v>99924.5</v>
      </c>
      <c r="G23" s="122">
        <f>F23/E23</f>
        <v>0.10859552704821915</v>
      </c>
      <c r="H23" s="15"/>
    </row>
    <row r="24" spans="1:8" ht="15.75" x14ac:dyDescent="0.25">
      <c r="A24" s="141" t="s">
        <v>148</v>
      </c>
      <c r="B24" s="142"/>
      <c r="C24" s="14"/>
      <c r="D24" s="72">
        <v>1</v>
      </c>
      <c r="E24" s="105">
        <v>424141</v>
      </c>
      <c r="F24" s="105">
        <v>56444</v>
      </c>
      <c r="G24" s="122">
        <f>F24/E24</f>
        <v>0.13307838666858426</v>
      </c>
      <c r="H24" s="15"/>
    </row>
    <row r="25" spans="1:8" ht="15.75" x14ac:dyDescent="0.25">
      <c r="A25" s="143" t="s">
        <v>20</v>
      </c>
      <c r="B25" s="142"/>
      <c r="C25" s="14"/>
      <c r="D25" s="72">
        <v>1</v>
      </c>
      <c r="E25" s="105">
        <v>105748</v>
      </c>
      <c r="F25" s="105">
        <v>17002</v>
      </c>
      <c r="G25" s="122">
        <f>F25/E25</f>
        <v>0.16077845443885463</v>
      </c>
      <c r="H25" s="15"/>
    </row>
    <row r="26" spans="1:8" ht="15.75" x14ac:dyDescent="0.25">
      <c r="A26" s="143" t="s">
        <v>21</v>
      </c>
      <c r="B26" s="142"/>
      <c r="C26" s="14"/>
      <c r="D26" s="72"/>
      <c r="E26" s="105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22"/>
      <c r="H28" s="15"/>
    </row>
    <row r="29" spans="1:8" ht="15.75" x14ac:dyDescent="0.25">
      <c r="A29" s="144" t="s">
        <v>143</v>
      </c>
      <c r="B29" s="142"/>
      <c r="C29" s="14"/>
      <c r="D29" s="72"/>
      <c r="E29" s="105"/>
      <c r="F29" s="105"/>
      <c r="G29" s="122"/>
      <c r="H29" s="15"/>
    </row>
    <row r="30" spans="1:8" ht="15.75" x14ac:dyDescent="0.25">
      <c r="A30" s="144" t="s">
        <v>67</v>
      </c>
      <c r="B30" s="142"/>
      <c r="C30" s="14"/>
      <c r="D30" s="72"/>
      <c r="E30" s="105"/>
      <c r="F30" s="105"/>
      <c r="G30" s="122"/>
      <c r="H30" s="15"/>
    </row>
    <row r="31" spans="1:8" ht="15.75" x14ac:dyDescent="0.25">
      <c r="A31" s="144" t="s">
        <v>154</v>
      </c>
      <c r="B31" s="142"/>
      <c r="C31" s="14"/>
      <c r="D31" s="72"/>
      <c r="E31" s="105"/>
      <c r="F31" s="105"/>
      <c r="G31" s="122"/>
      <c r="H31" s="15"/>
    </row>
    <row r="32" spans="1:8" ht="15.75" x14ac:dyDescent="0.25">
      <c r="A32" s="144" t="s">
        <v>53</v>
      </c>
      <c r="B32" s="142"/>
      <c r="C32" s="14"/>
      <c r="D32" s="72"/>
      <c r="E32" s="105"/>
      <c r="F32" s="105"/>
      <c r="G32" s="122"/>
      <c r="H32" s="15"/>
    </row>
    <row r="33" spans="1:8" ht="15.75" x14ac:dyDescent="0.25">
      <c r="A33" s="144" t="s">
        <v>97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4" t="s">
        <v>102</v>
      </c>
      <c r="B34" s="142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24</v>
      </c>
      <c r="E39" s="116">
        <f>SUM(E9:E38)</f>
        <v>8024758</v>
      </c>
      <c r="F39" s="116">
        <f>SUM(F9:F38)</f>
        <v>865028.5</v>
      </c>
      <c r="G39" s="126">
        <f>F39/E39</f>
        <v>0.10779496403505252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2</v>
      </c>
      <c r="E44" s="105">
        <v>164060</v>
      </c>
      <c r="F44" s="105">
        <v>19205.61</v>
      </c>
      <c r="G44" s="122">
        <f>1-(+F44/E44)</f>
        <v>0.88293545044495914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30</v>
      </c>
      <c r="E46" s="105">
        <v>1653980.8</v>
      </c>
      <c r="F46" s="105">
        <v>136409.54999999999</v>
      </c>
      <c r="G46" s="122">
        <f>1-(+F46/E46)</f>
        <v>0.9175265214686894</v>
      </c>
      <c r="H46" s="15"/>
    </row>
    <row r="47" spans="1:8" ht="15.75" x14ac:dyDescent="0.25">
      <c r="A47" s="27" t="s">
        <v>36</v>
      </c>
      <c r="B47" s="28"/>
      <c r="C47" s="14"/>
      <c r="D47" s="72">
        <v>8</v>
      </c>
      <c r="E47" s="105">
        <v>1424188.5</v>
      </c>
      <c r="F47" s="105">
        <v>80566.13</v>
      </c>
      <c r="G47" s="122"/>
      <c r="H47" s="15"/>
    </row>
    <row r="48" spans="1:8" ht="15.75" x14ac:dyDescent="0.25">
      <c r="A48" s="27" t="s">
        <v>37</v>
      </c>
      <c r="B48" s="28"/>
      <c r="C48" s="14"/>
      <c r="D48" s="72">
        <v>32</v>
      </c>
      <c r="E48" s="105">
        <v>3545110</v>
      </c>
      <c r="F48" s="105">
        <v>285482.40000000002</v>
      </c>
      <c r="G48" s="122">
        <f>1-(+F48/E48)</f>
        <v>0.919471497358333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11</v>
      </c>
      <c r="E50" s="105">
        <v>735055</v>
      </c>
      <c r="F50" s="105">
        <v>35805</v>
      </c>
      <c r="G50" s="122">
        <f>1-(+F50/E50)</f>
        <v>0.9512893592996442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60</v>
      </c>
      <c r="B53" s="30"/>
      <c r="C53" s="14"/>
      <c r="D53" s="72"/>
      <c r="E53" s="105"/>
      <c r="F53" s="105"/>
      <c r="G53" s="122"/>
      <c r="H53" s="15"/>
    </row>
    <row r="54" spans="1:8" ht="15.75" x14ac:dyDescent="0.25">
      <c r="A54" s="27" t="s">
        <v>61</v>
      </c>
      <c r="B54" s="30"/>
      <c r="C54" s="14"/>
      <c r="D54" s="72">
        <v>509</v>
      </c>
      <c r="E54" s="105">
        <v>33637422.710000001</v>
      </c>
      <c r="F54" s="105">
        <v>4041547.89</v>
      </c>
      <c r="G54" s="122">
        <f>1-(+F54/E54)</f>
        <v>0.87984965659100578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ht="15.75" x14ac:dyDescent="0.25">
      <c r="A56" s="71" t="s">
        <v>125</v>
      </c>
      <c r="B56" s="30"/>
      <c r="C56" s="14"/>
      <c r="D56" s="72">
        <v>309</v>
      </c>
      <c r="E56" s="105">
        <v>51792482.600000001</v>
      </c>
      <c r="F56" s="105">
        <v>5620627.79</v>
      </c>
      <c r="G56" s="122">
        <f>1-(+F56/E56)</f>
        <v>0.89147792289840921</v>
      </c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115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901</v>
      </c>
      <c r="E62" s="116">
        <f>SUM(E44:E61)</f>
        <v>92952299.609999999</v>
      </c>
      <c r="F62" s="116">
        <f>SUM(F44:F61)</f>
        <v>10219644.370000001</v>
      </c>
      <c r="G62" s="126">
        <f>1-(+F62/E62)</f>
        <v>0.89005495923308442</v>
      </c>
      <c r="H62" s="2"/>
    </row>
    <row r="63" spans="1:8" x14ac:dyDescent="0.2">
      <c r="A63" s="33"/>
      <c r="B63" s="33"/>
      <c r="C63" s="33"/>
      <c r="D63" s="11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5"/>
      <c r="D64" s="120"/>
      <c r="E64" s="120"/>
      <c r="F64" s="36">
        <f>F62+F39</f>
        <v>11084672.870000001</v>
      </c>
      <c r="G64" s="120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4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/>
      <c r="E10" s="104"/>
      <c r="F10" s="105"/>
      <c r="G10" s="122"/>
      <c r="H10" s="15"/>
    </row>
    <row r="11" spans="1:8" ht="15.75" x14ac:dyDescent="0.25">
      <c r="A11" s="141" t="s">
        <v>100</v>
      </c>
      <c r="B11" s="142"/>
      <c r="C11" s="14"/>
      <c r="D11" s="72">
        <v>4</v>
      </c>
      <c r="E11" s="104">
        <v>1055732</v>
      </c>
      <c r="F11" s="105">
        <v>182171.5</v>
      </c>
      <c r="G11" s="122">
        <f t="shared" ref="G11:G23" si="0">F11/E11</f>
        <v>0.1725546824383461</v>
      </c>
      <c r="H11" s="15"/>
    </row>
    <row r="12" spans="1:8" ht="15.75" x14ac:dyDescent="0.25">
      <c r="A12" s="141" t="s">
        <v>63</v>
      </c>
      <c r="B12" s="142"/>
      <c r="C12" s="14"/>
      <c r="D12" s="72"/>
      <c r="E12" s="104"/>
      <c r="F12" s="105"/>
      <c r="G12" s="122"/>
      <c r="H12" s="15"/>
    </row>
    <row r="13" spans="1:8" ht="15.75" x14ac:dyDescent="0.25">
      <c r="A13" s="141" t="s">
        <v>64</v>
      </c>
      <c r="B13" s="142"/>
      <c r="C13" s="14"/>
      <c r="D13" s="72">
        <v>1</v>
      </c>
      <c r="E13" s="104">
        <v>42371</v>
      </c>
      <c r="F13" s="105">
        <v>8542</v>
      </c>
      <c r="G13" s="122">
        <f t="shared" si="0"/>
        <v>0.20160015104670648</v>
      </c>
      <c r="H13" s="15"/>
    </row>
    <row r="14" spans="1:8" ht="15.75" x14ac:dyDescent="0.25">
      <c r="A14" s="141" t="s">
        <v>128</v>
      </c>
      <c r="B14" s="142"/>
      <c r="C14" s="14"/>
      <c r="D14" s="72">
        <v>4</v>
      </c>
      <c r="E14" s="104">
        <v>2111708</v>
      </c>
      <c r="F14" s="105">
        <v>101387.5</v>
      </c>
      <c r="G14" s="122">
        <f t="shared" si="0"/>
        <v>4.8012083109975436E-2</v>
      </c>
      <c r="H14" s="15"/>
    </row>
    <row r="15" spans="1:8" ht="15.75" x14ac:dyDescent="0.25">
      <c r="A15" s="141" t="s">
        <v>25</v>
      </c>
      <c r="B15" s="142"/>
      <c r="C15" s="14"/>
      <c r="D15" s="72">
        <v>1</v>
      </c>
      <c r="E15" s="104">
        <v>38895</v>
      </c>
      <c r="F15" s="105">
        <v>4712</v>
      </c>
      <c r="G15" s="122">
        <f t="shared" si="0"/>
        <v>0.12114667695076488</v>
      </c>
      <c r="H15" s="15"/>
    </row>
    <row r="16" spans="1:8" ht="15.75" x14ac:dyDescent="0.25">
      <c r="A16" s="141" t="s">
        <v>110</v>
      </c>
      <c r="B16" s="142"/>
      <c r="C16" s="14"/>
      <c r="D16" s="72">
        <v>2</v>
      </c>
      <c r="E16" s="104">
        <v>268281</v>
      </c>
      <c r="F16" s="105">
        <v>95791.5</v>
      </c>
      <c r="G16" s="122">
        <f t="shared" si="0"/>
        <v>0.35705659364621423</v>
      </c>
      <c r="H16" s="15"/>
    </row>
    <row r="17" spans="1:8" ht="15.75" x14ac:dyDescent="0.25">
      <c r="A17" s="141" t="s">
        <v>130</v>
      </c>
      <c r="B17" s="142"/>
      <c r="C17" s="14"/>
      <c r="D17" s="72"/>
      <c r="E17" s="104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2</v>
      </c>
      <c r="E18" s="104">
        <v>211774</v>
      </c>
      <c r="F18" s="105">
        <v>14237.5</v>
      </c>
      <c r="G18" s="122">
        <f t="shared" si="0"/>
        <v>6.722968825257114E-2</v>
      </c>
      <c r="H18" s="15"/>
    </row>
    <row r="19" spans="1:8" ht="15.75" x14ac:dyDescent="0.25">
      <c r="A19" s="141" t="s">
        <v>15</v>
      </c>
      <c r="B19" s="142"/>
      <c r="C19" s="14"/>
      <c r="D19" s="72">
        <v>2</v>
      </c>
      <c r="E19" s="104">
        <v>1109429</v>
      </c>
      <c r="F19" s="105">
        <v>388257.5</v>
      </c>
      <c r="G19" s="122">
        <f t="shared" si="0"/>
        <v>0.34996155680084079</v>
      </c>
      <c r="H19" s="15"/>
    </row>
    <row r="20" spans="1:8" ht="15.75" x14ac:dyDescent="0.25">
      <c r="A20" s="141" t="s">
        <v>101</v>
      </c>
      <c r="B20" s="142"/>
      <c r="C20" s="14"/>
      <c r="D20" s="72"/>
      <c r="E20" s="104"/>
      <c r="F20" s="105"/>
      <c r="G20" s="122"/>
      <c r="H20" s="15"/>
    </row>
    <row r="21" spans="1:8" ht="15.75" x14ac:dyDescent="0.25">
      <c r="A21" s="141" t="s">
        <v>123</v>
      </c>
      <c r="B21" s="142"/>
      <c r="C21" s="14"/>
      <c r="D21" s="72">
        <v>2</v>
      </c>
      <c r="E21" s="104">
        <v>286800</v>
      </c>
      <c r="F21" s="105">
        <v>69536</v>
      </c>
      <c r="G21" s="122">
        <f t="shared" si="0"/>
        <v>0.24245467224546721</v>
      </c>
      <c r="H21" s="15"/>
    </row>
    <row r="22" spans="1:8" ht="15.75" x14ac:dyDescent="0.25">
      <c r="A22" s="141" t="s">
        <v>153</v>
      </c>
      <c r="B22" s="142"/>
      <c r="C22" s="14"/>
      <c r="D22" s="72">
        <v>10</v>
      </c>
      <c r="E22" s="104">
        <v>1843582</v>
      </c>
      <c r="F22" s="105">
        <v>409579.5</v>
      </c>
      <c r="G22" s="122">
        <f t="shared" si="0"/>
        <v>0.22216505693806948</v>
      </c>
      <c r="H22" s="15"/>
    </row>
    <row r="23" spans="1:8" ht="15.75" x14ac:dyDescent="0.25">
      <c r="A23" s="141" t="s">
        <v>116</v>
      </c>
      <c r="B23" s="142"/>
      <c r="C23" s="14"/>
      <c r="D23" s="72">
        <v>2</v>
      </c>
      <c r="E23" s="104">
        <v>74740</v>
      </c>
      <c r="F23" s="105">
        <v>49577.5</v>
      </c>
      <c r="G23" s="122">
        <f t="shared" si="0"/>
        <v>0.66333288734278828</v>
      </c>
      <c r="H23" s="15"/>
    </row>
    <row r="24" spans="1:8" ht="15.75" x14ac:dyDescent="0.25">
      <c r="A24" s="141" t="s">
        <v>148</v>
      </c>
      <c r="B24" s="142"/>
      <c r="C24" s="14"/>
      <c r="D24" s="72"/>
      <c r="E24" s="104"/>
      <c r="F24" s="105"/>
      <c r="G24" s="122"/>
      <c r="H24" s="15"/>
    </row>
    <row r="25" spans="1:8" ht="15.75" x14ac:dyDescent="0.25">
      <c r="A25" s="143" t="s">
        <v>20</v>
      </c>
      <c r="B25" s="142"/>
      <c r="C25" s="14"/>
      <c r="D25" s="72">
        <v>4</v>
      </c>
      <c r="E25" s="104">
        <v>752620</v>
      </c>
      <c r="F25" s="105">
        <v>160789</v>
      </c>
      <c r="G25" s="122">
        <f>F25/E25</f>
        <v>0.21363902101990381</v>
      </c>
      <c r="H25" s="15"/>
    </row>
    <row r="26" spans="1:8" ht="15.75" x14ac:dyDescent="0.25">
      <c r="A26" s="143" t="s">
        <v>21</v>
      </c>
      <c r="B26" s="142"/>
      <c r="C26" s="14"/>
      <c r="D26" s="72"/>
      <c r="E26" s="104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4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4"/>
      <c r="F28" s="105"/>
      <c r="G28" s="122"/>
      <c r="H28" s="15"/>
    </row>
    <row r="29" spans="1:8" ht="15.75" x14ac:dyDescent="0.25">
      <c r="A29" s="144" t="s">
        <v>143</v>
      </c>
      <c r="B29" s="142"/>
      <c r="C29" s="14"/>
      <c r="D29" s="72">
        <v>1</v>
      </c>
      <c r="E29" s="104">
        <v>27580</v>
      </c>
      <c r="F29" s="105">
        <v>10660</v>
      </c>
      <c r="G29" s="122">
        <f t="shared" ref="G29:G34" si="1">F29/E29</f>
        <v>0.38651196519216824</v>
      </c>
      <c r="H29" s="15"/>
    </row>
    <row r="30" spans="1:8" ht="15.75" x14ac:dyDescent="0.25">
      <c r="A30" s="144" t="s">
        <v>67</v>
      </c>
      <c r="B30" s="142"/>
      <c r="C30" s="14"/>
      <c r="D30" s="72">
        <v>1</v>
      </c>
      <c r="E30" s="104">
        <v>55942</v>
      </c>
      <c r="F30" s="105">
        <v>14907</v>
      </c>
      <c r="G30" s="122">
        <f t="shared" si="1"/>
        <v>0.26647241786135639</v>
      </c>
      <c r="H30" s="15"/>
    </row>
    <row r="31" spans="1:8" ht="15.75" x14ac:dyDescent="0.25">
      <c r="A31" s="144" t="s">
        <v>154</v>
      </c>
      <c r="B31" s="142"/>
      <c r="C31" s="14"/>
      <c r="D31" s="72">
        <v>2</v>
      </c>
      <c r="E31" s="104">
        <v>236567</v>
      </c>
      <c r="F31" s="105">
        <v>49665</v>
      </c>
      <c r="G31" s="122">
        <f t="shared" si="1"/>
        <v>0.20994052424894427</v>
      </c>
      <c r="H31" s="15"/>
    </row>
    <row r="32" spans="1:8" ht="15.75" x14ac:dyDescent="0.25">
      <c r="A32" s="144" t="s">
        <v>53</v>
      </c>
      <c r="B32" s="142"/>
      <c r="C32" s="14"/>
      <c r="D32" s="72">
        <v>1</v>
      </c>
      <c r="E32" s="104">
        <v>159308</v>
      </c>
      <c r="F32" s="105">
        <v>53657</v>
      </c>
      <c r="G32" s="122">
        <f t="shared" si="1"/>
        <v>0.33681296607828859</v>
      </c>
      <c r="H32" s="15"/>
    </row>
    <row r="33" spans="1:8" ht="15.75" x14ac:dyDescent="0.25">
      <c r="A33" s="144" t="s">
        <v>97</v>
      </c>
      <c r="B33" s="142"/>
      <c r="C33" s="14"/>
      <c r="D33" s="72"/>
      <c r="E33" s="104"/>
      <c r="F33" s="105"/>
      <c r="G33" s="122"/>
      <c r="H33" s="15"/>
    </row>
    <row r="34" spans="1:8" ht="15.75" x14ac:dyDescent="0.25">
      <c r="A34" s="144" t="s">
        <v>102</v>
      </c>
      <c r="B34" s="142"/>
      <c r="C34" s="14"/>
      <c r="D34" s="72">
        <v>3</v>
      </c>
      <c r="E34" s="104">
        <v>1700107</v>
      </c>
      <c r="F34" s="105">
        <v>393379</v>
      </c>
      <c r="G34" s="122">
        <f t="shared" si="1"/>
        <v>0.23138484813014709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42</v>
      </c>
      <c r="E39" s="116">
        <f>SUM(E9:E38)</f>
        <v>9975436</v>
      </c>
      <c r="F39" s="116">
        <f>SUM(F9:F38)</f>
        <v>2006849.5</v>
      </c>
      <c r="G39" s="126">
        <f>F39/E39</f>
        <v>0.20117912640610394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105</v>
      </c>
      <c r="E44" s="105">
        <v>12844708.43</v>
      </c>
      <c r="F44" s="105">
        <v>796425.25</v>
      </c>
      <c r="G44" s="122">
        <f>1-(+F44/E44)</f>
        <v>0.9379958483028018</v>
      </c>
      <c r="H44" s="15"/>
    </row>
    <row r="45" spans="1:8" ht="15.75" x14ac:dyDescent="0.25">
      <c r="A45" s="27" t="s">
        <v>34</v>
      </c>
      <c r="B45" s="28"/>
      <c r="C45" s="14"/>
      <c r="D45" s="72">
        <v>21</v>
      </c>
      <c r="E45" s="105">
        <v>7457415.9100000001</v>
      </c>
      <c r="F45" s="105">
        <v>627512.11</v>
      </c>
      <c r="G45" s="122">
        <f t="shared" ref="G45:G53" si="2">1-(+F45/E45)</f>
        <v>0.91585394759080829</v>
      </c>
      <c r="H45" s="15"/>
    </row>
    <row r="46" spans="1:8" ht="15.75" x14ac:dyDescent="0.25">
      <c r="A46" s="27" t="s">
        <v>35</v>
      </c>
      <c r="B46" s="28"/>
      <c r="C46" s="14"/>
      <c r="D46" s="72">
        <v>89</v>
      </c>
      <c r="E46" s="105">
        <v>4605684</v>
      </c>
      <c r="F46" s="105">
        <v>394971.68</v>
      </c>
      <c r="G46" s="122">
        <f t="shared" si="2"/>
        <v>0.91424255767438667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104</v>
      </c>
      <c r="E48" s="105">
        <v>15481188.68</v>
      </c>
      <c r="F48" s="105">
        <v>930162.57</v>
      </c>
      <c r="G48" s="122">
        <f t="shared" si="2"/>
        <v>0.93991659237370651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1761715</v>
      </c>
      <c r="F50" s="105">
        <v>82745</v>
      </c>
      <c r="G50" s="122">
        <f t="shared" si="2"/>
        <v>0.95303156299401437</v>
      </c>
      <c r="H50" s="15"/>
    </row>
    <row r="51" spans="1:8" ht="15.75" x14ac:dyDescent="0.25">
      <c r="A51" s="27" t="s">
        <v>40</v>
      </c>
      <c r="B51" s="28"/>
      <c r="C51" s="14"/>
      <c r="D51" s="72">
        <v>3</v>
      </c>
      <c r="E51" s="105">
        <v>196630</v>
      </c>
      <c r="F51" s="105">
        <v>-6050</v>
      </c>
      <c r="G51" s="122">
        <f t="shared" si="2"/>
        <v>1.0307684483547781</v>
      </c>
      <c r="H51" s="15"/>
    </row>
    <row r="52" spans="1:8" ht="15.75" x14ac:dyDescent="0.25">
      <c r="A52" s="27" t="s">
        <v>41</v>
      </c>
      <c r="B52" s="28"/>
      <c r="C52" s="14"/>
      <c r="D52" s="72">
        <v>5</v>
      </c>
      <c r="E52" s="105">
        <v>165075</v>
      </c>
      <c r="F52" s="105">
        <v>6250</v>
      </c>
      <c r="G52" s="122">
        <f t="shared" si="2"/>
        <v>0.962138421929426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77800</v>
      </c>
      <c r="F53" s="105">
        <v>21200</v>
      </c>
      <c r="G53" s="122">
        <f t="shared" si="2"/>
        <v>0.72750642673521848</v>
      </c>
      <c r="H53" s="15"/>
    </row>
    <row r="54" spans="1:8" ht="15.75" x14ac:dyDescent="0.25">
      <c r="A54" s="27" t="s">
        <v>61</v>
      </c>
      <c r="B54" s="30"/>
      <c r="C54" s="14"/>
      <c r="D54" s="72">
        <v>1238</v>
      </c>
      <c r="E54" s="105">
        <v>101617146.83</v>
      </c>
      <c r="F54" s="105">
        <v>11435389.779999999</v>
      </c>
      <c r="G54" s="122">
        <f>1-(+F54/E54)</f>
        <v>0.88746594313329041</v>
      </c>
      <c r="H54" s="15"/>
    </row>
    <row r="55" spans="1:8" ht="15.75" x14ac:dyDescent="0.25">
      <c r="A55" s="27" t="s">
        <v>62</v>
      </c>
      <c r="B55" s="30"/>
      <c r="C55" s="14"/>
      <c r="D55" s="72">
        <v>15</v>
      </c>
      <c r="E55" s="105">
        <v>324403.76</v>
      </c>
      <c r="F55" s="105">
        <v>41439.300000000003</v>
      </c>
      <c r="G55" s="122">
        <f>1-(+F55/E55)</f>
        <v>0.87226011190499153</v>
      </c>
      <c r="H55" s="15"/>
    </row>
    <row r="56" spans="1:8" ht="15.75" x14ac:dyDescent="0.25">
      <c r="A56" s="71" t="s">
        <v>125</v>
      </c>
      <c r="B56" s="30"/>
      <c r="C56" s="14"/>
      <c r="D56" s="72"/>
      <c r="E56" s="105"/>
      <c r="F56" s="105"/>
      <c r="G56" s="122"/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>
        <v>144961</v>
      </c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80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1598</v>
      </c>
      <c r="E62" s="116">
        <f>SUM(E44:E61)</f>
        <v>144531767.60999998</v>
      </c>
      <c r="F62" s="116">
        <f>SUM(F44:F61)</f>
        <v>14475006.689999999</v>
      </c>
      <c r="G62" s="126">
        <f>1-(F62/E62)</f>
        <v>0.89984896103215939</v>
      </c>
      <c r="H62" s="15"/>
    </row>
    <row r="63" spans="1:8" x14ac:dyDescent="0.2">
      <c r="A63" s="33"/>
      <c r="B63" s="33"/>
      <c r="C63" s="49"/>
      <c r="D63" s="12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8"/>
      <c r="D64" s="51"/>
      <c r="E64" s="120"/>
      <c r="F64" s="36">
        <f>F62+F39</f>
        <v>16481856.189999999</v>
      </c>
      <c r="G64" s="120"/>
      <c r="H64" s="2"/>
    </row>
    <row r="65" spans="1:8" ht="18" x14ac:dyDescent="0.25">
      <c r="A65" s="37"/>
      <c r="B65" s="38"/>
      <c r="C65" s="38"/>
      <c r="D65" s="83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customHeight="1" x14ac:dyDescent="0.3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customHeight="1" x14ac:dyDescent="0.3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customHeight="1" x14ac:dyDescent="0.3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customHeight="1" x14ac:dyDescent="0.3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customHeight="1" x14ac:dyDescent="0.3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customHeight="1" x14ac:dyDescent="0.3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customHeight="1" x14ac:dyDescent="0.3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customHeight="1" x14ac:dyDescent="0.35">
      <c r="A17" s="78" t="s">
        <v>25</v>
      </c>
      <c r="B17" s="13"/>
      <c r="C17" s="14"/>
      <c r="D17" s="72"/>
      <c r="E17" s="105"/>
      <c r="F17" s="105"/>
      <c r="G17" s="122"/>
      <c r="H17" s="15"/>
    </row>
    <row r="18" spans="1:8" ht="15.75" customHeight="1" x14ac:dyDescent="0.35">
      <c r="A18" s="78" t="s">
        <v>14</v>
      </c>
      <c r="B18" s="13"/>
      <c r="C18" s="14"/>
      <c r="D18" s="72"/>
      <c r="E18" s="105"/>
      <c r="F18" s="105"/>
      <c r="G18" s="122"/>
      <c r="H18" s="15"/>
    </row>
    <row r="19" spans="1:8" ht="15.75" customHeight="1" x14ac:dyDescent="0.3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customHeight="1" x14ac:dyDescent="0.3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customHeight="1" x14ac:dyDescent="0.3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customHeight="1" x14ac:dyDescent="0.3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customHeight="1" x14ac:dyDescent="0.3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customHeight="1" x14ac:dyDescent="0.3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customHeight="1" x14ac:dyDescent="0.3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customHeight="1" x14ac:dyDescent="0.3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customHeight="1" x14ac:dyDescent="0.3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customHeight="1" x14ac:dyDescent="0.3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customHeight="1" x14ac:dyDescent="0.3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customHeight="1" x14ac:dyDescent="0.3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customHeight="1" x14ac:dyDescent="0.3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customHeight="1" x14ac:dyDescent="0.3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customHeight="1" x14ac:dyDescent="0.35">
      <c r="A33" s="69" t="s">
        <v>117</v>
      </c>
      <c r="B33" s="13"/>
      <c r="C33" s="14"/>
      <c r="D33" s="72"/>
      <c r="E33" s="105"/>
      <c r="F33" s="105"/>
      <c r="G33" s="122"/>
      <c r="H33" s="15"/>
    </row>
    <row r="34" spans="1:8" ht="15.75" customHeight="1" x14ac:dyDescent="0.3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ht="15.75" customHeight="1" x14ac:dyDescent="0.35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ht="15.75" customHeight="1" x14ac:dyDescent="0.35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ht="15.75" customHeight="1" x14ac:dyDescent="0.35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ht="15.75" customHeight="1" x14ac:dyDescent="0.35">
      <c r="A38" s="17"/>
      <c r="B38" s="18"/>
      <c r="C38" s="14"/>
      <c r="D38" s="73"/>
      <c r="E38" s="115"/>
      <c r="F38" s="115"/>
      <c r="G38" s="123"/>
      <c r="H38" s="15"/>
    </row>
    <row r="39" spans="1:8" ht="15.75" customHeight="1" x14ac:dyDescent="0.35">
      <c r="A39" s="19" t="s">
        <v>31</v>
      </c>
      <c r="B39" s="20"/>
      <c r="C39" s="21"/>
      <c r="D39" s="74">
        <f>SUM(D9:D38)</f>
        <v>0</v>
      </c>
      <c r="E39" s="116">
        <f>SUM(E9:E38)</f>
        <v>0</v>
      </c>
      <c r="F39" s="116">
        <f>SUM(F9:F38)</f>
        <v>0</v>
      </c>
      <c r="G39" s="126">
        <v>0</v>
      </c>
      <c r="H39" s="15"/>
    </row>
    <row r="40" spans="1:8" ht="15.75" customHeight="1" x14ac:dyDescent="0.35">
      <c r="A40" s="22"/>
      <c r="B40" s="22"/>
      <c r="C40" s="22"/>
      <c r="D40" s="111"/>
      <c r="E40" s="112"/>
      <c r="F40" s="75"/>
      <c r="G40" s="75"/>
      <c r="H40" s="2"/>
    </row>
    <row r="41" spans="1:8" ht="15.75" customHeight="1" x14ac:dyDescent="0.3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customHeight="1" x14ac:dyDescent="0.3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customHeight="1" x14ac:dyDescent="0.35">
      <c r="A44" s="27" t="s">
        <v>33</v>
      </c>
      <c r="B44" s="28"/>
      <c r="C44" s="14"/>
      <c r="D44" s="72">
        <v>7</v>
      </c>
      <c r="E44" s="105">
        <v>200046.5</v>
      </c>
      <c r="F44" s="105">
        <v>19324.25</v>
      </c>
      <c r="G44" s="122">
        <f>1-(+F44/E44)</f>
        <v>0.90340120921885658</v>
      </c>
      <c r="H44" s="15"/>
    </row>
    <row r="45" spans="1:8" ht="15.75" customHeight="1" x14ac:dyDescent="0.3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customHeight="1" x14ac:dyDescent="0.35">
      <c r="A46" s="27" t="s">
        <v>35</v>
      </c>
      <c r="B46" s="28"/>
      <c r="C46" s="14"/>
      <c r="D46" s="72">
        <v>10</v>
      </c>
      <c r="E46" s="105">
        <v>251945.5</v>
      </c>
      <c r="F46" s="105">
        <v>26063.5</v>
      </c>
      <c r="G46" s="122">
        <f>1-(+F46/E46)</f>
        <v>0.89655103980821249</v>
      </c>
      <c r="H46" s="15"/>
    </row>
    <row r="47" spans="1:8" ht="15.75" customHeight="1" x14ac:dyDescent="0.35">
      <c r="A47" s="27" t="s">
        <v>36</v>
      </c>
      <c r="B47" s="28"/>
      <c r="C47" s="14"/>
      <c r="D47" s="72">
        <v>22</v>
      </c>
      <c r="E47" s="105">
        <v>1666230</v>
      </c>
      <c r="F47" s="105">
        <v>99685.759999999995</v>
      </c>
      <c r="G47" s="122">
        <f>1-(+F47/E47)</f>
        <v>0.94017286929175448</v>
      </c>
      <c r="H47" s="15"/>
    </row>
    <row r="48" spans="1:8" ht="15.75" customHeight="1" x14ac:dyDescent="0.35">
      <c r="A48" s="27" t="s">
        <v>37</v>
      </c>
      <c r="B48" s="28"/>
      <c r="C48" s="14"/>
      <c r="D48" s="72">
        <v>4</v>
      </c>
      <c r="E48" s="105">
        <v>439594.13</v>
      </c>
      <c r="F48" s="105">
        <v>58808.33</v>
      </c>
      <c r="G48" s="122">
        <f>1-(+F48/E48)</f>
        <v>0.86622130281857945</v>
      </c>
      <c r="H48" s="15"/>
    </row>
    <row r="49" spans="1:8" ht="15.75" customHeight="1" x14ac:dyDescent="0.3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customHeight="1" x14ac:dyDescent="0.35">
      <c r="A50" s="27" t="s">
        <v>39</v>
      </c>
      <c r="B50" s="28"/>
      <c r="C50" s="14"/>
      <c r="D50" s="72">
        <v>5</v>
      </c>
      <c r="E50" s="105">
        <v>210010</v>
      </c>
      <c r="F50" s="105">
        <v>30730</v>
      </c>
      <c r="G50" s="122">
        <f>1-(+F50/E50)</f>
        <v>0.85367363458882917</v>
      </c>
      <c r="H50" s="15"/>
    </row>
    <row r="51" spans="1:8" ht="15.75" customHeight="1" x14ac:dyDescent="0.3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customHeight="1" x14ac:dyDescent="0.3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customHeight="1" x14ac:dyDescent="0.35">
      <c r="A53" s="27" t="s">
        <v>61</v>
      </c>
      <c r="B53" s="30"/>
      <c r="C53" s="14"/>
      <c r="D53" s="72">
        <v>325</v>
      </c>
      <c r="E53" s="105">
        <v>19792881.890000001</v>
      </c>
      <c r="F53" s="105">
        <v>2234792.63</v>
      </c>
      <c r="G53" s="122">
        <f>1-(+F53/E53)</f>
        <v>0.88709109454499957</v>
      </c>
      <c r="H53" s="15"/>
    </row>
    <row r="54" spans="1:8" ht="15.75" customHeight="1" x14ac:dyDescent="0.3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ht="15.75" customHeight="1" x14ac:dyDescent="0.35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ht="15.75" customHeight="1" x14ac:dyDescent="0.35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ht="15.75" customHeight="1" x14ac:dyDescent="0.35">
      <c r="A57" s="16" t="s">
        <v>29</v>
      </c>
      <c r="B57" s="28"/>
      <c r="C57" s="14"/>
      <c r="D57" s="73"/>
      <c r="E57" s="104"/>
      <c r="F57" s="105"/>
      <c r="G57" s="123"/>
      <c r="H57" s="15"/>
    </row>
    <row r="58" spans="1:8" ht="15.75" customHeight="1" x14ac:dyDescent="0.35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customHeight="1" x14ac:dyDescent="0.35">
      <c r="A59" s="32"/>
      <c r="B59" s="18"/>
      <c r="C59" s="14"/>
      <c r="D59" s="73"/>
      <c r="E59" s="115"/>
      <c r="F59" s="115"/>
      <c r="G59" s="123"/>
      <c r="H59" s="15"/>
    </row>
    <row r="60" spans="1:8" ht="15.75" customHeight="1" x14ac:dyDescent="0.35">
      <c r="A60" s="20" t="s">
        <v>45</v>
      </c>
      <c r="B60" s="20"/>
      <c r="C60" s="21"/>
      <c r="D60" s="74">
        <f>SUM(D44:D56)</f>
        <v>373</v>
      </c>
      <c r="E60" s="116">
        <f>SUM(E44:E59)</f>
        <v>22560708.02</v>
      </c>
      <c r="F60" s="116">
        <f>SUM(F44:F59)</f>
        <v>2469404.4699999997</v>
      </c>
      <c r="G60" s="126">
        <f>1-(F60/E60)</f>
        <v>0.89054401715536236</v>
      </c>
      <c r="H60" s="15"/>
    </row>
    <row r="61" spans="1:8" ht="15.75" customHeight="1" x14ac:dyDescent="0.35">
      <c r="A61" s="33"/>
      <c r="B61" s="33"/>
      <c r="C61" s="33"/>
      <c r="D61" s="127"/>
      <c r="E61" s="118"/>
      <c r="F61" s="119"/>
      <c r="G61" s="119"/>
      <c r="H61" s="2"/>
    </row>
    <row r="62" spans="1:8" ht="15.75" customHeight="1" x14ac:dyDescent="0.35">
      <c r="A62" s="34" t="s">
        <v>46</v>
      </c>
      <c r="B62" s="35"/>
      <c r="C62" s="35"/>
      <c r="D62" s="51"/>
      <c r="E62" s="120"/>
      <c r="F62" s="36">
        <f>F60+F39</f>
        <v>2469404.4699999997</v>
      </c>
      <c r="G62" s="120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817192</v>
      </c>
      <c r="F10" s="105">
        <v>156400.5</v>
      </c>
      <c r="G10" s="106">
        <f>F10/E10</f>
        <v>0.19138770325700691</v>
      </c>
      <c r="H10" s="15"/>
    </row>
    <row r="11" spans="1:8" ht="15.75" x14ac:dyDescent="0.25">
      <c r="A11" s="78" t="s">
        <v>73</v>
      </c>
      <c r="B11" s="13"/>
      <c r="C11" s="14"/>
      <c r="D11" s="72">
        <v>1</v>
      </c>
      <c r="E11" s="105">
        <v>114163</v>
      </c>
      <c r="F11" s="105">
        <v>51480</v>
      </c>
      <c r="G11" s="106">
        <f>F11/E11</f>
        <v>0.45093419058714296</v>
      </c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53270</v>
      </c>
      <c r="F12" s="105">
        <v>28802</v>
      </c>
      <c r="G12" s="106">
        <f>F12/E12</f>
        <v>0.54067955697390646</v>
      </c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5">
        <v>4094794</v>
      </c>
      <c r="F13" s="105">
        <v>999959.5</v>
      </c>
      <c r="G13" s="106">
        <f>F13/E13</f>
        <v>0.24420263876522239</v>
      </c>
      <c r="H13" s="15"/>
    </row>
    <row r="14" spans="1:8" ht="15.75" x14ac:dyDescent="0.25">
      <c r="A14" s="78" t="s">
        <v>120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/>
      <c r="E15" s="105"/>
      <c r="F15" s="105"/>
      <c r="G15" s="106"/>
      <c r="H15" s="15"/>
    </row>
    <row r="16" spans="1:8" ht="15.75" x14ac:dyDescent="0.25">
      <c r="A16" s="78" t="s">
        <v>121</v>
      </c>
      <c r="B16" s="13"/>
      <c r="C16" s="14"/>
      <c r="D16" s="72"/>
      <c r="E16" s="105"/>
      <c r="F16" s="105"/>
      <c r="G16" s="106"/>
      <c r="H16" s="15"/>
    </row>
    <row r="17" spans="1:8" ht="15.75" x14ac:dyDescent="0.25">
      <c r="A17" s="78" t="s">
        <v>147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187079</v>
      </c>
      <c r="F18" s="105">
        <v>46669</v>
      </c>
      <c r="G18" s="106">
        <f>F18/E18</f>
        <v>0.24946145745914827</v>
      </c>
      <c r="H18" s="15"/>
    </row>
    <row r="19" spans="1:8" ht="15.75" x14ac:dyDescent="0.25">
      <c r="A19" s="78" t="s">
        <v>15</v>
      </c>
      <c r="B19" s="13"/>
      <c r="C19" s="14"/>
      <c r="D19" s="72">
        <v>3</v>
      </c>
      <c r="E19" s="105">
        <v>3435448</v>
      </c>
      <c r="F19" s="105">
        <v>1045638</v>
      </c>
      <c r="G19" s="106">
        <f>F19/E19</f>
        <v>0.30436729067067819</v>
      </c>
      <c r="H19" s="15"/>
    </row>
    <row r="20" spans="1:8" ht="15.75" x14ac:dyDescent="0.25">
      <c r="A20" s="69" t="s">
        <v>16</v>
      </c>
      <c r="B20" s="13"/>
      <c r="C20" s="14"/>
      <c r="D20" s="72"/>
      <c r="E20" s="105"/>
      <c r="F20" s="105"/>
      <c r="G20" s="106"/>
      <c r="H20" s="15"/>
    </row>
    <row r="21" spans="1:8" ht="15.75" x14ac:dyDescent="0.25">
      <c r="A21" s="78" t="s">
        <v>75</v>
      </c>
      <c r="B21" s="13"/>
      <c r="C21" s="14"/>
      <c r="D21" s="72">
        <v>3</v>
      </c>
      <c r="E21" s="105">
        <v>3773160</v>
      </c>
      <c r="F21" s="105">
        <v>422686.5</v>
      </c>
      <c r="G21" s="106">
        <f>F21/E21</f>
        <v>0.11202453646280572</v>
      </c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149</v>
      </c>
      <c r="B23" s="13"/>
      <c r="C23" s="14"/>
      <c r="D23" s="72">
        <v>1</v>
      </c>
      <c r="E23" s="105">
        <v>6560</v>
      </c>
      <c r="F23" s="105">
        <v>-6299</v>
      </c>
      <c r="G23" s="106">
        <f>F23/E23</f>
        <v>-0.96021341463414633</v>
      </c>
      <c r="H23" s="15"/>
    </row>
    <row r="24" spans="1:8" ht="15.75" x14ac:dyDescent="0.25">
      <c r="A24" s="78" t="s">
        <v>143</v>
      </c>
      <c r="B24" s="13"/>
      <c r="C24" s="14"/>
      <c r="D24" s="72">
        <v>1</v>
      </c>
      <c r="E24" s="105">
        <v>456351</v>
      </c>
      <c r="F24" s="105">
        <v>136377.97</v>
      </c>
      <c r="G24" s="106">
        <f>F24/E24</f>
        <v>0.29884446402001968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5">
        <v>1686190</v>
      </c>
      <c r="F25" s="105">
        <v>482389</v>
      </c>
      <c r="G25" s="106">
        <f>F25/E25</f>
        <v>0.28608223272584937</v>
      </c>
      <c r="H25" s="15"/>
    </row>
    <row r="26" spans="1:8" ht="15.75" x14ac:dyDescent="0.25">
      <c r="A26" s="79" t="s">
        <v>21</v>
      </c>
      <c r="B26" s="13"/>
      <c r="C26" s="14"/>
      <c r="D26" s="72">
        <v>17</v>
      </c>
      <c r="E26" s="105">
        <v>108541</v>
      </c>
      <c r="F26" s="105">
        <v>108541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63079</v>
      </c>
      <c r="F28" s="105">
        <v>11129</v>
      </c>
      <c r="G28" s="106">
        <f>F28/E28</f>
        <v>0.1764295565877709</v>
      </c>
      <c r="H28" s="15"/>
    </row>
    <row r="29" spans="1:8" ht="15.75" x14ac:dyDescent="0.25">
      <c r="A29" s="69" t="s">
        <v>151</v>
      </c>
      <c r="B29" s="13"/>
      <c r="C29" s="14"/>
      <c r="D29" s="72">
        <v>1</v>
      </c>
      <c r="E29" s="105">
        <v>1007054</v>
      </c>
      <c r="F29" s="105">
        <v>357019</v>
      </c>
      <c r="G29" s="106">
        <f>F29/E29</f>
        <v>0.35451822841674824</v>
      </c>
      <c r="H29" s="15"/>
    </row>
    <row r="30" spans="1:8" ht="15.75" x14ac:dyDescent="0.25">
      <c r="A30" s="69" t="s">
        <v>115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19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142</v>
      </c>
      <c r="B32" s="13"/>
      <c r="C32" s="14"/>
      <c r="D32" s="72">
        <v>2</v>
      </c>
      <c r="E32" s="105">
        <v>440067</v>
      </c>
      <c r="F32" s="105">
        <v>125845.55</v>
      </c>
      <c r="G32" s="106">
        <f>F32/E32</f>
        <v>0.28596906834641089</v>
      </c>
      <c r="H32" s="15"/>
    </row>
    <row r="33" spans="1:8" ht="15.75" x14ac:dyDescent="0.25">
      <c r="A33" s="69" t="s">
        <v>152</v>
      </c>
      <c r="B33" s="13"/>
      <c r="C33" s="14"/>
      <c r="D33" s="72">
        <v>2</v>
      </c>
      <c r="E33" s="105">
        <v>815274</v>
      </c>
      <c r="F33" s="105">
        <v>165212.32</v>
      </c>
      <c r="G33" s="106">
        <f>F33/E33</f>
        <v>0.20264637410244901</v>
      </c>
      <c r="H33" s="15"/>
    </row>
    <row r="34" spans="1:8" ht="15.75" x14ac:dyDescent="0.25">
      <c r="A34" s="69" t="s">
        <v>76</v>
      </c>
      <c r="B34" s="13"/>
      <c r="C34" s="14"/>
      <c r="D34" s="72">
        <v>3</v>
      </c>
      <c r="E34" s="105">
        <v>2212175</v>
      </c>
      <c r="F34" s="105">
        <v>411757</v>
      </c>
      <c r="G34" s="106">
        <f>F34/E34</f>
        <v>0.18613220021020035</v>
      </c>
      <c r="H34" s="15"/>
    </row>
    <row r="35" spans="1:8" x14ac:dyDescent="0.2">
      <c r="A35" s="16" t="s">
        <v>28</v>
      </c>
      <c r="B35" s="13"/>
      <c r="C35" s="14"/>
      <c r="D35" s="73"/>
      <c r="E35" s="104">
        <v>293300</v>
      </c>
      <c r="F35" s="105">
        <v>39380</v>
      </c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61</v>
      </c>
      <c r="E39" s="109">
        <f>SUM(E9:E38)</f>
        <v>19563697</v>
      </c>
      <c r="F39" s="109">
        <f>SUM(F9:F38)</f>
        <v>4582987.34</v>
      </c>
      <c r="G39" s="110">
        <f>F39/E39</f>
        <v>0.2342597792227103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96</v>
      </c>
      <c r="E44" s="105">
        <v>20493717.109999999</v>
      </c>
      <c r="F44" s="105">
        <v>1033460.16</v>
      </c>
      <c r="G44" s="106">
        <f>1-(+F44/E44)</f>
        <v>0.94957185392708876</v>
      </c>
      <c r="H44" s="15"/>
    </row>
    <row r="45" spans="1:8" ht="15.75" x14ac:dyDescent="0.25">
      <c r="A45" s="27" t="s">
        <v>34</v>
      </c>
      <c r="B45" s="28"/>
      <c r="C45" s="14"/>
      <c r="D45" s="72">
        <v>12</v>
      </c>
      <c r="E45" s="105">
        <v>8303352.4800000004</v>
      </c>
      <c r="F45" s="105">
        <v>800806.98</v>
      </c>
      <c r="G45" s="106">
        <f>1-(+F45/E45)</f>
        <v>0.90355618625984191</v>
      </c>
      <c r="H45" s="15"/>
    </row>
    <row r="46" spans="1:8" ht="15.75" x14ac:dyDescent="0.25">
      <c r="A46" s="27" t="s">
        <v>35</v>
      </c>
      <c r="B46" s="28"/>
      <c r="C46" s="14"/>
      <c r="D46" s="72">
        <v>252</v>
      </c>
      <c r="E46" s="105">
        <v>15382108.25</v>
      </c>
      <c r="F46" s="105">
        <v>760452.61</v>
      </c>
      <c r="G46" s="106">
        <f>1-(+F46/E46)</f>
        <v>0.95056252383349338</v>
      </c>
      <c r="H46" s="15"/>
    </row>
    <row r="47" spans="1:8" ht="15.75" x14ac:dyDescent="0.25">
      <c r="A47" s="27" t="s">
        <v>36</v>
      </c>
      <c r="B47" s="28"/>
      <c r="C47" s="14"/>
      <c r="D47" s="72">
        <v>17</v>
      </c>
      <c r="E47" s="105">
        <v>1426291.5</v>
      </c>
      <c r="F47" s="105">
        <v>162067.5</v>
      </c>
      <c r="G47" s="106">
        <f>1-(+F47/E47)</f>
        <v>0.88637140444292073</v>
      </c>
      <c r="H47" s="15"/>
    </row>
    <row r="48" spans="1:8" ht="15.75" x14ac:dyDescent="0.25">
      <c r="A48" s="27" t="s">
        <v>37</v>
      </c>
      <c r="B48" s="28"/>
      <c r="C48" s="14"/>
      <c r="D48" s="72">
        <v>98</v>
      </c>
      <c r="E48" s="105">
        <v>16419607</v>
      </c>
      <c r="F48" s="105">
        <v>1056753.1299999999</v>
      </c>
      <c r="G48" s="106">
        <f>1-(+F48/E48)</f>
        <v>0.93564077812581026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06"/>
      <c r="H49" s="15"/>
    </row>
    <row r="50" spans="1:8" ht="15.75" x14ac:dyDescent="0.25">
      <c r="A50" s="27" t="s">
        <v>39</v>
      </c>
      <c r="B50" s="28"/>
      <c r="C50" s="14"/>
      <c r="D50" s="72">
        <v>46</v>
      </c>
      <c r="E50" s="105">
        <v>12540478.5</v>
      </c>
      <c r="F50" s="105">
        <v>569370.34</v>
      </c>
      <c r="G50" s="106">
        <f t="shared" ref="G50:G55" si="0">1-(+F50/E50)</f>
        <v>0.95459739913433128</v>
      </c>
      <c r="H50" s="15"/>
    </row>
    <row r="51" spans="1:8" ht="15.75" x14ac:dyDescent="0.25">
      <c r="A51" s="27" t="s">
        <v>40</v>
      </c>
      <c r="B51" s="28"/>
      <c r="C51" s="14"/>
      <c r="D51" s="72">
        <v>8</v>
      </c>
      <c r="E51" s="105">
        <v>877410</v>
      </c>
      <c r="F51" s="105">
        <v>78080</v>
      </c>
      <c r="G51" s="106">
        <f t="shared" si="0"/>
        <v>0.91101081592414035</v>
      </c>
      <c r="H51" s="15"/>
    </row>
    <row r="52" spans="1:8" ht="15.75" x14ac:dyDescent="0.25">
      <c r="A52" s="53" t="s">
        <v>41</v>
      </c>
      <c r="B52" s="28"/>
      <c r="C52" s="14"/>
      <c r="D52" s="72">
        <v>6</v>
      </c>
      <c r="E52" s="105">
        <v>432400</v>
      </c>
      <c r="F52" s="105">
        <v>55025</v>
      </c>
      <c r="G52" s="106">
        <f t="shared" si="0"/>
        <v>0.87274514338575393</v>
      </c>
      <c r="H52" s="15"/>
    </row>
    <row r="53" spans="1:8" ht="15.75" x14ac:dyDescent="0.25">
      <c r="A53" s="54" t="s">
        <v>60</v>
      </c>
      <c r="B53" s="28"/>
      <c r="C53" s="14"/>
      <c r="D53" s="72">
        <v>2</v>
      </c>
      <c r="E53" s="105">
        <v>146700</v>
      </c>
      <c r="F53" s="105">
        <v>28900</v>
      </c>
      <c r="G53" s="106">
        <f t="shared" si="0"/>
        <v>0.80299931833674165</v>
      </c>
      <c r="H53" s="15"/>
    </row>
    <row r="54" spans="1:8" ht="15.75" x14ac:dyDescent="0.25">
      <c r="A54" s="27" t="s">
        <v>98</v>
      </c>
      <c r="B54" s="28"/>
      <c r="C54" s="14"/>
      <c r="D54" s="72">
        <v>1252</v>
      </c>
      <c r="E54" s="105">
        <v>133597290.68000001</v>
      </c>
      <c r="F54" s="105">
        <v>14460005.460000001</v>
      </c>
      <c r="G54" s="106">
        <f t="shared" si="0"/>
        <v>0.89176423124750748</v>
      </c>
      <c r="H54" s="15"/>
    </row>
    <row r="55" spans="1:8" ht="15.75" x14ac:dyDescent="0.25">
      <c r="A55" s="70" t="s">
        <v>99</v>
      </c>
      <c r="B55" s="30"/>
      <c r="C55" s="14"/>
      <c r="D55" s="72">
        <v>3</v>
      </c>
      <c r="E55" s="105">
        <v>394599</v>
      </c>
      <c r="F55" s="105">
        <v>37789.18</v>
      </c>
      <c r="G55" s="106">
        <f t="shared" si="0"/>
        <v>0.90423396916870036</v>
      </c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07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29</v>
      </c>
      <c r="B58" s="28"/>
      <c r="C58" s="14"/>
      <c r="D58" s="73"/>
      <c r="E58" s="104"/>
      <c r="F58" s="105"/>
      <c r="G58" s="107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07"/>
      <c r="H59" s="15"/>
    </row>
    <row r="60" spans="1:8" ht="15.75" x14ac:dyDescent="0.25">
      <c r="A60" s="32"/>
      <c r="B60" s="18"/>
      <c r="C60" s="14"/>
      <c r="D60" s="73"/>
      <c r="E60" s="115"/>
      <c r="F60" s="115"/>
      <c r="G60" s="107"/>
      <c r="H60" s="2"/>
    </row>
    <row r="61" spans="1:8" ht="15.75" x14ac:dyDescent="0.25">
      <c r="A61" s="20" t="s">
        <v>45</v>
      </c>
      <c r="B61" s="20"/>
      <c r="C61" s="21"/>
      <c r="D61" s="74">
        <f>SUM(D44:D57)</f>
        <v>1792</v>
      </c>
      <c r="E61" s="116">
        <f>SUM(E44:E60)</f>
        <v>210013954.52000001</v>
      </c>
      <c r="F61" s="116">
        <f>SUM(F44:F60)</f>
        <v>19042710.359999999</v>
      </c>
      <c r="G61" s="110">
        <f>1-(+F61/E61)</f>
        <v>0.90932645212303487</v>
      </c>
      <c r="H61" s="2"/>
    </row>
    <row r="62" spans="1:8" x14ac:dyDescent="0.2">
      <c r="A62" s="33"/>
      <c r="B62" s="33"/>
      <c r="C62" s="33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5"/>
      <c r="D63" s="120"/>
      <c r="E63" s="120"/>
      <c r="F63" s="36">
        <f>F61+F39</f>
        <v>23625697.699999999</v>
      </c>
      <c r="G63" s="120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SEPTEMBER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87"/>
      <c r="D5" s="60" t="s">
        <v>77</v>
      </c>
      <c r="E5" s="61"/>
      <c r="F5" s="8"/>
      <c r="G5" s="88"/>
      <c r="H5" s="2"/>
    </row>
    <row r="6" spans="1:8" ht="18" x14ac:dyDescent="0.25">
      <c r="A6" s="23" t="s">
        <v>3</v>
      </c>
      <c r="B6" s="87"/>
      <c r="C6" s="87"/>
      <c r="D6" s="87"/>
      <c r="E6" s="87"/>
      <c r="F6" s="88"/>
      <c r="G6" s="88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4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/>
      <c r="E10" s="104"/>
      <c r="F10" s="105"/>
      <c r="G10" s="106"/>
      <c r="H10" s="15"/>
    </row>
    <row r="11" spans="1:8" ht="15.75" x14ac:dyDescent="0.25">
      <c r="A11" s="78" t="s">
        <v>119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16</v>
      </c>
      <c r="E13" s="104">
        <v>1952676</v>
      </c>
      <c r="F13" s="105">
        <v>413385.5</v>
      </c>
      <c r="G13" s="106">
        <f>F13/E13</f>
        <v>0.21170204375943577</v>
      </c>
      <c r="H13" s="15"/>
    </row>
    <row r="14" spans="1:8" ht="15.75" x14ac:dyDescent="0.25">
      <c r="A14" s="78" t="s">
        <v>106</v>
      </c>
      <c r="B14" s="13"/>
      <c r="C14" s="14"/>
      <c r="D14" s="72">
        <v>3</v>
      </c>
      <c r="E14" s="104">
        <v>522259</v>
      </c>
      <c r="F14" s="105">
        <v>92008.5</v>
      </c>
      <c r="G14" s="106">
        <f>F14/E14</f>
        <v>0.17617408220825298</v>
      </c>
      <c r="H14" s="15"/>
    </row>
    <row r="15" spans="1:8" ht="15.75" x14ac:dyDescent="0.25">
      <c r="A15" s="78" t="s">
        <v>108</v>
      </c>
      <c r="B15" s="13"/>
      <c r="C15" s="14"/>
      <c r="D15" s="72"/>
      <c r="E15" s="104"/>
      <c r="F15" s="105"/>
      <c r="G15" s="106"/>
      <c r="H15" s="15"/>
    </row>
    <row r="16" spans="1:8" ht="15.75" x14ac:dyDescent="0.25">
      <c r="A16" s="78" t="s">
        <v>103</v>
      </c>
      <c r="B16" s="13"/>
      <c r="C16" s="14"/>
      <c r="D16" s="72">
        <v>1</v>
      </c>
      <c r="E16" s="104">
        <v>72021</v>
      </c>
      <c r="F16" s="105">
        <v>33253</v>
      </c>
      <c r="G16" s="106">
        <f>F16/E16</f>
        <v>0.46171255606003803</v>
      </c>
      <c r="H16" s="15"/>
    </row>
    <row r="17" spans="1:8" ht="15.75" x14ac:dyDescent="0.25">
      <c r="A17" s="78" t="s">
        <v>78</v>
      </c>
      <c r="B17" s="13"/>
      <c r="C17" s="14"/>
      <c r="D17" s="72">
        <v>2</v>
      </c>
      <c r="E17" s="104">
        <v>264603</v>
      </c>
      <c r="F17" s="105">
        <v>87905</v>
      </c>
      <c r="G17" s="106">
        <f>F17/E17</f>
        <v>0.3322146763264211</v>
      </c>
      <c r="H17" s="15"/>
    </row>
    <row r="18" spans="1:8" ht="15.75" x14ac:dyDescent="0.25">
      <c r="A18" s="69" t="s">
        <v>113</v>
      </c>
      <c r="B18" s="13"/>
      <c r="C18" s="14"/>
      <c r="D18" s="72">
        <v>2</v>
      </c>
      <c r="E18" s="104">
        <v>563537</v>
      </c>
      <c r="F18" s="105">
        <v>198726.74</v>
      </c>
      <c r="G18" s="106">
        <f>F18/E18</f>
        <v>0.3526418673485503</v>
      </c>
      <c r="H18" s="15"/>
    </row>
    <row r="19" spans="1:8" ht="15.75" x14ac:dyDescent="0.25">
      <c r="A19" s="69" t="s">
        <v>14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78" t="s">
        <v>15</v>
      </c>
      <c r="B20" s="13"/>
      <c r="C20" s="14"/>
      <c r="D20" s="72">
        <v>2</v>
      </c>
      <c r="E20" s="104">
        <v>1043471</v>
      </c>
      <c r="F20" s="105">
        <v>111964</v>
      </c>
      <c r="G20" s="106">
        <f>F20/E20</f>
        <v>0.10729957995957722</v>
      </c>
      <c r="H20" s="15"/>
    </row>
    <row r="21" spans="1:8" ht="15.75" x14ac:dyDescent="0.25">
      <c r="A21" s="78" t="s">
        <v>59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4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>
        <v>3</v>
      </c>
      <c r="E23" s="104">
        <v>952377</v>
      </c>
      <c r="F23" s="105">
        <v>272830</v>
      </c>
      <c r="G23" s="106">
        <f t="shared" ref="G23:G29" si="0">F23/E23</f>
        <v>0.28647268886165878</v>
      </c>
      <c r="H23" s="15"/>
    </row>
    <row r="24" spans="1:8" ht="15.75" x14ac:dyDescent="0.25">
      <c r="A24" s="78" t="s">
        <v>18</v>
      </c>
      <c r="B24" s="13"/>
      <c r="C24" s="14"/>
      <c r="D24" s="72">
        <v>2</v>
      </c>
      <c r="E24" s="104">
        <v>1679863</v>
      </c>
      <c r="F24" s="105">
        <v>326528.5</v>
      </c>
      <c r="G24" s="106">
        <f t="shared" si="0"/>
        <v>0.1943780534484062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4">
        <v>876313</v>
      </c>
      <c r="F25" s="105">
        <v>182854.5</v>
      </c>
      <c r="G25" s="106">
        <f t="shared" si="0"/>
        <v>0.20866345700680008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4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4"/>
      <c r="F28" s="105"/>
      <c r="G28" s="106"/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4">
        <v>56665</v>
      </c>
      <c r="F29" s="105">
        <v>20336</v>
      </c>
      <c r="G29" s="106">
        <f t="shared" si="0"/>
        <v>0.35888114356304596</v>
      </c>
      <c r="H29" s="15"/>
    </row>
    <row r="30" spans="1:8" ht="15.75" x14ac:dyDescent="0.25">
      <c r="A30" s="69" t="s">
        <v>67</v>
      </c>
      <c r="B30" s="13"/>
      <c r="C30" s="14"/>
      <c r="D30" s="72"/>
      <c r="E30" s="104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>
        <v>2</v>
      </c>
      <c r="E31" s="104">
        <v>1861446</v>
      </c>
      <c r="F31" s="105">
        <v>287262.5</v>
      </c>
      <c r="G31" s="106">
        <f>F31/E31</f>
        <v>0.15432223121164942</v>
      </c>
      <c r="H31" s="15"/>
    </row>
    <row r="32" spans="1:8" ht="15.75" x14ac:dyDescent="0.25">
      <c r="A32" s="69" t="s">
        <v>109</v>
      </c>
      <c r="B32" s="13"/>
      <c r="C32" s="14"/>
      <c r="D32" s="72">
        <v>1</v>
      </c>
      <c r="E32" s="104">
        <v>118111</v>
      </c>
      <c r="F32" s="105">
        <v>47933</v>
      </c>
      <c r="G32" s="106">
        <f>F32/E32</f>
        <v>0.40583010896529537</v>
      </c>
      <c r="H32" s="15"/>
    </row>
    <row r="33" spans="1:8" ht="15.75" x14ac:dyDescent="0.25">
      <c r="A33" s="69" t="s">
        <v>27</v>
      </c>
      <c r="B33" s="13"/>
      <c r="C33" s="14"/>
      <c r="D33" s="72"/>
      <c r="E33" s="104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>
        <v>4</v>
      </c>
      <c r="E34" s="104">
        <v>3289498</v>
      </c>
      <c r="F34" s="105">
        <v>483593</v>
      </c>
      <c r="G34" s="106">
        <f>F34/E34</f>
        <v>0.1470111852933183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>
        <v>17500</v>
      </c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43</v>
      </c>
      <c r="E39" s="116">
        <f>SUM(E9:E38)</f>
        <v>13252840</v>
      </c>
      <c r="F39" s="116">
        <f>SUM(F9:F38)</f>
        <v>2576080.2400000002</v>
      </c>
      <c r="G39" s="121">
        <f>F39/E39</f>
        <v>0.19437948696279442</v>
      </c>
      <c r="H39" s="15"/>
    </row>
    <row r="40" spans="1:8" ht="15.75" x14ac:dyDescent="0.25">
      <c r="A40" s="89"/>
      <c r="B40" s="90"/>
      <c r="C40" s="21"/>
      <c r="D40" s="91"/>
      <c r="E40" s="128"/>
      <c r="F40" s="128"/>
      <c r="G40" s="129"/>
      <c r="H40" s="15"/>
    </row>
    <row r="41" spans="1:8" ht="18" x14ac:dyDescent="0.25">
      <c r="A41" s="23" t="s">
        <v>156</v>
      </c>
      <c r="B41" s="24"/>
      <c r="C41" s="2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26"/>
      <c r="D42" s="114"/>
      <c r="E42" s="11" t="s">
        <v>157</v>
      </c>
      <c r="F42" s="11" t="s">
        <v>157</v>
      </c>
      <c r="G42" s="11" t="s">
        <v>5</v>
      </c>
      <c r="H42" s="15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10</v>
      </c>
      <c r="B44" s="28"/>
      <c r="C44" s="14"/>
      <c r="D44" s="72"/>
      <c r="E44" s="105"/>
      <c r="F44" s="105"/>
      <c r="G44" s="106"/>
      <c r="H44" s="15"/>
    </row>
    <row r="45" spans="1:8" ht="15.75" x14ac:dyDescent="0.25">
      <c r="A45" s="27" t="s">
        <v>14</v>
      </c>
      <c r="B45" s="28"/>
      <c r="C45" s="14"/>
      <c r="D45" s="72">
        <v>8</v>
      </c>
      <c r="E45" s="105">
        <v>1248806</v>
      </c>
      <c r="F45" s="105">
        <v>43866.52</v>
      </c>
      <c r="G45" s="106">
        <f>1-(+F45/E45)</f>
        <v>0.96487323091016541</v>
      </c>
      <c r="H45" s="15"/>
    </row>
    <row r="46" spans="1:8" ht="15.75" x14ac:dyDescent="0.25">
      <c r="A46" s="27" t="s">
        <v>20</v>
      </c>
      <c r="B46" s="28"/>
      <c r="C46" s="14"/>
      <c r="D46" s="72"/>
      <c r="E46" s="105"/>
      <c r="F46" s="105"/>
      <c r="G46" s="106"/>
      <c r="H46" s="15"/>
    </row>
    <row r="47" spans="1:8" x14ac:dyDescent="0.2">
      <c r="A47" s="16" t="s">
        <v>158</v>
      </c>
      <c r="B47" s="30"/>
      <c r="C47" s="14"/>
      <c r="D47" s="73"/>
      <c r="E47" s="108"/>
      <c r="F47" s="105"/>
      <c r="G47" s="107"/>
      <c r="H47" s="15"/>
    </row>
    <row r="48" spans="1:8" x14ac:dyDescent="0.2">
      <c r="A48" s="16" t="s">
        <v>44</v>
      </c>
      <c r="B48" s="28"/>
      <c r="C48" s="14"/>
      <c r="D48" s="73"/>
      <c r="E48" s="104"/>
      <c r="F48" s="105"/>
      <c r="G48" s="107"/>
      <c r="H48" s="15"/>
    </row>
    <row r="49" spans="1:8" x14ac:dyDescent="0.2">
      <c r="A49" s="16" t="s">
        <v>30</v>
      </c>
      <c r="B49" s="28"/>
      <c r="C49" s="14"/>
      <c r="D49" s="73"/>
      <c r="E49" s="104"/>
      <c r="F49" s="105"/>
      <c r="G49" s="107"/>
      <c r="H49" s="15"/>
    </row>
    <row r="50" spans="1:8" ht="15.75" x14ac:dyDescent="0.25">
      <c r="A50" s="32"/>
      <c r="B50" s="18"/>
      <c r="C50" s="14"/>
      <c r="D50" s="73"/>
      <c r="E50" s="115"/>
      <c r="F50" s="115"/>
      <c r="G50" s="107"/>
      <c r="H50" s="15"/>
    </row>
    <row r="51" spans="1:8" ht="15.75" x14ac:dyDescent="0.25">
      <c r="A51" s="20" t="s">
        <v>159</v>
      </c>
      <c r="B51" s="20"/>
      <c r="C51" s="21"/>
      <c r="D51" s="103">
        <f>SUM(D44:D47)</f>
        <v>8</v>
      </c>
      <c r="E51" s="109">
        <f>SUM(E44:E50)</f>
        <v>1248806</v>
      </c>
      <c r="F51" s="109">
        <f>SUM(F44:F50)</f>
        <v>43866.52</v>
      </c>
      <c r="G51" s="110">
        <f>1-(+F51/E51)</f>
        <v>0.96487323091016541</v>
      </c>
      <c r="H51" s="15"/>
    </row>
    <row r="52" spans="1:8" ht="15.75" x14ac:dyDescent="0.25">
      <c r="A52" s="89"/>
      <c r="B52" s="90"/>
      <c r="C52" s="21"/>
      <c r="D52" s="133"/>
      <c r="E52" s="134"/>
      <c r="F52" s="134"/>
      <c r="G52" s="135"/>
      <c r="H52" s="15"/>
    </row>
    <row r="53" spans="1:8" ht="18" x14ac:dyDescent="0.25">
      <c r="A53" s="23" t="s">
        <v>32</v>
      </c>
      <c r="B53" s="24"/>
      <c r="C53" s="24"/>
      <c r="D53" s="11"/>
      <c r="E53" s="113"/>
      <c r="F53" s="76"/>
      <c r="G53" s="76"/>
      <c r="H53" s="15"/>
    </row>
    <row r="54" spans="1:8" ht="15.75" x14ac:dyDescent="0.25">
      <c r="A54" s="26"/>
      <c r="B54" s="26"/>
      <c r="C54" s="26"/>
      <c r="D54" s="114"/>
      <c r="E54" s="11" t="s">
        <v>132</v>
      </c>
      <c r="F54" s="11" t="s">
        <v>132</v>
      </c>
      <c r="G54" s="11" t="s">
        <v>5</v>
      </c>
      <c r="H54" s="15"/>
    </row>
    <row r="55" spans="1:8" ht="15.75" x14ac:dyDescent="0.25">
      <c r="A55" s="26"/>
      <c r="B55" s="26"/>
      <c r="C55" s="26"/>
      <c r="D55" s="114" t="s">
        <v>6</v>
      </c>
      <c r="E55" s="77" t="s">
        <v>133</v>
      </c>
      <c r="F55" s="76" t="s">
        <v>8</v>
      </c>
      <c r="G55" s="81" t="s">
        <v>134</v>
      </c>
      <c r="H55" s="15"/>
    </row>
    <row r="56" spans="1:8" ht="15.75" x14ac:dyDescent="0.25">
      <c r="A56" s="27" t="s">
        <v>33</v>
      </c>
      <c r="B56" s="28"/>
      <c r="C56" s="14"/>
      <c r="D56" s="72">
        <v>152</v>
      </c>
      <c r="E56" s="105">
        <v>24269503.510000002</v>
      </c>
      <c r="F56" s="105">
        <v>1520264.72</v>
      </c>
      <c r="G56" s="106">
        <f>1-(+F56/E56)</f>
        <v>0.93735905147900578</v>
      </c>
      <c r="H56" s="15"/>
    </row>
    <row r="57" spans="1:8" ht="15.75" x14ac:dyDescent="0.25">
      <c r="A57" s="27" t="s">
        <v>34</v>
      </c>
      <c r="B57" s="28"/>
      <c r="C57" s="14"/>
      <c r="D57" s="72">
        <v>17</v>
      </c>
      <c r="E57" s="105">
        <v>9998390.0500000007</v>
      </c>
      <c r="F57" s="105">
        <v>904535.88</v>
      </c>
      <c r="G57" s="106">
        <f t="shared" ref="G57:G66" si="1">1-(+F57/E57)</f>
        <v>0.90953184707972057</v>
      </c>
      <c r="H57" s="15"/>
    </row>
    <row r="58" spans="1:8" ht="15.75" x14ac:dyDescent="0.25">
      <c r="A58" s="27" t="s">
        <v>35</v>
      </c>
      <c r="B58" s="28"/>
      <c r="C58" s="14"/>
      <c r="D58" s="72">
        <v>136</v>
      </c>
      <c r="E58" s="105">
        <v>14799677.050000001</v>
      </c>
      <c r="F58" s="105">
        <v>812335.62</v>
      </c>
      <c r="G58" s="106">
        <f t="shared" si="1"/>
        <v>0.94511126038388793</v>
      </c>
      <c r="H58" s="15"/>
    </row>
    <row r="59" spans="1:8" ht="15.75" x14ac:dyDescent="0.25">
      <c r="A59" s="27" t="s">
        <v>36</v>
      </c>
      <c r="B59" s="28"/>
      <c r="C59" s="14"/>
      <c r="D59" s="72">
        <v>3</v>
      </c>
      <c r="E59" s="105">
        <v>721027.5</v>
      </c>
      <c r="F59" s="105">
        <v>-11131.17</v>
      </c>
      <c r="G59" s="106">
        <f t="shared" si="1"/>
        <v>1.0154379271248322</v>
      </c>
      <c r="H59" s="15"/>
    </row>
    <row r="60" spans="1:8" ht="15.75" x14ac:dyDescent="0.25">
      <c r="A60" s="27" t="s">
        <v>37</v>
      </c>
      <c r="B60" s="28"/>
      <c r="C60" s="14"/>
      <c r="D60" s="72">
        <v>72</v>
      </c>
      <c r="E60" s="105">
        <v>9914478.2899999991</v>
      </c>
      <c r="F60" s="105">
        <v>688454.82</v>
      </c>
      <c r="G60" s="106">
        <f t="shared" si="1"/>
        <v>0.93056066089787159</v>
      </c>
      <c r="H60" s="15"/>
    </row>
    <row r="61" spans="1:8" ht="15.75" x14ac:dyDescent="0.25">
      <c r="A61" s="27" t="s">
        <v>38</v>
      </c>
      <c r="B61" s="28"/>
      <c r="C61" s="14"/>
      <c r="D61" s="72"/>
      <c r="E61" s="105"/>
      <c r="F61" s="105"/>
      <c r="G61" s="106"/>
      <c r="H61" s="2"/>
    </row>
    <row r="62" spans="1:8" ht="15.75" x14ac:dyDescent="0.25">
      <c r="A62" s="27" t="s">
        <v>39</v>
      </c>
      <c r="B62" s="28"/>
      <c r="C62" s="14"/>
      <c r="D62" s="72">
        <v>9</v>
      </c>
      <c r="E62" s="105">
        <v>1707035</v>
      </c>
      <c r="F62" s="105">
        <v>202376</v>
      </c>
      <c r="G62" s="106">
        <f t="shared" si="1"/>
        <v>0.88144589888315117</v>
      </c>
      <c r="H62" s="2"/>
    </row>
    <row r="63" spans="1:8" ht="15.75" x14ac:dyDescent="0.25">
      <c r="A63" s="27" t="s">
        <v>40</v>
      </c>
      <c r="B63" s="28"/>
      <c r="C63" s="14"/>
      <c r="D63" s="72">
        <v>3</v>
      </c>
      <c r="E63" s="105">
        <v>656545</v>
      </c>
      <c r="F63" s="105">
        <v>68175</v>
      </c>
      <c r="G63" s="106">
        <f t="shared" si="1"/>
        <v>0.8961609638334006</v>
      </c>
      <c r="H63" s="2"/>
    </row>
    <row r="64" spans="1:8" ht="15.75" x14ac:dyDescent="0.25">
      <c r="A64" s="53" t="s">
        <v>41</v>
      </c>
      <c r="B64" s="28"/>
      <c r="C64" s="14"/>
      <c r="D64" s="72">
        <v>2</v>
      </c>
      <c r="E64" s="105">
        <v>357500</v>
      </c>
      <c r="F64" s="105">
        <v>71375</v>
      </c>
      <c r="G64" s="106">
        <f t="shared" si="1"/>
        <v>0.80034965034965033</v>
      </c>
      <c r="H64" s="2"/>
    </row>
    <row r="65" spans="1:8" ht="15.75" x14ac:dyDescent="0.25">
      <c r="A65" s="54" t="s">
        <v>60</v>
      </c>
      <c r="B65" s="28"/>
      <c r="C65" s="14"/>
      <c r="D65" s="72"/>
      <c r="E65" s="105"/>
      <c r="F65" s="105"/>
      <c r="G65" s="106"/>
      <c r="H65" s="2"/>
    </row>
    <row r="66" spans="1:8" ht="15.75" x14ac:dyDescent="0.25">
      <c r="A66" s="27" t="s">
        <v>98</v>
      </c>
      <c r="B66" s="28"/>
      <c r="C66" s="14"/>
      <c r="D66" s="72">
        <v>1194</v>
      </c>
      <c r="E66" s="105">
        <v>129703760.18000001</v>
      </c>
      <c r="F66" s="105">
        <v>13542643.83</v>
      </c>
      <c r="G66" s="106">
        <f t="shared" si="1"/>
        <v>0.89558788572354553</v>
      </c>
      <c r="H66" s="2"/>
    </row>
    <row r="67" spans="1:8" ht="15.75" x14ac:dyDescent="0.25">
      <c r="A67" s="70" t="s">
        <v>99</v>
      </c>
      <c r="B67" s="30"/>
      <c r="C67" s="14"/>
      <c r="D67" s="72"/>
      <c r="E67" s="105"/>
      <c r="F67" s="105"/>
      <c r="G67" s="106"/>
      <c r="H67" s="2"/>
    </row>
    <row r="68" spans="1:8" x14ac:dyDescent="0.2">
      <c r="A68" s="16" t="s">
        <v>42</v>
      </c>
      <c r="B68" s="30"/>
      <c r="C68" s="14"/>
      <c r="D68" s="73"/>
      <c r="E68" s="108"/>
      <c r="F68" s="105"/>
      <c r="G68" s="107"/>
      <c r="H68" s="2"/>
    </row>
    <row r="69" spans="1:8" x14ac:dyDescent="0.2">
      <c r="A69" s="16" t="s">
        <v>43</v>
      </c>
      <c r="B69" s="28"/>
      <c r="C69" s="14"/>
      <c r="D69" s="73"/>
      <c r="E69" s="108"/>
      <c r="F69" s="105"/>
      <c r="G69" s="107"/>
      <c r="H69" s="2"/>
    </row>
    <row r="70" spans="1:8" x14ac:dyDescent="0.2">
      <c r="A70" s="16" t="s">
        <v>44</v>
      </c>
      <c r="B70" s="28"/>
      <c r="C70" s="14"/>
      <c r="D70" s="73"/>
      <c r="E70" s="104"/>
      <c r="F70" s="105"/>
      <c r="G70" s="107"/>
      <c r="H70" s="2"/>
    </row>
    <row r="71" spans="1:8" x14ac:dyDescent="0.2">
      <c r="A71" s="16" t="s">
        <v>30</v>
      </c>
      <c r="B71" s="28"/>
      <c r="C71" s="14"/>
      <c r="D71" s="73"/>
      <c r="E71" s="104"/>
      <c r="F71" s="105"/>
      <c r="G71" s="107"/>
      <c r="H71" s="2"/>
    </row>
    <row r="72" spans="1:8" ht="15.75" x14ac:dyDescent="0.25">
      <c r="A72" s="32"/>
      <c r="B72" s="18"/>
      <c r="C72" s="14"/>
      <c r="D72" s="73"/>
      <c r="E72" s="115"/>
      <c r="F72" s="115"/>
      <c r="G72" s="107"/>
      <c r="H72" s="2"/>
    </row>
    <row r="73" spans="1:8" ht="15.75" x14ac:dyDescent="0.25">
      <c r="A73" s="20" t="s">
        <v>45</v>
      </c>
      <c r="B73" s="20"/>
      <c r="C73" s="21"/>
      <c r="D73" s="74">
        <f>SUM(D56:D69)</f>
        <v>1588</v>
      </c>
      <c r="E73" s="116">
        <f>SUM(E56:E72)</f>
        <v>192127916.58000001</v>
      </c>
      <c r="F73" s="116">
        <f>SUM(F56:F72)</f>
        <v>17799029.699999999</v>
      </c>
      <c r="G73" s="110">
        <f>1-(+F73/E73)</f>
        <v>0.90735844110093877</v>
      </c>
      <c r="H73" s="2"/>
    </row>
    <row r="74" spans="1:8" x14ac:dyDescent="0.2">
      <c r="A74" s="33"/>
      <c r="B74" s="33"/>
      <c r="C74" s="33"/>
      <c r="D74" s="117"/>
      <c r="E74" s="118"/>
      <c r="F74" s="119"/>
      <c r="G74" s="119"/>
      <c r="H74" s="2"/>
    </row>
    <row r="75" spans="1:8" ht="18" x14ac:dyDescent="0.25">
      <c r="A75" s="34" t="s">
        <v>46</v>
      </c>
      <c r="B75" s="35"/>
      <c r="C75" s="35"/>
      <c r="D75" s="120"/>
      <c r="E75" s="120"/>
      <c r="F75" s="36">
        <f>F73+F39+F51</f>
        <v>20418976.459999997</v>
      </c>
      <c r="G75" s="120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2024-11-08T14:46:56Z</dcterms:modified>
</cp:coreProperties>
</file>