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Financials\August 2024\Optimized\"/>
    </mc:Choice>
  </mc:AlternateContent>
  <bookViews>
    <workbookView xWindow="0" yWindow="0" windowWidth="28770" windowHeight="11835" tabRatio="790"/>
  </bookViews>
  <sheets>
    <sheet name="ARG" sheetId="1" r:id="rId1"/>
    <sheet name="CARUTHERSVILLE" sheetId="2" r:id="rId2"/>
    <sheet name="HOLLYWOOD" sheetId="3" r:id="rId3"/>
    <sheet name="HARKC" sheetId="4" r:id="rId4"/>
    <sheet name="BALLYSKC" sheetId="5" r:id="rId5"/>
    <sheet name="AMERKC" sheetId="6" r:id="rId6"/>
    <sheet name="LAGRANGE" sheetId="7" r:id="rId7"/>
    <sheet name="AMERSC" sheetId="8" r:id="rId8"/>
    <sheet name="RIVERCITY" sheetId="9" r:id="rId9"/>
    <sheet name="HORSESHOE" sheetId="10" r:id="rId10"/>
    <sheet name="ISLEBV" sheetId="11" r:id="rId11"/>
    <sheet name="STJO" sheetId="12" r:id="rId12"/>
    <sheet name="CAPE" sheetId="14" r:id="rId13"/>
    <sheet name="STATE TOTALS" sheetId="13" r:id="rId14"/>
  </sheets>
  <definedNames>
    <definedName name="_xlnm.Print_Area" localSheetId="13">'STATE TOTALS'!$A$1:$C$23</definedName>
  </definedNames>
  <calcPr calcId="977461"/>
</workbook>
</file>

<file path=xl/calcChain.xml><?xml version="1.0" encoding="utf-8"?>
<calcChain xmlns="http://schemas.openxmlformats.org/spreadsheetml/2006/main">
  <c r="F63" i="14" l="1"/>
  <c r="G61" i="14"/>
  <c r="F61" i="14"/>
  <c r="E61" i="14"/>
  <c r="D61" i="14"/>
  <c r="G55" i="14"/>
  <c r="G54" i="14"/>
  <c r="G52" i="14"/>
  <c r="G51" i="14"/>
  <c r="G50" i="14"/>
  <c r="G48" i="14"/>
  <c r="G47" i="14"/>
  <c r="G46" i="14"/>
  <c r="G44" i="14"/>
  <c r="G39" i="14"/>
  <c r="F39" i="14"/>
  <c r="E39" i="14"/>
  <c r="D39" i="14"/>
  <c r="G34" i="14"/>
  <c r="G30" i="14"/>
  <c r="G29" i="14"/>
  <c r="G26" i="14"/>
  <c r="G24" i="14"/>
  <c r="G19" i="14"/>
  <c r="G15" i="14"/>
  <c r="F62" i="12"/>
  <c r="F60" i="12"/>
  <c r="G60" i="12"/>
  <c r="E60" i="12"/>
  <c r="D60" i="12"/>
  <c r="G53" i="12"/>
  <c r="G50" i="12"/>
  <c r="G48" i="12"/>
  <c r="G47" i="12"/>
  <c r="G46" i="12"/>
  <c r="G44" i="12"/>
  <c r="G39" i="12"/>
  <c r="F39" i="12"/>
  <c r="E39" i="12"/>
  <c r="D39" i="12"/>
  <c r="G33" i="12"/>
  <c r="G18" i="12"/>
  <c r="G17" i="12"/>
  <c r="F62" i="7"/>
  <c r="G60" i="7"/>
  <c r="F60" i="7"/>
  <c r="E60" i="7"/>
  <c r="D60" i="7"/>
  <c r="G53" i="7"/>
  <c r="G50" i="7"/>
  <c r="G48" i="7"/>
  <c r="G47" i="7"/>
  <c r="G46" i="7"/>
  <c r="G44" i="7"/>
  <c r="F39" i="7"/>
  <c r="E39" i="7"/>
  <c r="D39" i="7"/>
  <c r="F63" i="10"/>
  <c r="F61" i="10"/>
  <c r="E61" i="10"/>
  <c r="D61" i="10"/>
  <c r="G54" i="10"/>
  <c r="G53" i="10"/>
  <c r="G52" i="10"/>
  <c r="G50" i="10"/>
  <c r="G48" i="10"/>
  <c r="G47" i="10"/>
  <c r="G46" i="10"/>
  <c r="G45" i="10"/>
  <c r="G44" i="10"/>
  <c r="F39" i="10"/>
  <c r="G39" i="10"/>
  <c r="E39" i="10"/>
  <c r="D39" i="10"/>
  <c r="G34" i="10"/>
  <c r="G33" i="10"/>
  <c r="G29" i="10"/>
  <c r="G28" i="10"/>
  <c r="G26" i="10"/>
  <c r="G25" i="10"/>
  <c r="G20" i="10"/>
  <c r="G19" i="10"/>
  <c r="G16" i="10"/>
  <c r="G15" i="10"/>
  <c r="G12" i="10"/>
  <c r="G10" i="10"/>
  <c r="F75" i="9"/>
  <c r="F73" i="9"/>
  <c r="G73" i="9"/>
  <c r="E73" i="9"/>
  <c r="D73" i="9"/>
  <c r="G66" i="9"/>
  <c r="G64" i="9"/>
  <c r="G63" i="9"/>
  <c r="G62" i="9"/>
  <c r="G60" i="9"/>
  <c r="G59" i="9"/>
  <c r="G58" i="9"/>
  <c r="G57" i="9"/>
  <c r="G56" i="9"/>
  <c r="F51" i="9"/>
  <c r="E51" i="9"/>
  <c r="G51" i="9"/>
  <c r="D51" i="9"/>
  <c r="G45" i="9"/>
  <c r="F39" i="9"/>
  <c r="G39" i="9"/>
  <c r="E39" i="9"/>
  <c r="D39" i="9"/>
  <c r="G34" i="9"/>
  <c r="G32" i="9"/>
  <c r="G31" i="9"/>
  <c r="G29" i="9"/>
  <c r="G25" i="9"/>
  <c r="G24" i="9"/>
  <c r="G23" i="9"/>
  <c r="G20" i="9"/>
  <c r="G18" i="9"/>
  <c r="G17" i="9"/>
  <c r="G16" i="9"/>
  <c r="G14" i="9"/>
  <c r="G13" i="9"/>
  <c r="F62" i="6"/>
  <c r="G62" i="6"/>
  <c r="E62" i="6"/>
  <c r="D62" i="6"/>
  <c r="G55" i="6"/>
  <c r="G54" i="6"/>
  <c r="G53" i="6"/>
  <c r="G52" i="6"/>
  <c r="G51" i="6"/>
  <c r="G50" i="6"/>
  <c r="G48" i="6"/>
  <c r="G46" i="6"/>
  <c r="G45" i="6"/>
  <c r="G44" i="6"/>
  <c r="G39" i="6"/>
  <c r="F39" i="6"/>
  <c r="F64" i="6"/>
  <c r="E39" i="6"/>
  <c r="D39" i="6"/>
  <c r="G34" i="6"/>
  <c r="G32" i="6"/>
  <c r="G31" i="6"/>
  <c r="G30" i="6"/>
  <c r="G29" i="6"/>
  <c r="G25" i="6"/>
  <c r="G22" i="6"/>
  <c r="G21" i="6"/>
  <c r="G19" i="6"/>
  <c r="G18" i="6"/>
  <c r="G16" i="6"/>
  <c r="G15" i="6"/>
  <c r="G14" i="6"/>
  <c r="G13" i="6"/>
  <c r="G11" i="6"/>
  <c r="F64" i="5"/>
  <c r="G62" i="5"/>
  <c r="F62" i="5"/>
  <c r="E62" i="5"/>
  <c r="D62" i="5"/>
  <c r="G56" i="5"/>
  <c r="G54" i="5"/>
  <c r="G50" i="5"/>
  <c r="G48" i="5"/>
  <c r="G46" i="5"/>
  <c r="G44" i="5"/>
  <c r="F39" i="5"/>
  <c r="G39" i="5"/>
  <c r="E39" i="5"/>
  <c r="D39" i="5"/>
  <c r="G25" i="5"/>
  <c r="G24" i="5"/>
  <c r="G23" i="5"/>
  <c r="G18" i="5"/>
  <c r="G14" i="5"/>
  <c r="G12" i="5"/>
  <c r="G10" i="5"/>
  <c r="G61" i="4"/>
  <c r="F61" i="4"/>
  <c r="E61" i="4"/>
  <c r="D61" i="4"/>
  <c r="G54" i="4"/>
  <c r="G53" i="4"/>
  <c r="G52" i="4"/>
  <c r="G50" i="4"/>
  <c r="G49" i="4"/>
  <c r="G48" i="4"/>
  <c r="G46" i="4"/>
  <c r="G45" i="4"/>
  <c r="G44" i="4"/>
  <c r="F39" i="4"/>
  <c r="F63" i="4"/>
  <c r="E39" i="4"/>
  <c r="D39" i="4"/>
  <c r="G33" i="4"/>
  <c r="G31" i="4"/>
  <c r="G28" i="4"/>
  <c r="G26" i="4"/>
  <c r="G24" i="4"/>
  <c r="G23" i="4"/>
  <c r="G22" i="4"/>
  <c r="G21" i="4"/>
  <c r="G19" i="4"/>
  <c r="G18" i="4"/>
  <c r="G17" i="4"/>
  <c r="G15" i="4"/>
  <c r="G14" i="4"/>
  <c r="G11" i="4"/>
  <c r="G10" i="4"/>
  <c r="G61" i="3"/>
  <c r="F61" i="3"/>
  <c r="E61" i="3"/>
  <c r="D61" i="3"/>
  <c r="G54" i="3"/>
  <c r="G53" i="3"/>
  <c r="G52" i="3"/>
  <c r="G50" i="3"/>
  <c r="G49" i="3"/>
  <c r="G48" i="3"/>
  <c r="G47" i="3"/>
  <c r="G46" i="3"/>
  <c r="G45" i="3"/>
  <c r="G44" i="3"/>
  <c r="F39" i="3"/>
  <c r="F63" i="3"/>
  <c r="E39" i="3"/>
  <c r="G39" i="3"/>
  <c r="D39" i="3"/>
  <c r="G34" i="3"/>
  <c r="G32" i="3"/>
  <c r="G29" i="3"/>
  <c r="G28" i="3"/>
  <c r="G26" i="3"/>
  <c r="G24" i="3"/>
  <c r="G23" i="3"/>
  <c r="G22" i="3"/>
  <c r="G21" i="3"/>
  <c r="G18" i="3"/>
  <c r="G17" i="3"/>
  <c r="G13" i="3"/>
  <c r="G11" i="3"/>
  <c r="G9" i="3"/>
  <c r="F62" i="2"/>
  <c r="G60" i="2"/>
  <c r="F60" i="2"/>
  <c r="E60" i="2"/>
  <c r="D60" i="2"/>
  <c r="G54" i="2"/>
  <c r="G53" i="2"/>
  <c r="G50" i="2"/>
  <c r="G48" i="2"/>
  <c r="G47" i="2"/>
  <c r="G46" i="2"/>
  <c r="G44" i="2"/>
  <c r="G39" i="2"/>
  <c r="F39" i="2"/>
  <c r="E39" i="2"/>
  <c r="D39" i="2"/>
  <c r="G32" i="2"/>
  <c r="G30" i="2"/>
  <c r="G29" i="2"/>
  <c r="G18" i="2"/>
  <c r="F60" i="11"/>
  <c r="F62" i="11"/>
  <c r="E60" i="11"/>
  <c r="D60" i="11"/>
  <c r="G53" i="11"/>
  <c r="G52" i="11"/>
  <c r="G50" i="11"/>
  <c r="G49" i="11"/>
  <c r="G48" i="11"/>
  <c r="G47" i="11"/>
  <c r="G46" i="11"/>
  <c r="G45" i="11"/>
  <c r="G44" i="11"/>
  <c r="F39" i="11"/>
  <c r="G39" i="11"/>
  <c r="E39" i="11"/>
  <c r="D39" i="11"/>
  <c r="G34" i="11"/>
  <c r="G30" i="11"/>
  <c r="G29" i="11"/>
  <c r="G22" i="11"/>
  <c r="G19" i="11"/>
  <c r="G18" i="11"/>
  <c r="G15" i="11"/>
  <c r="G11" i="11"/>
  <c r="G9" i="11"/>
  <c r="F61" i="8"/>
  <c r="F63" i="8"/>
  <c r="E61" i="8"/>
  <c r="D61" i="8"/>
  <c r="G55" i="8"/>
  <c r="G54" i="8"/>
  <c r="G53" i="8"/>
  <c r="G52" i="8"/>
  <c r="G51" i="8"/>
  <c r="G50" i="8"/>
  <c r="G48" i="8"/>
  <c r="G47" i="8"/>
  <c r="G46" i="8"/>
  <c r="G45" i="8"/>
  <c r="G44" i="8"/>
  <c r="F39" i="8"/>
  <c r="G39" i="8"/>
  <c r="E39" i="8"/>
  <c r="D39" i="8"/>
  <c r="G34" i="8"/>
  <c r="G33" i="8"/>
  <c r="G32" i="8"/>
  <c r="G29" i="8"/>
  <c r="G28" i="8"/>
  <c r="G26" i="8"/>
  <c r="G25" i="8"/>
  <c r="G24" i="8"/>
  <c r="G23" i="8"/>
  <c r="G21" i="8"/>
  <c r="G19" i="8"/>
  <c r="G18" i="8"/>
  <c r="G13" i="8"/>
  <c r="G12" i="8"/>
  <c r="G11" i="8"/>
  <c r="G10" i="8"/>
  <c r="B11" i="13"/>
  <c r="B13" i="13"/>
  <c r="A3" i="4"/>
  <c r="A3" i="14"/>
  <c r="A4" i="13"/>
  <c r="A3" i="12"/>
  <c r="A3" i="11"/>
  <c r="A3" i="10"/>
  <c r="A3" i="9"/>
  <c r="A3" i="8"/>
  <c r="A3" i="7"/>
  <c r="A3" i="6"/>
  <c r="A3" i="5"/>
  <c r="A3" i="3"/>
  <c r="A3" i="2"/>
  <c r="B18" i="13"/>
  <c r="G61" i="10"/>
  <c r="B12" i="13"/>
  <c r="B14" i="13"/>
  <c r="B6" i="13"/>
  <c r="B7" i="13"/>
  <c r="G39" i="4"/>
  <c r="B16" i="13"/>
  <c r="B17" i="13"/>
  <c r="B19" i="13"/>
  <c r="B8" i="13"/>
  <c r="B9" i="13"/>
  <c r="G60" i="11"/>
  <c r="G61" i="8"/>
  <c r="B21" i="13"/>
</calcChain>
</file>

<file path=xl/sharedStrings.xml><?xml version="1.0" encoding="utf-8"?>
<sst xmlns="http://schemas.openxmlformats.org/spreadsheetml/2006/main" count="952" uniqueCount="161">
  <si>
    <t>MISSOURI GAMING COMMISSION</t>
  </si>
  <si>
    <t>DETAIL GAMING STATS - PUBLIC REPORT</t>
  </si>
  <si>
    <t>BOAT:    ARGOSY RIVERSIDE</t>
  </si>
  <si>
    <t>TABLE GAMES:</t>
  </si>
  <si>
    <t>TABLE</t>
  </si>
  <si>
    <t>ACTUAL</t>
  </si>
  <si>
    <t>UNITS</t>
  </si>
  <si>
    <t>DROP</t>
  </si>
  <si>
    <t>AGR</t>
  </si>
  <si>
    <t>HOLD %</t>
  </si>
  <si>
    <t xml:space="preserve">   Blackjack</t>
  </si>
  <si>
    <t xml:space="preserve">   Double Deck Blackjack</t>
  </si>
  <si>
    <t xml:space="preserve">   Face Up Blackjack</t>
  </si>
  <si>
    <t xml:space="preserve">   Caribbean Stud</t>
  </si>
  <si>
    <t xml:space="preserve">   Craps</t>
  </si>
  <si>
    <t xml:space="preserve">   Craps No More</t>
  </si>
  <si>
    <t xml:space="preserve">   No Craps, Craps</t>
  </si>
  <si>
    <t xml:space="preserve">   Let It Ride</t>
  </si>
  <si>
    <t xml:space="preserve">   Mini Bacarrat</t>
  </si>
  <si>
    <t xml:space="preserve">   Pai Gow Poker</t>
  </si>
  <si>
    <t xml:space="preserve">   Roulette</t>
  </si>
  <si>
    <t xml:space="preserve">   Poker w/o bad beat</t>
  </si>
  <si>
    <t xml:space="preserve">   Bad Beat Poker - house funded</t>
  </si>
  <si>
    <t xml:space="preserve">   Bad Beat Poker - player funded</t>
  </si>
  <si>
    <t xml:space="preserve">   Three Card Poker/Stud</t>
  </si>
  <si>
    <t xml:space="preserve">   Mississippi Stud</t>
  </si>
  <si>
    <t xml:space="preserve">   BJ 21 +3</t>
  </si>
  <si>
    <t xml:space="preserve">   Ultimate Texas Hold'em</t>
  </si>
  <si>
    <t xml:space="preserve">   Table Tournaments</t>
  </si>
  <si>
    <t xml:space="preserve">   Other </t>
  </si>
  <si>
    <t xml:space="preserve">   Rounding</t>
  </si>
  <si>
    <t xml:space="preserve">  TOTAL TABLE GAMES:</t>
  </si>
  <si>
    <t>ELECTRONIC GAMING DEVICES:</t>
  </si>
  <si>
    <t xml:space="preserve">     5 cents</t>
  </si>
  <si>
    <t xml:space="preserve">   10 cents</t>
  </si>
  <si>
    <t xml:space="preserve">   25 cents</t>
  </si>
  <si>
    <t xml:space="preserve">   50 cents</t>
  </si>
  <si>
    <t xml:space="preserve">   $1.00</t>
  </si>
  <si>
    <t xml:space="preserve">   $2.00</t>
  </si>
  <si>
    <t xml:space="preserve">   $5.00</t>
  </si>
  <si>
    <t xml:space="preserve">   $10.00</t>
  </si>
  <si>
    <t xml:space="preserve">   $25.00</t>
  </si>
  <si>
    <t xml:space="preserve">   Slot Tournaments</t>
  </si>
  <si>
    <t xml:space="preserve">   Wide Area Progressive</t>
  </si>
  <si>
    <t xml:space="preserve">   Other</t>
  </si>
  <si>
    <t xml:space="preserve">     TOTAL SLOTS:</t>
  </si>
  <si>
    <t>TOTAL AGR FOR MONTH:</t>
  </si>
  <si>
    <t xml:space="preserve">(1) The above payout percentages for slots represent the actual payout for a one month period only.  </t>
  </si>
  <si>
    <t xml:space="preserve">     The 80% minimum payout per Section 313.805(12) RSMO is not limited to any one month period </t>
  </si>
  <si>
    <t xml:space="preserve">     and is calculated based on standard probability and statistical theory.</t>
  </si>
  <si>
    <t>NOTE:  THE FIGURES IN THIS REPORT ARE SUBJECT TO ADJUSTMENT</t>
  </si>
  <si>
    <t>DETAIL GAMING STATS  - PUBLIC REPORT</t>
  </si>
  <si>
    <t xml:space="preserve">   Single Deck Blackjack</t>
  </si>
  <si>
    <t xml:space="preserve">   Texas Shootout</t>
  </si>
  <si>
    <t xml:space="preserve">   Ultimate Texas Hold'Em</t>
  </si>
  <si>
    <t xml:space="preserve">   Midi Bacarrat</t>
  </si>
  <si>
    <t xml:space="preserve">   EZ Bacarrat</t>
  </si>
  <si>
    <t xml:space="preserve">   Crazy 4 Poker</t>
  </si>
  <si>
    <t xml:space="preserve">   21 Plus 3</t>
  </si>
  <si>
    <t xml:space="preserve">   Four Card Poker</t>
  </si>
  <si>
    <t xml:space="preserve">   $100.00</t>
  </si>
  <si>
    <t xml:space="preserve">     1 cent</t>
  </si>
  <si>
    <t xml:space="preserve">     2 cents</t>
  </si>
  <si>
    <t xml:space="preserve">   Ultimate Texas Hold 'Em</t>
  </si>
  <si>
    <t xml:space="preserve">   Six Card Poker</t>
  </si>
  <si>
    <t xml:space="preserve">   21 plus 3</t>
  </si>
  <si>
    <t xml:space="preserve">   Prime 21</t>
  </si>
  <si>
    <t xml:space="preserve">   EZ Pai Gow</t>
  </si>
  <si>
    <t>BOAT:     MARK TWAIN</t>
  </si>
  <si>
    <t xml:space="preserve">   Face Down Blackjack</t>
  </si>
  <si>
    <t xml:space="preserve">   Big Six</t>
  </si>
  <si>
    <t xml:space="preserve">   Let It Ride Bonus</t>
  </si>
  <si>
    <t>BOAT:     ST. CHARLES</t>
  </si>
  <si>
    <t xml:space="preserve">   Three Card Progressive</t>
  </si>
  <si>
    <t xml:space="preserve">   Blackjack plus 3</t>
  </si>
  <si>
    <t xml:space="preserve">   Dragon Bonus</t>
  </si>
  <si>
    <t xml:space="preserve">   EZ Baccarat</t>
  </si>
  <si>
    <t>BOAT:     RIVER CITY</t>
  </si>
  <si>
    <t xml:space="preserve">   Bonus Craps</t>
  </si>
  <si>
    <t>BOAT:  ISLE OF CAPRI - BOONVILLE</t>
  </si>
  <si>
    <t>BOAT:      ST. JO FRONTIER</t>
  </si>
  <si>
    <t>STATEWIDE TOTALS</t>
  </si>
  <si>
    <t xml:space="preserve">     TABLE GAMES:</t>
  </si>
  <si>
    <t xml:space="preserve">     TABLE DROP:</t>
  </si>
  <si>
    <t xml:space="preserve">     TABLE AGR:</t>
  </si>
  <si>
    <t xml:space="preserve">     ACTUAL HOLD %:</t>
  </si>
  <si>
    <t xml:space="preserve">     SLOT MACHINES:</t>
  </si>
  <si>
    <t xml:space="preserve">     SLOT HANDLE:</t>
  </si>
  <si>
    <t xml:space="preserve">     SLOT AGR:</t>
  </si>
  <si>
    <t xml:space="preserve">     ACTUAL PAYOUT %:</t>
  </si>
  <si>
    <t xml:space="preserve">     GRAND TOTAL AGR:</t>
  </si>
  <si>
    <t xml:space="preserve">   Lunar Poker</t>
  </si>
  <si>
    <t xml:space="preserve">   Super 7</t>
  </si>
  <si>
    <t xml:space="preserve">   Three Card Poker</t>
  </si>
  <si>
    <t>BOAT:  HOLLYWOOD</t>
  </si>
  <si>
    <t xml:space="preserve">   65 to 5 BJ</t>
  </si>
  <si>
    <t xml:space="preserve">   High Five</t>
  </si>
  <si>
    <t xml:space="preserve">   High Card Flush</t>
  </si>
  <si>
    <t xml:space="preserve">   1 cent</t>
  </si>
  <si>
    <t xml:space="preserve">   2 cents</t>
  </si>
  <si>
    <t xml:space="preserve">   Double Deck 21 Plus 3</t>
  </si>
  <si>
    <t xml:space="preserve">   Top Three</t>
  </si>
  <si>
    <t xml:space="preserve">   Commission Free</t>
  </si>
  <si>
    <t xml:space="preserve">   Blackjack 6 to 5</t>
  </si>
  <si>
    <t xml:space="preserve">   EZ Mini Bacarrat</t>
  </si>
  <si>
    <t xml:space="preserve">   Criss Cross</t>
  </si>
  <si>
    <t xml:space="preserve">   Double Deck Blackjack 21+3</t>
  </si>
  <si>
    <t xml:space="preserve">   Heads Up Hold Em</t>
  </si>
  <si>
    <t xml:space="preserve">   Blackjack Top 3</t>
  </si>
  <si>
    <t xml:space="preserve">   DJ Wild</t>
  </si>
  <si>
    <t xml:space="preserve">   Texas Ultimate</t>
  </si>
  <si>
    <t xml:space="preserve">   4 Card Frenzy</t>
  </si>
  <si>
    <t xml:space="preserve">   Cajun Stud Poker</t>
  </si>
  <si>
    <t xml:space="preserve">   Cajun Stud</t>
  </si>
  <si>
    <t xml:space="preserve">   Heads Up Hold'em</t>
  </si>
  <si>
    <t xml:space="preserve">   World Tour Poker</t>
  </si>
  <si>
    <t xml:space="preserve">   Trilux Blackjack</t>
  </si>
  <si>
    <t xml:space="preserve">   Trilux</t>
  </si>
  <si>
    <t xml:space="preserve">   Cajun Poker</t>
  </si>
  <si>
    <t xml:space="preserve">   Sic Bo</t>
  </si>
  <si>
    <t xml:space="preserve">   DJ Wild Poker</t>
  </si>
  <si>
    <t xml:space="preserve">   Fortune 7</t>
  </si>
  <si>
    <t xml:space="preserve">   Four Card Frenzy</t>
  </si>
  <si>
    <t xml:space="preserve">   Criss Cross Poker</t>
  </si>
  <si>
    <t xml:space="preserve">   Straw Poker</t>
  </si>
  <si>
    <t xml:space="preserve">  Multi Denom</t>
  </si>
  <si>
    <t xml:space="preserve">   DJ Wild Stud</t>
  </si>
  <si>
    <t xml:space="preserve">   Ultimate Texas Poker</t>
  </si>
  <si>
    <t xml:space="preserve">   5 Treasures Baccarat</t>
  </si>
  <si>
    <t xml:space="preserve">    I LUV Suits</t>
  </si>
  <si>
    <t xml:space="preserve">    EZ Baccarat</t>
  </si>
  <si>
    <t xml:space="preserve">BOAT:     AMERISTAR KC </t>
  </si>
  <si>
    <t>SLOT</t>
  </si>
  <si>
    <t>HANDLE</t>
  </si>
  <si>
    <t>PAYOUT % (1)</t>
  </si>
  <si>
    <t>BOAT: CENTURY CARUTHERSVILLE</t>
  </si>
  <si>
    <t>BOAT:     HARRAHS KANSAS CITY</t>
  </si>
  <si>
    <t xml:space="preserve">     HYBRID MACHINES:</t>
  </si>
  <si>
    <t xml:space="preserve">     HYBRID HANDLE:</t>
  </si>
  <si>
    <t xml:space="preserve">     HYBRID AGR:</t>
  </si>
  <si>
    <t>BOAT: CENTURY CAPE GIRARDEAU</t>
  </si>
  <si>
    <t xml:space="preserve">   BJ 6 to 5</t>
  </si>
  <si>
    <t xml:space="preserve">   Face Up Pai Gow</t>
  </si>
  <si>
    <t xml:space="preserve">   I Luv Suits</t>
  </si>
  <si>
    <t>BOAT:  BALLY'S KC</t>
  </si>
  <si>
    <t xml:space="preserve">   I LUV Suits</t>
  </si>
  <si>
    <t xml:space="preserve">   Blackjack 6 TO 5</t>
  </si>
  <si>
    <t xml:space="preserve">   Mini Baccarat</t>
  </si>
  <si>
    <t xml:space="preserve">   Golden Frog Baccarat</t>
  </si>
  <si>
    <t xml:space="preserve">   5 Treasures</t>
  </si>
  <si>
    <t>BOAT:    HORSESHOE ST. LOUIS</t>
  </si>
  <si>
    <t xml:space="preserve">   Rising Phoenix MB</t>
  </si>
  <si>
    <t xml:space="preserve">   Big Blind UTH</t>
  </si>
  <si>
    <t xml:space="preserve">   Trilux EZ</t>
  </si>
  <si>
    <t xml:space="preserve">   Double Deck EZ</t>
  </si>
  <si>
    <t xml:space="preserve">   Rising Phoenix</t>
  </si>
  <si>
    <t>HYBRID TABLES</t>
  </si>
  <si>
    <t>HYBRID</t>
  </si>
  <si>
    <t xml:space="preserve">   Hybrid Tournaments</t>
  </si>
  <si>
    <t xml:space="preserve">     TOTAL HYBRID:</t>
  </si>
  <si>
    <t>MONTH ENDED:  JULY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</si>
</sst>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0.000%"/>
  </numFmts>
  <fonts count="22" x14ac:knownFonts="1">
    <font>
      <sz val="12"/>
      <name val="Arial"/>
    </font>
    <font>
      <b/>
      <sz val="10"/>
      <name val="Arial"/>
    </font>
    <font>
      <b/>
      <sz val="18"/>
      <name val="Arial"/>
      <family val="2"/>
    </font>
    <font>
      <b/>
      <u/>
      <sz val="18"/>
      <name val="Arial"/>
      <family val="2"/>
    </font>
    <font>
      <u/>
      <sz val="12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u/>
      <sz val="17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45">
    <xf numFmtId="0" fontId="0" fillId="0" borderId="0" xfId="0" applyNumberFormat="1" applyFont="1" applyAlignment="1" applyProtection="1">
      <protection locked="0"/>
    </xf>
    <xf numFmtId="0" fontId="2" fillId="0" borderId="0" xfId="0" applyFont="1" applyAlignment="1"/>
    <xf numFmtId="0" fontId="0" fillId="0" borderId="0" xfId="0" applyFont="1" applyAlignment="1"/>
    <xf numFmtId="0" fontId="0" fillId="0" borderId="0" xfId="0" applyNumberFormat="1" applyFont="1" applyAlignment="1" applyProtection="1">
      <protection locked="0"/>
    </xf>
    <xf numFmtId="0" fontId="1" fillId="0" borderId="0" xfId="0" applyFont="1" applyAlignment="1"/>
    <xf numFmtId="0" fontId="1" fillId="0" borderId="0" xfId="0" applyNumberFormat="1" applyFont="1" applyAlignment="1">
      <alignment horizontal="centerContinuous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NumberFormat="1" applyFont="1" applyAlignment="1">
      <alignment horizontal="centerContinuous"/>
    </xf>
    <xf numFmtId="0" fontId="0" fillId="2" borderId="0" xfId="0" applyFill="1" applyAlignment="1"/>
    <xf numFmtId="0" fontId="6" fillId="2" borderId="0" xfId="0" applyFont="1" applyFill="1" applyAlignment="1"/>
    <xf numFmtId="0" fontId="6" fillId="2" borderId="0" xfId="0" applyFont="1" applyFill="1" applyAlignment="1">
      <alignment horizontal="center"/>
    </xf>
    <xf numFmtId="0" fontId="6" fillId="2" borderId="0" xfId="0" applyNumberFormat="1" applyFont="1" applyFill="1" applyAlignment="1">
      <alignment horizontal="centerContinuous"/>
    </xf>
    <xf numFmtId="0" fontId="7" fillId="0" borderId="1" xfId="0" applyNumberFormat="1" applyFont="1" applyBorder="1" applyAlignment="1" applyProtection="1">
      <protection locked="0"/>
    </xf>
    <xf numFmtId="0" fontId="8" fillId="0" borderId="2" xfId="0" applyNumberFormat="1" applyFont="1" applyBorder="1" applyAlignment="1"/>
    <xf numFmtId="0" fontId="0" fillId="0" borderId="2" xfId="0" applyFont="1" applyBorder="1" applyAlignment="1"/>
    <xf numFmtId="0" fontId="9" fillId="0" borderId="3" xfId="0" applyNumberFormat="1" applyFont="1" applyBorder="1" applyAlignment="1"/>
    <xf numFmtId="0" fontId="9" fillId="3" borderId="3" xfId="0" applyNumberFormat="1" applyFont="1" applyFill="1" applyBorder="1" applyAlignment="1"/>
    <xf numFmtId="0" fontId="8" fillId="3" borderId="1" xfId="0" applyNumberFormat="1" applyFont="1" applyFill="1" applyBorder="1" applyAlignment="1" applyProtection="1">
      <protection locked="0"/>
    </xf>
    <xf numFmtId="0" fontId="10" fillId="0" borderId="1" xfId="0" applyNumberFormat="1" applyFont="1" applyBorder="1" applyAlignment="1">
      <alignment horizontal="left"/>
    </xf>
    <xf numFmtId="0" fontId="10" fillId="0" borderId="1" xfId="0" applyNumberFormat="1" applyFont="1" applyBorder="1" applyAlignment="1"/>
    <xf numFmtId="0" fontId="0" fillId="0" borderId="0" xfId="0" applyNumberFormat="1" applyFont="1" applyAlignment="1"/>
    <xf numFmtId="0" fontId="8" fillId="0" borderId="0" xfId="0" applyNumberFormat="1" applyFont="1" applyAlignment="1"/>
    <xf numFmtId="0" fontId="11" fillId="2" borderId="0" xfId="0" applyNumberFormat="1" applyFont="1" applyFill="1" applyAlignment="1"/>
    <xf numFmtId="0" fontId="8" fillId="2" borderId="0" xfId="0" applyNumberFormat="1" applyFont="1" applyFill="1" applyAlignment="1"/>
    <xf numFmtId="0" fontId="6" fillId="2" borderId="0" xfId="0" applyNumberFormat="1" applyFont="1" applyFill="1" applyAlignment="1">
      <alignment horizontal="center"/>
    </xf>
    <xf numFmtId="0" fontId="6" fillId="0" borderId="0" xfId="0" applyNumberFormat="1" applyFont="1" applyAlignment="1"/>
    <xf numFmtId="0" fontId="6" fillId="2" borderId="3" xfId="0" applyNumberFormat="1" applyFont="1" applyFill="1" applyBorder="1" applyAlignment="1" applyProtection="1">
      <protection locked="0"/>
    </xf>
    <xf numFmtId="0" fontId="8" fillId="2" borderId="1" xfId="0" applyNumberFormat="1" applyFont="1" applyFill="1" applyBorder="1" applyAlignment="1" applyProtection="1">
      <protection locked="0"/>
    </xf>
    <xf numFmtId="0" fontId="6" fillId="2" borderId="3" xfId="0" applyNumberFormat="1" applyFont="1" applyFill="1" applyBorder="1" applyAlignment="1" applyProtection="1">
      <alignment horizontal="left"/>
      <protection locked="0"/>
    </xf>
    <xf numFmtId="0" fontId="8" fillId="2" borderId="1" xfId="0" applyNumberFormat="1" applyFont="1" applyFill="1" applyBorder="1" applyAlignment="1" applyProtection="1">
      <alignment horizontal="centerContinuous"/>
      <protection locked="0"/>
    </xf>
    <xf numFmtId="0" fontId="9" fillId="0" borderId="3" xfId="0" applyNumberFormat="1" applyFont="1" applyBorder="1" applyAlignment="1">
      <alignment horizontal="left"/>
    </xf>
    <xf numFmtId="0" fontId="6" fillId="3" borderId="3" xfId="0" applyNumberFormat="1" applyFont="1" applyFill="1" applyBorder="1" applyAlignment="1" applyProtection="1">
      <protection locked="0"/>
    </xf>
    <xf numFmtId="0" fontId="7" fillId="0" borderId="0" xfId="0" applyNumberFormat="1" applyFont="1" applyAlignment="1"/>
    <xf numFmtId="0" fontId="10" fillId="0" borderId="0" xfId="0" applyNumberFormat="1" applyFont="1" applyAlignment="1"/>
    <xf numFmtId="0" fontId="12" fillId="0" borderId="0" xfId="0" applyNumberFormat="1" applyFont="1" applyAlignment="1"/>
    <xf numFmtId="4" fontId="10" fillId="0" borderId="0" xfId="0" applyNumberFormat="1" applyFont="1" applyAlignment="1">
      <alignment horizontal="right"/>
    </xf>
    <xf numFmtId="0" fontId="10" fillId="0" borderId="0" xfId="0" applyFont="1" applyAlignment="1"/>
    <xf numFmtId="0" fontId="12" fillId="0" borderId="0" xfId="0" applyFont="1" applyAlignment="1"/>
    <xf numFmtId="0" fontId="8" fillId="0" borderId="0" xfId="0" applyFont="1" applyAlignment="1"/>
    <xf numFmtId="4" fontId="6" fillId="0" borderId="0" xfId="0" applyNumberFormat="1" applyFont="1" applyAlignment="1">
      <alignment horizontal="right"/>
    </xf>
    <xf numFmtId="0" fontId="5" fillId="0" borderId="0" xfId="0" applyFont="1" applyAlignment="1"/>
    <xf numFmtId="0" fontId="13" fillId="0" borderId="0" xfId="0" applyFont="1" applyAlignment="1"/>
    <xf numFmtId="164" fontId="10" fillId="0" borderId="0" xfId="0" applyNumberFormat="1" applyFont="1" applyAlignment="1"/>
    <xf numFmtId="4" fontId="10" fillId="0" borderId="0" xfId="0" applyNumberFormat="1" applyFont="1" applyAlignment="1"/>
    <xf numFmtId="3" fontId="10" fillId="0" borderId="0" xfId="0" applyNumberFormat="1" applyFont="1" applyAlignment="1">
      <alignment horizontal="center"/>
    </xf>
    <xf numFmtId="3" fontId="10" fillId="0" borderId="0" xfId="0" applyNumberFormat="1" applyFont="1" applyAlignment="1"/>
    <xf numFmtId="0" fontId="14" fillId="0" borderId="0" xfId="0" applyFont="1" applyAlignment="1"/>
    <xf numFmtId="0" fontId="15" fillId="0" borderId="0" xfId="0" applyFont="1" applyAlignment="1"/>
    <xf numFmtId="0" fontId="7" fillId="0" borderId="0" xfId="0" applyFont="1" applyAlignment="1"/>
    <xf numFmtId="0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NumberFormat="1" applyFont="1" applyAlignment="1" applyProtection="1">
      <protection locked="0"/>
    </xf>
    <xf numFmtId="8" fontId="6" fillId="2" borderId="3" xfId="0" quotePrefix="1" applyNumberFormat="1" applyFont="1" applyFill="1" applyBorder="1" applyAlignment="1" applyProtection="1">
      <protection locked="0"/>
    </xf>
    <xf numFmtId="0" fontId="6" fillId="2" borderId="3" xfId="0" quotePrefix="1" applyNumberFormat="1" applyFont="1" applyFill="1" applyBorder="1" applyAlignment="1" applyProtection="1">
      <protection locked="0"/>
    </xf>
    <xf numFmtId="0" fontId="2" fillId="0" borderId="0" xfId="0" applyNumberFormat="1" applyFont="1" applyAlignment="1"/>
    <xf numFmtId="0" fontId="0" fillId="0" borderId="0" xfId="0" applyAlignment="1"/>
    <xf numFmtId="0" fontId="0" fillId="0" borderId="4" xfId="0" applyNumberFormat="1" applyFont="1" applyBorder="1" applyAlignment="1"/>
    <xf numFmtId="0" fontId="14" fillId="0" borderId="0" xfId="0" applyNumberFormat="1" applyFont="1" applyAlignment="1"/>
    <xf numFmtId="0" fontId="1" fillId="0" borderId="0" xfId="0" applyNumberFormat="1" applyFont="1" applyAlignment="1"/>
    <xf numFmtId="0" fontId="3" fillId="0" borderId="0" xfId="0" applyNumberFormat="1" applyFont="1" applyAlignment="1"/>
    <xf numFmtId="0" fontId="4" fillId="0" borderId="0" xfId="0" applyNumberFormat="1" applyFont="1" applyAlignment="1"/>
    <xf numFmtId="0" fontId="0" fillId="2" borderId="0" xfId="0" applyNumberFormat="1" applyFont="1" applyFill="1" applyAlignment="1"/>
    <xf numFmtId="0" fontId="6" fillId="2" borderId="0" xfId="0" applyNumberFormat="1" applyFont="1" applyFill="1" applyAlignment="1"/>
    <xf numFmtId="0" fontId="12" fillId="2" borderId="0" xfId="0" applyNumberFormat="1" applyFont="1" applyFill="1" applyAlignment="1"/>
    <xf numFmtId="0" fontId="8" fillId="0" borderId="2" xfId="0" applyNumberFormat="1" applyFont="1" applyFill="1" applyBorder="1" applyAlignment="1"/>
    <xf numFmtId="0" fontId="0" fillId="0" borderId="2" xfId="0" applyNumberFormat="1" applyFont="1" applyFill="1" applyBorder="1" applyAlignment="1"/>
    <xf numFmtId="0" fontId="8" fillId="0" borderId="0" xfId="0" applyNumberFormat="1" applyFont="1" applyFill="1" applyAlignment="1"/>
    <xf numFmtId="0" fontId="18" fillId="0" borderId="0" xfId="0" applyNumberFormat="1" applyFont="1" applyAlignment="1"/>
    <xf numFmtId="0" fontId="6" fillId="0" borderId="3" xfId="0" applyNumberFormat="1" applyFont="1" applyBorder="1" applyAlignment="1" applyProtection="1">
      <protection locked="0"/>
    </xf>
    <xf numFmtId="0" fontId="6" fillId="2" borderId="5" xfId="0" applyNumberFormat="1" applyFont="1" applyFill="1" applyBorder="1" applyAlignment="1" applyProtection="1">
      <alignment horizontal="left"/>
      <protection locked="0"/>
    </xf>
    <xf numFmtId="0" fontId="19" fillId="2" borderId="3" xfId="0" applyNumberFormat="1" applyFont="1" applyFill="1" applyBorder="1" applyAlignment="1" applyProtection="1">
      <protection locked="0"/>
    </xf>
    <xf numFmtId="3" fontId="8" fillId="0" borderId="3" xfId="0" applyNumberFormat="1" applyFont="1" applyBorder="1" applyAlignment="1" applyProtection="1">
      <alignment horizontal="center"/>
      <protection locked="0"/>
    </xf>
    <xf numFmtId="3" fontId="8" fillId="3" borderId="3" xfId="0" applyNumberFormat="1" applyFont="1" applyFill="1" applyBorder="1" applyAlignment="1" applyProtection="1">
      <alignment horizontal="center"/>
      <protection locked="0"/>
    </xf>
    <xf numFmtId="3" fontId="10" fillId="2" borderId="3" xfId="0" applyNumberFormat="1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Continuous"/>
    </xf>
    <xf numFmtId="4" fontId="6" fillId="0" borderId="0" xfId="0" applyNumberFormat="1" applyFont="1" applyAlignment="1">
      <alignment horizontal="centerContinuous"/>
    </xf>
    <xf numFmtId="4" fontId="6" fillId="0" borderId="0" xfId="0" applyNumberFormat="1" applyFont="1" applyAlignment="1">
      <alignment horizontal="center"/>
    </xf>
    <xf numFmtId="0" fontId="6" fillId="0" borderId="3" xfId="0" applyNumberFormat="1" applyFont="1" applyBorder="1" applyAlignment="1"/>
    <xf numFmtId="0" fontId="21" fillId="0" borderId="3" xfId="0" applyNumberFormat="1" applyFont="1" applyBorder="1" applyAlignment="1" applyProtection="1">
      <protection locked="0"/>
    </xf>
    <xf numFmtId="4" fontId="8" fillId="3" borderId="3" xfId="0" applyNumberFormat="1" applyFont="1" applyFill="1" applyBorder="1" applyAlignment="1" applyProtection="1">
      <alignment horizontal="center"/>
      <protection locked="0"/>
    </xf>
    <xf numFmtId="4" fontId="6" fillId="0" borderId="6" xfId="0" applyNumberFormat="1" applyFont="1" applyBorder="1" applyAlignment="1">
      <alignment horizontal="centerContinuous"/>
    </xf>
    <xf numFmtId="3" fontId="8" fillId="0" borderId="5" xfId="0" applyNumberFormat="1" applyFont="1" applyBorder="1" applyAlignment="1" applyProtection="1">
      <alignment horizontal="center"/>
      <protection locked="0"/>
    </xf>
    <xf numFmtId="0" fontId="10" fillId="0" borderId="0" xfId="0" applyNumberFormat="1" applyFont="1" applyAlignment="1">
      <alignment horizontal="left"/>
    </xf>
    <xf numFmtId="164" fontId="13" fillId="0" borderId="7" xfId="0" applyNumberFormat="1" applyFont="1" applyBorder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0" fontId="20" fillId="0" borderId="0" xfId="0" applyNumberFormat="1" applyFont="1" applyAlignment="1"/>
    <xf numFmtId="0" fontId="20" fillId="0" borderId="0" xfId="0" applyNumberFormat="1" applyFont="1" applyAlignment="1">
      <alignment horizontal="centerContinuous"/>
    </xf>
    <xf numFmtId="0" fontId="10" fillId="0" borderId="0" xfId="0" applyNumberFormat="1" applyFont="1" applyBorder="1" applyAlignment="1">
      <alignment horizontal="left"/>
    </xf>
    <xf numFmtId="0" fontId="10" fillId="0" borderId="0" xfId="0" applyNumberFormat="1" applyFont="1" applyBorder="1" applyAlignment="1"/>
    <xf numFmtId="3" fontId="10" fillId="2" borderId="1" xfId="0" applyNumberFormat="1" applyFont="1" applyFill="1" applyBorder="1" applyAlignment="1">
      <alignment horizontal="center"/>
    </xf>
    <xf numFmtId="0" fontId="16" fillId="0" borderId="8" xfId="0" applyFont="1" applyBorder="1" applyAlignment="1"/>
    <xf numFmtId="3" fontId="13" fillId="0" borderId="9" xfId="0" applyNumberFormat="1" applyFont="1" applyBorder="1" applyAlignment="1">
      <alignment horizontal="center"/>
    </xf>
    <xf numFmtId="0" fontId="16" fillId="0" borderId="10" xfId="0" applyFont="1" applyBorder="1" applyAlignment="1"/>
    <xf numFmtId="4" fontId="13" fillId="0" borderId="7" xfId="0" applyNumberFormat="1" applyFont="1" applyBorder="1" applyAlignment="1">
      <alignment horizontal="center"/>
    </xf>
    <xf numFmtId="0" fontId="16" fillId="4" borderId="10" xfId="0" applyFont="1" applyFill="1" applyBorder="1" applyAlignment="1"/>
    <xf numFmtId="4" fontId="12" fillId="4" borderId="7" xfId="0" applyNumberFormat="1" applyFont="1" applyFill="1" applyBorder="1" applyAlignment="1">
      <alignment horizontal="center"/>
    </xf>
    <xf numFmtId="164" fontId="13" fillId="4" borderId="7" xfId="0" applyNumberFormat="1" applyFont="1" applyFill="1" applyBorder="1" applyAlignment="1">
      <alignment horizontal="center"/>
    </xf>
    <xf numFmtId="4" fontId="12" fillId="4" borderId="11" xfId="0" applyNumberFormat="1" applyFont="1" applyFill="1" applyBorder="1" applyAlignment="1">
      <alignment horizontal="center"/>
    </xf>
    <xf numFmtId="0" fontId="13" fillId="0" borderId="12" xfId="0" applyFont="1" applyBorder="1" applyAlignment="1"/>
    <xf numFmtId="0" fontId="12" fillId="0" borderId="12" xfId="0" applyFont="1" applyBorder="1" applyAlignment="1"/>
    <xf numFmtId="4" fontId="13" fillId="0" borderId="9" xfId="0" applyNumberFormat="1" applyFont="1" applyBorder="1" applyAlignment="1">
      <alignment horizontal="center"/>
    </xf>
    <xf numFmtId="3" fontId="10" fillId="2" borderId="5" xfId="0" applyNumberFormat="1" applyFont="1" applyFill="1" applyBorder="1" applyAlignment="1">
      <alignment horizontal="center"/>
    </xf>
    <xf numFmtId="40" fontId="8" fillId="5" borderId="3" xfId="0" applyNumberFormat="1" applyFont="1" applyFill="1" applyBorder="1" applyProtection="1">
      <protection locked="0"/>
    </xf>
    <xf numFmtId="40" fontId="8" fillId="0" borderId="3" xfId="0" applyNumberFormat="1" applyFont="1" applyBorder="1" applyProtection="1">
      <protection locked="0"/>
    </xf>
    <xf numFmtId="164" fontId="8" fillId="0" borderId="13" xfId="0" applyNumberFormat="1" applyFont="1" applyBorder="1" applyProtection="1">
      <protection locked="0"/>
    </xf>
    <xf numFmtId="164" fontId="8" fillId="3" borderId="13" xfId="0" applyNumberFormat="1" applyFont="1" applyFill="1" applyBorder="1" applyProtection="1">
      <protection locked="0"/>
    </xf>
    <xf numFmtId="40" fontId="8" fillId="3" borderId="3" xfId="0" applyNumberFormat="1" applyFont="1" applyFill="1" applyBorder="1" applyProtection="1">
      <protection locked="0"/>
    </xf>
    <xf numFmtId="4" fontId="10" fillId="2" borderId="5" xfId="0" applyNumberFormat="1" applyFont="1" applyFill="1" applyBorder="1"/>
    <xf numFmtId="164" fontId="10" fillId="0" borderId="14" xfId="0" applyNumberFormat="1" applyFont="1" applyBorder="1" applyProtection="1">
      <protection locked="0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/>
    <xf numFmtId="4" fontId="6" fillId="0" borderId="0" xfId="0" applyNumberFormat="1" applyFont="1"/>
    <xf numFmtId="0" fontId="6" fillId="0" borderId="0" xfId="0" applyFont="1" applyAlignment="1">
      <alignment horizontal="center"/>
    </xf>
    <xf numFmtId="4" fontId="8" fillId="3" borderId="3" xfId="0" applyNumberFormat="1" applyFont="1" applyFill="1" applyBorder="1" applyProtection="1">
      <protection locked="0"/>
    </xf>
    <xf numFmtId="4" fontId="10" fillId="2" borderId="3" xfId="0" applyNumberFormat="1" applyFont="1" applyFill="1" applyBorder="1"/>
    <xf numFmtId="0" fontId="7" fillId="0" borderId="1" xfId="0" applyFont="1" applyBorder="1"/>
    <xf numFmtId="4" fontId="20" fillId="0" borderId="1" xfId="0" applyNumberFormat="1" applyFont="1" applyBorder="1"/>
    <xf numFmtId="0" fontId="0" fillId="0" borderId="1" xfId="0" applyBorder="1"/>
    <xf numFmtId="0" fontId="12" fillId="0" borderId="0" xfId="0" applyFont="1"/>
    <xf numFmtId="164" fontId="10" fillId="0" borderId="13" xfId="0" applyNumberFormat="1" applyFont="1" applyBorder="1" applyProtection="1">
      <protection locked="0"/>
    </xf>
    <xf numFmtId="164" fontId="8" fillId="0" borderId="3" xfId="0" applyNumberFormat="1" applyFont="1" applyBorder="1" applyProtection="1">
      <protection locked="0"/>
    </xf>
    <xf numFmtId="164" fontId="8" fillId="3" borderId="3" xfId="0" applyNumberFormat="1" applyFont="1" applyFill="1" applyBorder="1" applyProtection="1">
      <protection locked="0"/>
    </xf>
    <xf numFmtId="4" fontId="8" fillId="2" borderId="3" xfId="0" applyNumberFormat="1" applyFont="1" applyFill="1" applyBorder="1" applyProtection="1">
      <protection locked="0"/>
    </xf>
    <xf numFmtId="4" fontId="8" fillId="0" borderId="3" xfId="0" applyNumberFormat="1" applyFont="1" applyBorder="1" applyProtection="1">
      <protection locked="0"/>
    </xf>
    <xf numFmtId="164" fontId="10" fillId="0" borderId="3" xfId="0" applyNumberFormat="1" applyFont="1" applyBorder="1" applyProtection="1">
      <protection locked="0"/>
    </xf>
    <xf numFmtId="0" fontId="7" fillId="0" borderId="1" xfId="0" applyFont="1" applyBorder="1" applyAlignment="1">
      <alignment horizontal="center"/>
    </xf>
    <xf numFmtId="4" fontId="10" fillId="2" borderId="1" xfId="0" applyNumberFormat="1" applyFont="1" applyFill="1" applyBorder="1"/>
    <xf numFmtId="164" fontId="10" fillId="0" borderId="1" xfId="0" applyNumberFormat="1" applyFont="1" applyBorder="1" applyProtection="1">
      <protection locked="0"/>
    </xf>
    <xf numFmtId="10" fontId="8" fillId="0" borderId="3" xfId="0" applyNumberFormat="1" applyFont="1" applyBorder="1" applyProtection="1">
      <protection locked="0"/>
    </xf>
    <xf numFmtId="164" fontId="8" fillId="5" borderId="3" xfId="0" applyNumberFormat="1" applyFont="1" applyFill="1" applyBorder="1" applyProtection="1">
      <protection locked="0"/>
    </xf>
    <xf numFmtId="4" fontId="8" fillId="5" borderId="3" xfId="0" applyNumberFormat="1" applyFont="1" applyFill="1" applyBorder="1" applyProtection="1">
      <protection locked="0"/>
    </xf>
    <xf numFmtId="3" fontId="10" fillId="2" borderId="0" xfId="0" applyNumberFormat="1" applyFont="1" applyFill="1" applyAlignment="1">
      <alignment horizontal="center"/>
    </xf>
    <xf numFmtId="4" fontId="10" fillId="2" borderId="0" xfId="0" applyNumberFormat="1" applyFont="1" applyFill="1"/>
    <xf numFmtId="164" fontId="10" fillId="0" borderId="0" xfId="0" applyNumberFormat="1" applyFont="1" applyProtection="1">
      <protection locked="0"/>
    </xf>
    <xf numFmtId="40" fontId="8" fillId="0" borderId="5" xfId="0" applyNumberFormat="1" applyFont="1" applyBorder="1" applyProtection="1">
      <protection locked="0"/>
    </xf>
    <xf numFmtId="164" fontId="10" fillId="0" borderId="0" xfId="0" applyNumberFormat="1" applyFont="1"/>
    <xf numFmtId="0" fontId="0" fillId="0" borderId="0" xfId="0"/>
    <xf numFmtId="0" fontId="8" fillId="0" borderId="0" xfId="0" applyFont="1"/>
    <xf numFmtId="0" fontId="0" fillId="0" borderId="0" xfId="0" applyProtection="1">
      <protection locked="0"/>
    </xf>
    <xf numFmtId="0" fontId="6" fillId="0" borderId="3" xfId="0" applyFont="1" applyBorder="1"/>
    <xf numFmtId="0" fontId="7" fillId="0" borderId="1" xfId="0" applyFont="1" applyBorder="1" applyProtection="1">
      <protection locked="0"/>
    </xf>
    <xf numFmtId="0" fontId="21" fillId="0" borderId="3" xfId="0" applyFont="1" applyBorder="1" applyProtection="1">
      <protection locked="0"/>
    </xf>
    <xf numFmtId="0" fontId="6" fillId="0" borderId="3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tabSelected="1"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441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">
        <v>160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2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78" t="s">
        <v>146</v>
      </c>
      <c r="B9" s="13"/>
      <c r="C9" s="14"/>
      <c r="D9" s="72">
        <v>8</v>
      </c>
      <c r="E9" s="104">
        <v>1567145</v>
      </c>
      <c r="F9" s="105">
        <v>410593.5</v>
      </c>
      <c r="G9" s="106">
        <v>0.26200096353560137</v>
      </c>
      <c r="H9" s="15"/>
    </row>
    <row r="10" spans="1:8" ht="15.75" x14ac:dyDescent="0.25">
      <c r="A10" s="78" t="s">
        <v>11</v>
      </c>
      <c r="B10" s="13"/>
      <c r="C10" s="14"/>
      <c r="D10" s="72">
        <v>6</v>
      </c>
      <c r="E10" s="104">
        <v>1451400</v>
      </c>
      <c r="F10" s="105">
        <v>387811.5</v>
      </c>
      <c r="G10" s="106">
        <v>0.26719822240595287</v>
      </c>
      <c r="H10" s="15"/>
    </row>
    <row r="11" spans="1:8" ht="15.75" x14ac:dyDescent="0.25">
      <c r="A11" s="78" t="s">
        <v>73</v>
      </c>
      <c r="B11" s="13"/>
      <c r="C11" s="14"/>
      <c r="D11" s="72"/>
      <c r="E11" s="104"/>
      <c r="F11" s="105"/>
      <c r="G11" s="106"/>
      <c r="H11" s="15"/>
    </row>
    <row r="12" spans="1:8" ht="15.75" x14ac:dyDescent="0.25">
      <c r="A12" s="78" t="s">
        <v>25</v>
      </c>
      <c r="B12" s="13"/>
      <c r="C12" s="14"/>
      <c r="D12" s="72"/>
      <c r="E12" s="104"/>
      <c r="F12" s="105"/>
      <c r="G12" s="106"/>
      <c r="H12" s="15"/>
    </row>
    <row r="13" spans="1:8" ht="15.75" x14ac:dyDescent="0.25">
      <c r="A13" s="78" t="s">
        <v>74</v>
      </c>
      <c r="B13" s="13"/>
      <c r="C13" s="14"/>
      <c r="D13" s="72">
        <v>6</v>
      </c>
      <c r="E13" s="104">
        <v>361494</v>
      </c>
      <c r="F13" s="105">
        <v>31346.5</v>
      </c>
      <c r="G13" s="106">
        <v>8.671374905254306E-2</v>
      </c>
      <c r="H13" s="15"/>
    </row>
    <row r="14" spans="1:8" ht="15.75" x14ac:dyDescent="0.25">
      <c r="A14" s="78" t="s">
        <v>120</v>
      </c>
      <c r="B14" s="13"/>
      <c r="C14" s="14"/>
      <c r="D14" s="72"/>
      <c r="E14" s="104"/>
      <c r="F14" s="105"/>
      <c r="G14" s="106"/>
      <c r="H14" s="15"/>
    </row>
    <row r="15" spans="1:8" ht="15.75" x14ac:dyDescent="0.25">
      <c r="A15" s="78" t="s">
        <v>112</v>
      </c>
      <c r="B15" s="13"/>
      <c r="C15" s="14"/>
      <c r="D15" s="72">
        <v>1</v>
      </c>
      <c r="E15" s="104">
        <v>168760</v>
      </c>
      <c r="F15" s="105">
        <v>40872</v>
      </c>
      <c r="G15" s="106">
        <v>0.24219009243896658</v>
      </c>
      <c r="H15" s="15"/>
    </row>
    <row r="16" spans="1:8" ht="15.75" x14ac:dyDescent="0.25">
      <c r="A16" s="78" t="s">
        <v>121</v>
      </c>
      <c r="B16" s="13"/>
      <c r="C16" s="14"/>
      <c r="D16" s="72">
        <v>2</v>
      </c>
      <c r="E16" s="104">
        <v>3786095</v>
      </c>
      <c r="F16" s="105">
        <v>864713</v>
      </c>
      <c r="G16" s="106">
        <v>0.22839178625998555</v>
      </c>
      <c r="H16" s="15"/>
    </row>
    <row r="17" spans="1:8" ht="15.75" x14ac:dyDescent="0.25">
      <c r="A17" s="78" t="s">
        <v>147</v>
      </c>
      <c r="B17" s="13"/>
      <c r="C17" s="14"/>
      <c r="D17" s="72">
        <v>4</v>
      </c>
      <c r="E17" s="104">
        <v>6887479</v>
      </c>
      <c r="F17" s="105">
        <v>-143112.5</v>
      </c>
      <c r="G17" s="106">
        <v>-2.0778647746149209E-2</v>
      </c>
      <c r="H17" s="15"/>
    </row>
    <row r="18" spans="1:8" ht="15.75" x14ac:dyDescent="0.25">
      <c r="A18" s="78" t="s">
        <v>14</v>
      </c>
      <c r="B18" s="13"/>
      <c r="C18" s="14"/>
      <c r="D18" s="72">
        <v>1</v>
      </c>
      <c r="E18" s="104">
        <v>255361</v>
      </c>
      <c r="F18" s="105">
        <v>59767.5</v>
      </c>
      <c r="G18" s="106">
        <v>0.23405101013858812</v>
      </c>
      <c r="H18" s="15"/>
    </row>
    <row r="19" spans="1:8" ht="15.75" x14ac:dyDescent="0.25">
      <c r="A19" s="78" t="s">
        <v>15</v>
      </c>
      <c r="B19" s="13"/>
      <c r="C19" s="14"/>
      <c r="D19" s="72"/>
      <c r="E19" s="104"/>
      <c r="F19" s="105"/>
      <c r="G19" s="106"/>
      <c r="H19" s="15"/>
    </row>
    <row r="20" spans="1:8" ht="15.75" x14ac:dyDescent="0.25">
      <c r="A20" s="69" t="s">
        <v>16</v>
      </c>
      <c r="B20" s="13"/>
      <c r="C20" s="14"/>
      <c r="D20" s="72">
        <v>1</v>
      </c>
      <c r="E20" s="104">
        <v>1050873</v>
      </c>
      <c r="F20" s="105">
        <v>197045</v>
      </c>
      <c r="G20" s="106">
        <v>0.18750600691044494</v>
      </c>
      <c r="H20" s="15"/>
    </row>
    <row r="21" spans="1:8" ht="15.75" x14ac:dyDescent="0.25">
      <c r="A21" s="78" t="s">
        <v>75</v>
      </c>
      <c r="B21" s="13"/>
      <c r="C21" s="14"/>
      <c r="D21" s="72"/>
      <c r="E21" s="104"/>
      <c r="F21" s="105"/>
      <c r="G21" s="106"/>
      <c r="H21" s="15"/>
    </row>
    <row r="22" spans="1:8" ht="15.75" x14ac:dyDescent="0.25">
      <c r="A22" s="78" t="s">
        <v>97</v>
      </c>
      <c r="B22" s="13"/>
      <c r="C22" s="14"/>
      <c r="D22" s="72">
        <v>1</v>
      </c>
      <c r="E22" s="104">
        <v>45015</v>
      </c>
      <c r="F22" s="105">
        <v>6051</v>
      </c>
      <c r="G22" s="106">
        <v>0.13442185938020659</v>
      </c>
      <c r="H22" s="15"/>
    </row>
    <row r="23" spans="1:8" ht="15.75" x14ac:dyDescent="0.25">
      <c r="A23" s="78" t="s">
        <v>149</v>
      </c>
      <c r="B23" s="13"/>
      <c r="C23" s="14"/>
      <c r="D23" s="72"/>
      <c r="E23" s="104"/>
      <c r="F23" s="105"/>
      <c r="G23" s="106"/>
      <c r="H23" s="15"/>
    </row>
    <row r="24" spans="1:8" ht="15.75" x14ac:dyDescent="0.25">
      <c r="A24" s="78" t="s">
        <v>143</v>
      </c>
      <c r="B24" s="13"/>
      <c r="C24" s="14"/>
      <c r="D24" s="72"/>
      <c r="E24" s="104"/>
      <c r="F24" s="105"/>
      <c r="G24" s="106"/>
      <c r="H24" s="15"/>
    </row>
    <row r="25" spans="1:8" ht="15.75" x14ac:dyDescent="0.25">
      <c r="A25" s="79" t="s">
        <v>20</v>
      </c>
      <c r="B25" s="13"/>
      <c r="C25" s="14"/>
      <c r="D25" s="72">
        <v>3</v>
      </c>
      <c r="E25" s="104">
        <v>576391</v>
      </c>
      <c r="F25" s="105">
        <v>100326.5</v>
      </c>
      <c r="G25" s="106">
        <v>0.17405979621472228</v>
      </c>
      <c r="H25" s="15"/>
    </row>
    <row r="26" spans="1:8" ht="15.75" x14ac:dyDescent="0.25">
      <c r="A26" s="79" t="s">
        <v>21</v>
      </c>
      <c r="B26" s="13"/>
      <c r="C26" s="14"/>
      <c r="D26" s="72"/>
      <c r="E26" s="104"/>
      <c r="F26" s="105"/>
      <c r="G26" s="106"/>
      <c r="H26" s="15"/>
    </row>
    <row r="27" spans="1:8" ht="15.75" x14ac:dyDescent="0.25">
      <c r="A27" s="69" t="s">
        <v>22</v>
      </c>
      <c r="B27" s="13"/>
      <c r="C27" s="14"/>
      <c r="D27" s="72"/>
      <c r="E27" s="105"/>
      <c r="F27" s="105"/>
      <c r="G27" s="106"/>
      <c r="H27" s="15"/>
    </row>
    <row r="28" spans="1:8" ht="15.75" x14ac:dyDescent="0.25">
      <c r="A28" s="69" t="s">
        <v>23</v>
      </c>
      <c r="B28" s="13"/>
      <c r="C28" s="14"/>
      <c r="D28" s="72"/>
      <c r="E28" s="105"/>
      <c r="F28" s="105"/>
      <c r="G28" s="106"/>
      <c r="H28" s="15"/>
    </row>
    <row r="29" spans="1:8" ht="15.75" x14ac:dyDescent="0.25">
      <c r="A29" s="69" t="s">
        <v>151</v>
      </c>
      <c r="B29" s="13"/>
      <c r="C29" s="14"/>
      <c r="D29" s="72"/>
      <c r="E29" s="105"/>
      <c r="F29" s="105"/>
      <c r="G29" s="106"/>
      <c r="H29" s="15"/>
    </row>
    <row r="30" spans="1:8" ht="15.75" x14ac:dyDescent="0.25">
      <c r="A30" s="69" t="s">
        <v>115</v>
      </c>
      <c r="B30" s="13"/>
      <c r="C30" s="14"/>
      <c r="D30" s="72">
        <v>2</v>
      </c>
      <c r="E30" s="105">
        <v>498494</v>
      </c>
      <c r="F30" s="105">
        <v>142953.5</v>
      </c>
      <c r="G30" s="106">
        <v>0.28677075350957082</v>
      </c>
      <c r="H30" s="15"/>
    </row>
    <row r="31" spans="1:8" ht="15.75" x14ac:dyDescent="0.25">
      <c r="A31" s="69" t="s">
        <v>19</v>
      </c>
      <c r="B31" s="13"/>
      <c r="C31" s="14"/>
      <c r="D31" s="72">
        <v>2</v>
      </c>
      <c r="E31" s="105">
        <v>225605</v>
      </c>
      <c r="F31" s="105">
        <v>43804.5</v>
      </c>
      <c r="G31" s="106">
        <v>0.19416457968573392</v>
      </c>
      <c r="H31" s="15"/>
    </row>
    <row r="32" spans="1:8" ht="15.75" x14ac:dyDescent="0.25">
      <c r="A32" s="69" t="s">
        <v>142</v>
      </c>
      <c r="B32" s="13"/>
      <c r="C32" s="14"/>
      <c r="D32" s="72"/>
      <c r="E32" s="105"/>
      <c r="F32" s="105"/>
      <c r="G32" s="106"/>
      <c r="H32" s="15"/>
    </row>
    <row r="33" spans="1:8" ht="15.75" x14ac:dyDescent="0.25">
      <c r="A33" s="69" t="s">
        <v>152</v>
      </c>
      <c r="B33" s="13"/>
      <c r="C33" s="14"/>
      <c r="D33" s="72"/>
      <c r="E33" s="105"/>
      <c r="F33" s="105"/>
      <c r="G33" s="106"/>
      <c r="H33" s="15"/>
    </row>
    <row r="34" spans="1:8" ht="15.75" x14ac:dyDescent="0.25">
      <c r="A34" s="69" t="s">
        <v>76</v>
      </c>
      <c r="B34" s="13"/>
      <c r="C34" s="14"/>
      <c r="D34" s="72"/>
      <c r="E34" s="105"/>
      <c r="F34" s="105"/>
      <c r="G34" s="106"/>
      <c r="H34" s="15"/>
    </row>
    <row r="35" spans="1:8" x14ac:dyDescent="0.2">
      <c r="A35" s="16" t="s">
        <v>28</v>
      </c>
      <c r="B35" s="13"/>
      <c r="C35" s="14"/>
      <c r="D35" s="73"/>
      <c r="E35" s="104"/>
      <c r="F35" s="105"/>
      <c r="G35" s="107"/>
      <c r="H35" s="15"/>
    </row>
    <row r="36" spans="1:8" x14ac:dyDescent="0.2">
      <c r="A36" s="16" t="s">
        <v>29</v>
      </c>
      <c r="B36" s="13"/>
      <c r="C36" s="14"/>
      <c r="D36" s="73"/>
      <c r="E36" s="104"/>
      <c r="F36" s="105"/>
      <c r="G36" s="107"/>
      <c r="H36" s="15"/>
    </row>
    <row r="37" spans="1:8" x14ac:dyDescent="0.2">
      <c r="A37" s="16" t="s">
        <v>30</v>
      </c>
      <c r="B37" s="13"/>
      <c r="C37" s="14"/>
      <c r="D37" s="73"/>
      <c r="E37" s="104"/>
      <c r="F37" s="105"/>
      <c r="G37" s="107"/>
      <c r="H37" s="15"/>
    </row>
    <row r="38" spans="1:8" x14ac:dyDescent="0.2">
      <c r="A38" s="17"/>
      <c r="B38" s="18"/>
      <c r="C38" s="14"/>
      <c r="D38" s="73"/>
      <c r="E38" s="108"/>
      <c r="F38" s="108"/>
      <c r="G38" s="107"/>
      <c r="H38" s="15"/>
    </row>
    <row r="39" spans="1:8" ht="15.75" x14ac:dyDescent="0.25">
      <c r="A39" s="19" t="s">
        <v>31</v>
      </c>
      <c r="B39" s="20"/>
      <c r="C39" s="21"/>
      <c r="D39" s="103">
        <v>37</v>
      </c>
      <c r="E39" s="109">
        <v>16874112</v>
      </c>
      <c r="F39" s="109">
        <v>2142172</v>
      </c>
      <c r="G39" s="110">
        <v>0.12695020632789447</v>
      </c>
      <c r="H39" s="15"/>
    </row>
    <row r="40" spans="1:8" ht="15.75" x14ac:dyDescent="0.25">
      <c r="A40" s="22"/>
      <c r="B40" s="22"/>
      <c r="C40" s="22"/>
      <c r="D40" s="111"/>
      <c r="E40" s="112"/>
      <c r="F40" s="75"/>
      <c r="G40" s="75"/>
      <c r="H40" s="2"/>
    </row>
    <row r="41" spans="1:8" ht="18" x14ac:dyDescent="0.25">
      <c r="A41" s="23" t="s">
        <v>32</v>
      </c>
      <c r="B41" s="24"/>
      <c r="C41" s="24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81" t="s">
        <v>134</v>
      </c>
      <c r="H43" s="2"/>
    </row>
    <row r="44" spans="1:8" ht="15.75" x14ac:dyDescent="0.25">
      <c r="A44" s="27" t="s">
        <v>33</v>
      </c>
      <c r="B44" s="28"/>
      <c r="C44" s="14"/>
      <c r="D44" s="72">
        <v>97</v>
      </c>
      <c r="E44" s="105">
        <v>11379316.5</v>
      </c>
      <c r="F44" s="105">
        <v>651161.18999999994</v>
      </c>
      <c r="G44" s="106">
        <v>0.94277677486165357</v>
      </c>
      <c r="H44" s="15"/>
    </row>
    <row r="45" spans="1:8" ht="15.75" x14ac:dyDescent="0.25">
      <c r="A45" s="27" t="s">
        <v>34</v>
      </c>
      <c r="B45" s="28"/>
      <c r="C45" s="14"/>
      <c r="D45" s="72">
        <v>7</v>
      </c>
      <c r="E45" s="105">
        <v>6438077.1200000001</v>
      </c>
      <c r="F45" s="105">
        <v>651501.87</v>
      </c>
      <c r="G45" s="106">
        <v>0.89880489813082576</v>
      </c>
      <c r="H45" s="15"/>
    </row>
    <row r="46" spans="1:8" ht="15.75" x14ac:dyDescent="0.25">
      <c r="A46" s="27" t="s">
        <v>35</v>
      </c>
      <c r="B46" s="28"/>
      <c r="C46" s="14"/>
      <c r="D46" s="72">
        <v>59</v>
      </c>
      <c r="E46" s="105">
        <v>4549602.5</v>
      </c>
      <c r="F46" s="105">
        <v>346124.41</v>
      </c>
      <c r="G46" s="106">
        <v>0.92392205472895705</v>
      </c>
      <c r="H46" s="15"/>
    </row>
    <row r="47" spans="1:8" ht="15.75" x14ac:dyDescent="0.25">
      <c r="A47" s="27" t="s">
        <v>36</v>
      </c>
      <c r="B47" s="28"/>
      <c r="C47" s="14"/>
      <c r="D47" s="72">
        <v>1</v>
      </c>
      <c r="E47" s="105">
        <v>376730.5</v>
      </c>
      <c r="F47" s="105">
        <v>25555.5</v>
      </c>
      <c r="G47" s="106">
        <v>0.93216503574836651</v>
      </c>
      <c r="H47" s="15"/>
    </row>
    <row r="48" spans="1:8" ht="15.75" x14ac:dyDescent="0.25">
      <c r="A48" s="27" t="s">
        <v>37</v>
      </c>
      <c r="B48" s="28"/>
      <c r="C48" s="14"/>
      <c r="D48" s="72">
        <v>109</v>
      </c>
      <c r="E48" s="105">
        <v>13518137.35</v>
      </c>
      <c r="F48" s="105">
        <v>870179.95</v>
      </c>
      <c r="G48" s="106">
        <v>0.93562870923189723</v>
      </c>
      <c r="H48" s="15"/>
    </row>
    <row r="49" spans="1:8" ht="15.75" x14ac:dyDescent="0.25">
      <c r="A49" s="27" t="s">
        <v>38</v>
      </c>
      <c r="B49" s="28"/>
      <c r="C49" s="14"/>
      <c r="D49" s="72">
        <v>9</v>
      </c>
      <c r="E49" s="105">
        <v>1240599</v>
      </c>
      <c r="F49" s="105">
        <v>72347</v>
      </c>
      <c r="G49" s="106">
        <v>0.94168381564067039</v>
      </c>
      <c r="H49" s="15"/>
    </row>
    <row r="50" spans="1:8" ht="15.75" x14ac:dyDescent="0.25">
      <c r="A50" s="27" t="s">
        <v>39</v>
      </c>
      <c r="B50" s="28"/>
      <c r="C50" s="14"/>
      <c r="D50" s="72">
        <v>17</v>
      </c>
      <c r="E50" s="105">
        <v>1460070.38</v>
      </c>
      <c r="F50" s="105">
        <v>84847.38</v>
      </c>
      <c r="G50" s="106">
        <v>0.94188815747361443</v>
      </c>
      <c r="H50" s="15"/>
    </row>
    <row r="51" spans="1:8" ht="15.75" x14ac:dyDescent="0.25">
      <c r="A51" s="27" t="s">
        <v>40</v>
      </c>
      <c r="B51" s="28"/>
      <c r="C51" s="14"/>
      <c r="D51" s="72"/>
      <c r="E51" s="105"/>
      <c r="F51" s="105"/>
      <c r="G51" s="106"/>
      <c r="H51" s="15"/>
    </row>
    <row r="52" spans="1:8" ht="15.75" x14ac:dyDescent="0.25">
      <c r="A52" s="53" t="s">
        <v>41</v>
      </c>
      <c r="B52" s="28"/>
      <c r="C52" s="14"/>
      <c r="D52" s="72">
        <v>2</v>
      </c>
      <c r="E52" s="105">
        <v>236650</v>
      </c>
      <c r="F52" s="105">
        <v>9650</v>
      </c>
      <c r="G52" s="106">
        <v>0.95922248045637015</v>
      </c>
      <c r="H52" s="15"/>
    </row>
    <row r="53" spans="1:8" ht="15.75" x14ac:dyDescent="0.25">
      <c r="A53" s="54" t="s">
        <v>60</v>
      </c>
      <c r="B53" s="28"/>
      <c r="C53" s="14"/>
      <c r="D53" s="72"/>
      <c r="E53" s="105"/>
      <c r="F53" s="105"/>
      <c r="G53" s="106"/>
      <c r="H53" s="15"/>
    </row>
    <row r="54" spans="1:8" ht="15.75" x14ac:dyDescent="0.25">
      <c r="A54" s="27" t="s">
        <v>98</v>
      </c>
      <c r="B54" s="28"/>
      <c r="C54" s="14"/>
      <c r="D54" s="72">
        <v>775</v>
      </c>
      <c r="E54" s="105">
        <v>79335595.609999999</v>
      </c>
      <c r="F54" s="105">
        <v>8516594.2599999998</v>
      </c>
      <c r="G54" s="106">
        <v>0.89265103268568002</v>
      </c>
      <c r="H54" s="15"/>
    </row>
    <row r="55" spans="1:8" ht="15.75" x14ac:dyDescent="0.25">
      <c r="A55" s="70" t="s">
        <v>99</v>
      </c>
      <c r="B55" s="30"/>
      <c r="C55" s="14"/>
      <c r="D55" s="72"/>
      <c r="E55" s="105"/>
      <c r="F55" s="105"/>
      <c r="G55" s="106"/>
      <c r="H55" s="15"/>
    </row>
    <row r="56" spans="1:8" x14ac:dyDescent="0.2">
      <c r="A56" s="16" t="s">
        <v>43</v>
      </c>
      <c r="B56" s="28"/>
      <c r="C56" s="14"/>
      <c r="D56" s="73"/>
      <c r="E56" s="108"/>
      <c r="F56" s="105"/>
      <c r="G56" s="107"/>
      <c r="H56" s="15"/>
    </row>
    <row r="57" spans="1:8" x14ac:dyDescent="0.2">
      <c r="A57" s="16" t="s">
        <v>44</v>
      </c>
      <c r="B57" s="28"/>
      <c r="C57" s="14"/>
      <c r="D57" s="73"/>
      <c r="E57" s="108"/>
      <c r="F57" s="105"/>
      <c r="G57" s="107"/>
      <c r="H57" s="15"/>
    </row>
    <row r="58" spans="1:8" x14ac:dyDescent="0.2">
      <c r="A58" s="16" t="s">
        <v>30</v>
      </c>
      <c r="B58" s="28"/>
      <c r="C58" s="14"/>
      <c r="D58" s="73"/>
      <c r="E58" s="104"/>
      <c r="F58" s="105"/>
      <c r="G58" s="107"/>
      <c r="H58" s="15"/>
    </row>
    <row r="59" spans="1:8" ht="15.75" x14ac:dyDescent="0.25">
      <c r="A59" s="32"/>
      <c r="B59" s="18"/>
      <c r="C59" s="14"/>
      <c r="D59" s="73"/>
      <c r="E59" s="104"/>
      <c r="F59" s="105"/>
      <c r="G59" s="107"/>
      <c r="H59" s="15"/>
    </row>
    <row r="60" spans="1:8" ht="15.75" x14ac:dyDescent="0.25">
      <c r="A60" s="20" t="s">
        <v>45</v>
      </c>
      <c r="B60" s="20"/>
      <c r="C60" s="21"/>
      <c r="D60" s="73"/>
      <c r="E60" s="115"/>
      <c r="F60" s="115"/>
      <c r="G60" s="107"/>
      <c r="H60" s="15"/>
    </row>
    <row r="61" spans="1:8" ht="15.75" x14ac:dyDescent="0.25">
      <c r="A61" s="33"/>
      <c r="B61" s="33"/>
      <c r="C61" s="33"/>
      <c r="D61" s="74">
        <v>1076</v>
      </c>
      <c r="E61" s="116">
        <v>118534778.96000001</v>
      </c>
      <c r="F61" s="116">
        <v>11227961.559999999</v>
      </c>
      <c r="G61" s="110">
        <v>0.90527707008430902</v>
      </c>
      <c r="H61" s="2"/>
    </row>
    <row r="62" spans="1:8" ht="18" x14ac:dyDescent="0.25">
      <c r="A62" s="34" t="s">
        <v>46</v>
      </c>
      <c r="B62" s="35"/>
      <c r="C62" s="35"/>
      <c r="D62" s="117"/>
      <c r="E62" s="118"/>
      <c r="F62" s="119"/>
      <c r="G62" s="119"/>
      <c r="H62" s="2"/>
    </row>
    <row r="63" spans="1:8" ht="18" x14ac:dyDescent="0.25">
      <c r="A63" s="37"/>
      <c r="B63" s="38"/>
      <c r="C63" s="38"/>
      <c r="D63" s="120"/>
      <c r="E63" s="120"/>
      <c r="F63" s="36">
        <v>13370133.559999999</v>
      </c>
      <c r="G63" s="120"/>
      <c r="H63" s="2"/>
    </row>
    <row r="64" spans="1:8" ht="18" x14ac:dyDescent="0.25">
      <c r="A64" s="37"/>
      <c r="B64" s="38"/>
      <c r="C64" s="38"/>
      <c r="D64" s="35"/>
      <c r="E64" s="35"/>
      <c r="F64" s="36"/>
      <c r="G64" s="35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6"/>
      <c r="F70" s="2"/>
      <c r="G70" s="2"/>
      <c r="H70" s="2"/>
    </row>
    <row r="71" spans="1:8" ht="18" x14ac:dyDescent="0.25">
      <c r="A71" s="85"/>
      <c r="B71" s="86"/>
      <c r="C71" s="86"/>
      <c r="D71" s="86"/>
      <c r="E71" s="36"/>
      <c r="F71" s="2"/>
      <c r="G71" s="2"/>
      <c r="H71" s="2"/>
    </row>
    <row r="72" spans="1:8" ht="18" x14ac:dyDescent="0.25">
      <c r="A72" s="42"/>
      <c r="B72" s="38"/>
      <c r="C72" s="38"/>
      <c r="D72" s="38"/>
      <c r="E72" s="43"/>
      <c r="F72" s="2"/>
      <c r="G72" s="2"/>
      <c r="H72" s="2"/>
    </row>
    <row r="73" spans="1:8" ht="18" x14ac:dyDescent="0.25">
      <c r="A73" s="42"/>
      <c r="B73" s="38"/>
      <c r="C73" s="38"/>
      <c r="D73" s="38"/>
      <c r="E73" s="44"/>
      <c r="F73" s="2"/>
      <c r="G73" s="2"/>
      <c r="H73" s="2"/>
    </row>
    <row r="74" spans="1:8" ht="18" x14ac:dyDescent="0.25">
      <c r="A74" s="42"/>
      <c r="B74" s="38"/>
      <c r="C74" s="38"/>
      <c r="D74" s="38"/>
      <c r="E74" s="45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43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6"/>
      <c r="F81" s="2"/>
      <c r="G81" s="2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JULY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87"/>
      <c r="C5" s="4"/>
      <c r="D5" s="6" t="s">
        <v>150</v>
      </c>
      <c r="E5" s="7"/>
      <c r="F5" s="8"/>
      <c r="G5" s="5"/>
      <c r="H5" s="2"/>
    </row>
    <row r="6" spans="1:8" ht="18" x14ac:dyDescent="0.25">
      <c r="A6" s="23" t="s">
        <v>3</v>
      </c>
      <c r="B6" s="87"/>
      <c r="C6" s="4"/>
      <c r="D6" s="4"/>
      <c r="E6" s="4"/>
      <c r="F6" s="5"/>
      <c r="G6" s="5"/>
      <c r="H6" s="2"/>
    </row>
    <row r="7" spans="1:8" ht="15.75" x14ac:dyDescent="0.25">
      <c r="A7" s="63"/>
      <c r="B7" s="63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63"/>
      <c r="B8" s="63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78" t="s">
        <v>10</v>
      </c>
      <c r="B9" s="13"/>
      <c r="C9" s="14"/>
      <c r="D9" s="72"/>
      <c r="E9" s="105"/>
      <c r="F9" s="105"/>
      <c r="G9" s="106"/>
      <c r="H9" s="15"/>
    </row>
    <row r="10" spans="1:8" ht="15.75" x14ac:dyDescent="0.25">
      <c r="A10" s="78" t="s">
        <v>11</v>
      </c>
      <c r="B10" s="13"/>
      <c r="C10" s="14"/>
      <c r="D10" s="72">
        <v>3</v>
      </c>
      <c r="E10" s="105">
        <v>421812</v>
      </c>
      <c r="F10" s="105">
        <v>95984</v>
      </c>
      <c r="G10" s="106">
        <f>F10/E10</f>
        <v>0.22755161067015636</v>
      </c>
      <c r="H10" s="15"/>
    </row>
    <row r="11" spans="1:8" ht="15.75" x14ac:dyDescent="0.25">
      <c r="A11" s="78" t="s">
        <v>119</v>
      </c>
      <c r="B11" s="13"/>
      <c r="C11" s="14"/>
      <c r="D11" s="72"/>
      <c r="E11" s="105"/>
      <c r="F11" s="105"/>
      <c r="G11" s="106"/>
      <c r="H11" s="15"/>
    </row>
    <row r="12" spans="1:8" ht="15.75" x14ac:dyDescent="0.25">
      <c r="A12" s="78" t="s">
        <v>25</v>
      </c>
      <c r="B12" s="13"/>
      <c r="C12" s="14"/>
      <c r="D12" s="72">
        <v>1</v>
      </c>
      <c r="E12" s="105">
        <v>11240</v>
      </c>
      <c r="F12" s="105">
        <v>5416</v>
      </c>
      <c r="G12" s="106">
        <f>F12/E12</f>
        <v>0.48185053380782916</v>
      </c>
      <c r="H12" s="15"/>
    </row>
    <row r="13" spans="1:8" ht="15.75" x14ac:dyDescent="0.25">
      <c r="A13" s="78" t="s">
        <v>74</v>
      </c>
      <c r="B13" s="13"/>
      <c r="C13" s="14"/>
      <c r="D13" s="72"/>
      <c r="E13" s="105"/>
      <c r="F13" s="105"/>
      <c r="G13" s="106"/>
      <c r="H13" s="15"/>
    </row>
    <row r="14" spans="1:8" ht="15.75" x14ac:dyDescent="0.25">
      <c r="A14" s="78" t="s">
        <v>106</v>
      </c>
      <c r="B14" s="13"/>
      <c r="C14" s="14"/>
      <c r="D14" s="72"/>
      <c r="E14" s="105"/>
      <c r="F14" s="105"/>
      <c r="G14" s="106"/>
      <c r="H14" s="15"/>
    </row>
    <row r="15" spans="1:8" ht="15.75" x14ac:dyDescent="0.25">
      <c r="A15" s="78" t="s">
        <v>108</v>
      </c>
      <c r="B15" s="13"/>
      <c r="C15" s="14"/>
      <c r="D15" s="72">
        <v>8</v>
      </c>
      <c r="E15" s="105">
        <v>1431542</v>
      </c>
      <c r="F15" s="105">
        <v>254139.5</v>
      </c>
      <c r="G15" s="106">
        <f>F15/E15</f>
        <v>0.17752849724283326</v>
      </c>
      <c r="H15" s="15"/>
    </row>
    <row r="16" spans="1:8" ht="15.75" x14ac:dyDescent="0.25">
      <c r="A16" s="78" t="s">
        <v>103</v>
      </c>
      <c r="B16" s="13"/>
      <c r="C16" s="14"/>
      <c r="D16" s="72">
        <v>5</v>
      </c>
      <c r="E16" s="105">
        <v>577076</v>
      </c>
      <c r="F16" s="105">
        <v>190990.5</v>
      </c>
      <c r="G16" s="106">
        <f>F16/E16</f>
        <v>0.33096247288052183</v>
      </c>
      <c r="H16" s="15"/>
    </row>
    <row r="17" spans="1:8" ht="15.75" x14ac:dyDescent="0.25">
      <c r="A17" s="78" t="s">
        <v>78</v>
      </c>
      <c r="B17" s="13"/>
      <c r="C17" s="14"/>
      <c r="D17" s="72"/>
      <c r="E17" s="105"/>
      <c r="F17" s="105"/>
      <c r="G17" s="106"/>
      <c r="H17" s="15"/>
    </row>
    <row r="18" spans="1:8" ht="15.75" x14ac:dyDescent="0.25">
      <c r="A18" s="69" t="s">
        <v>113</v>
      </c>
      <c r="B18" s="13"/>
      <c r="C18" s="14"/>
      <c r="D18" s="72"/>
      <c r="E18" s="105"/>
      <c r="F18" s="105"/>
      <c r="G18" s="106"/>
      <c r="H18" s="15"/>
    </row>
    <row r="19" spans="1:8" ht="15.75" x14ac:dyDescent="0.25">
      <c r="A19" s="69" t="s">
        <v>14</v>
      </c>
      <c r="B19" s="13"/>
      <c r="C19" s="14"/>
      <c r="D19" s="72">
        <v>1</v>
      </c>
      <c r="E19" s="105">
        <v>21842</v>
      </c>
      <c r="F19" s="105">
        <v>-16265</v>
      </c>
      <c r="G19" s="106">
        <f>F19/E19</f>
        <v>-0.74466623935537035</v>
      </c>
      <c r="H19" s="15"/>
    </row>
    <row r="20" spans="1:8" ht="15.75" x14ac:dyDescent="0.25">
      <c r="A20" s="78" t="s">
        <v>15</v>
      </c>
      <c r="B20" s="13"/>
      <c r="C20" s="14"/>
      <c r="D20" s="72">
        <v>1</v>
      </c>
      <c r="E20" s="105">
        <v>1119053</v>
      </c>
      <c r="F20" s="105">
        <v>298699</v>
      </c>
      <c r="G20" s="106">
        <f>F20/E20</f>
        <v>0.26692122714473754</v>
      </c>
      <c r="H20" s="15"/>
    </row>
    <row r="21" spans="1:8" ht="15.75" x14ac:dyDescent="0.25">
      <c r="A21" s="78" t="s">
        <v>59</v>
      </c>
      <c r="B21" s="13"/>
      <c r="C21" s="14"/>
      <c r="D21" s="72"/>
      <c r="E21" s="105"/>
      <c r="F21" s="105"/>
      <c r="G21" s="106"/>
      <c r="H21" s="15"/>
    </row>
    <row r="22" spans="1:8" ht="15.75" x14ac:dyDescent="0.25">
      <c r="A22" s="78" t="s">
        <v>97</v>
      </c>
      <c r="B22" s="13"/>
      <c r="C22" s="14"/>
      <c r="D22" s="72"/>
      <c r="E22" s="105"/>
      <c r="F22" s="105"/>
      <c r="G22" s="106"/>
      <c r="H22" s="15"/>
    </row>
    <row r="23" spans="1:8" ht="15.75" x14ac:dyDescent="0.25">
      <c r="A23" s="78" t="s">
        <v>114</v>
      </c>
      <c r="B23" s="13"/>
      <c r="C23" s="14"/>
      <c r="D23" s="72"/>
      <c r="E23" s="105"/>
      <c r="F23" s="105"/>
      <c r="G23" s="106"/>
      <c r="H23" s="15"/>
    </row>
    <row r="24" spans="1:8" ht="15.75" x14ac:dyDescent="0.25">
      <c r="A24" s="78" t="s">
        <v>18</v>
      </c>
      <c r="B24" s="13"/>
      <c r="C24" s="14"/>
      <c r="D24" s="72"/>
      <c r="E24" s="105"/>
      <c r="F24" s="105"/>
      <c r="G24" s="106"/>
      <c r="H24" s="15"/>
    </row>
    <row r="25" spans="1:8" ht="15.75" x14ac:dyDescent="0.25">
      <c r="A25" s="79" t="s">
        <v>20</v>
      </c>
      <c r="B25" s="13"/>
      <c r="C25" s="14"/>
      <c r="D25" s="72">
        <v>3</v>
      </c>
      <c r="E25" s="105">
        <v>897551</v>
      </c>
      <c r="F25" s="105">
        <v>228027</v>
      </c>
      <c r="G25" s="106">
        <f>F25/E25</f>
        <v>0.25405464424862767</v>
      </c>
      <c r="H25" s="15"/>
    </row>
    <row r="26" spans="1:8" ht="15.75" x14ac:dyDescent="0.25">
      <c r="A26" s="79" t="s">
        <v>21</v>
      </c>
      <c r="B26" s="13"/>
      <c r="C26" s="14"/>
      <c r="D26" s="72">
        <v>9</v>
      </c>
      <c r="E26" s="105">
        <v>105332</v>
      </c>
      <c r="F26" s="105">
        <v>105332</v>
      </c>
      <c r="G26" s="106">
        <f>F26/E26</f>
        <v>1</v>
      </c>
      <c r="H26" s="15"/>
    </row>
    <row r="27" spans="1:8" ht="15.75" x14ac:dyDescent="0.25">
      <c r="A27" s="69" t="s">
        <v>22</v>
      </c>
      <c r="B27" s="13"/>
      <c r="C27" s="14"/>
      <c r="D27" s="72"/>
      <c r="E27" s="105"/>
      <c r="F27" s="105"/>
      <c r="G27" s="106"/>
      <c r="H27" s="15"/>
    </row>
    <row r="28" spans="1:8" ht="15.75" x14ac:dyDescent="0.25">
      <c r="A28" s="69" t="s">
        <v>23</v>
      </c>
      <c r="B28" s="13"/>
      <c r="C28" s="14"/>
      <c r="D28" s="72"/>
      <c r="E28" s="105">
        <v>17543</v>
      </c>
      <c r="F28" s="105">
        <v>-257</v>
      </c>
      <c r="G28" s="106">
        <f>F28/E28</f>
        <v>-1.4649717836173972E-2</v>
      </c>
      <c r="H28" s="15"/>
    </row>
    <row r="29" spans="1:8" ht="15.75" x14ac:dyDescent="0.25">
      <c r="A29" s="69" t="s">
        <v>24</v>
      </c>
      <c r="B29" s="13"/>
      <c r="C29" s="14"/>
      <c r="D29" s="72">
        <v>1</v>
      </c>
      <c r="E29" s="105">
        <v>123904</v>
      </c>
      <c r="F29" s="105">
        <v>37630</v>
      </c>
      <c r="G29" s="106">
        <f t="shared" ref="G29:G34" si="0">F29/E29</f>
        <v>0.3037028667355372</v>
      </c>
      <c r="H29" s="15"/>
    </row>
    <row r="30" spans="1:8" ht="15.75" x14ac:dyDescent="0.25">
      <c r="A30" s="69" t="s">
        <v>67</v>
      </c>
      <c r="B30" s="13"/>
      <c r="C30" s="14"/>
      <c r="D30" s="72"/>
      <c r="E30" s="105"/>
      <c r="F30" s="105"/>
      <c r="G30" s="106"/>
      <c r="H30" s="15"/>
    </row>
    <row r="31" spans="1:8" ht="15.75" x14ac:dyDescent="0.25">
      <c r="A31" s="69" t="s">
        <v>155</v>
      </c>
      <c r="B31" s="13"/>
      <c r="C31" s="14"/>
      <c r="D31" s="72"/>
      <c r="E31" s="105"/>
      <c r="F31" s="105"/>
      <c r="G31" s="106"/>
      <c r="H31" s="15"/>
    </row>
    <row r="32" spans="1:8" ht="15.75" x14ac:dyDescent="0.25">
      <c r="A32" s="69" t="s">
        <v>109</v>
      </c>
      <c r="B32" s="13"/>
      <c r="C32" s="14"/>
      <c r="D32" s="72"/>
      <c r="E32" s="105"/>
      <c r="F32" s="105"/>
      <c r="G32" s="106"/>
      <c r="H32" s="15"/>
    </row>
    <row r="33" spans="1:8" ht="15.75" x14ac:dyDescent="0.25">
      <c r="A33" s="69" t="s">
        <v>27</v>
      </c>
      <c r="B33" s="13"/>
      <c r="C33" s="14"/>
      <c r="D33" s="72">
        <v>1</v>
      </c>
      <c r="E33" s="105">
        <v>407336</v>
      </c>
      <c r="F33" s="105">
        <v>63028.4</v>
      </c>
      <c r="G33" s="106">
        <f t="shared" si="0"/>
        <v>0.15473319323605084</v>
      </c>
      <c r="H33" s="15"/>
    </row>
    <row r="34" spans="1:8" ht="15.75" x14ac:dyDescent="0.25">
      <c r="A34" s="69" t="s">
        <v>76</v>
      </c>
      <c r="B34" s="13"/>
      <c r="C34" s="14"/>
      <c r="D34" s="72">
        <v>2</v>
      </c>
      <c r="E34" s="105">
        <v>960753</v>
      </c>
      <c r="F34" s="105">
        <v>228896</v>
      </c>
      <c r="G34" s="106">
        <f t="shared" si="0"/>
        <v>0.23824645876723777</v>
      </c>
      <c r="H34" s="15"/>
    </row>
    <row r="35" spans="1:8" x14ac:dyDescent="0.2">
      <c r="A35" s="16" t="s">
        <v>28</v>
      </c>
      <c r="B35" s="13"/>
      <c r="C35" s="14"/>
      <c r="D35" s="73"/>
      <c r="E35" s="104"/>
      <c r="F35" s="105"/>
      <c r="G35" s="107"/>
      <c r="H35" s="15"/>
    </row>
    <row r="36" spans="1:8" x14ac:dyDescent="0.2">
      <c r="A36" s="16" t="s">
        <v>44</v>
      </c>
      <c r="B36" s="13"/>
      <c r="C36" s="14"/>
      <c r="D36" s="73"/>
      <c r="E36" s="104"/>
      <c r="F36" s="105"/>
      <c r="G36" s="107"/>
      <c r="H36" s="15"/>
    </row>
    <row r="37" spans="1:8" x14ac:dyDescent="0.2">
      <c r="A37" s="16" t="s">
        <v>30</v>
      </c>
      <c r="B37" s="13"/>
      <c r="C37" s="14"/>
      <c r="D37" s="73"/>
      <c r="E37" s="104"/>
      <c r="F37" s="105"/>
      <c r="G37" s="107"/>
      <c r="H37" s="15"/>
    </row>
    <row r="38" spans="1:8" x14ac:dyDescent="0.2">
      <c r="A38" s="17"/>
      <c r="B38" s="18"/>
      <c r="C38" s="14"/>
      <c r="D38" s="73"/>
      <c r="E38" s="108"/>
      <c r="F38" s="108"/>
      <c r="G38" s="107"/>
      <c r="H38" s="15"/>
    </row>
    <row r="39" spans="1:8" ht="15.75" x14ac:dyDescent="0.25">
      <c r="A39" s="19" t="s">
        <v>31</v>
      </c>
      <c r="B39" s="20"/>
      <c r="C39" s="21"/>
      <c r="D39" s="74">
        <f>SUM(D9:D38)</f>
        <v>35</v>
      </c>
      <c r="E39" s="116">
        <f>SUM(E9:E38)</f>
        <v>6094984</v>
      </c>
      <c r="F39" s="116">
        <f>SUM(F9:F38)</f>
        <v>1491620.4</v>
      </c>
      <c r="G39" s="121">
        <f>F39/E39</f>
        <v>0.24472917402244204</v>
      </c>
      <c r="H39" s="15"/>
    </row>
    <row r="40" spans="1:8" ht="15.75" x14ac:dyDescent="0.25">
      <c r="A40" s="89"/>
      <c r="B40" s="90"/>
      <c r="C40" s="22"/>
      <c r="D40" s="91"/>
      <c r="E40" s="128"/>
      <c r="F40" s="128"/>
      <c r="G40" s="129"/>
      <c r="H40" s="2"/>
    </row>
    <row r="41" spans="1:8" ht="18" x14ac:dyDescent="0.25">
      <c r="A41" s="23" t="s">
        <v>32</v>
      </c>
      <c r="B41" s="24"/>
      <c r="C41" s="14"/>
      <c r="D41" s="11"/>
      <c r="E41" s="113"/>
      <c r="F41" s="76"/>
      <c r="G41" s="76"/>
      <c r="H41" s="15"/>
    </row>
    <row r="42" spans="1:8" ht="15.75" x14ac:dyDescent="0.25">
      <c r="A42" s="26"/>
      <c r="B42" s="26"/>
      <c r="C42" s="14"/>
      <c r="D42" s="114"/>
      <c r="E42" s="11" t="s">
        <v>132</v>
      </c>
      <c r="F42" s="11" t="s">
        <v>132</v>
      </c>
      <c r="G42" s="11" t="s">
        <v>5</v>
      </c>
      <c r="H42" s="15"/>
    </row>
    <row r="43" spans="1:8" ht="15.75" x14ac:dyDescent="0.25">
      <c r="A43" s="26"/>
      <c r="B43" s="26"/>
      <c r="C43" s="14"/>
      <c r="D43" s="114" t="s">
        <v>6</v>
      </c>
      <c r="E43" s="77" t="s">
        <v>133</v>
      </c>
      <c r="F43" s="76" t="s">
        <v>8</v>
      </c>
      <c r="G43" s="81" t="s">
        <v>134</v>
      </c>
      <c r="H43" s="15"/>
    </row>
    <row r="44" spans="1:8" ht="15.75" x14ac:dyDescent="0.25">
      <c r="A44" s="27" t="s">
        <v>33</v>
      </c>
      <c r="B44" s="28"/>
      <c r="C44" s="14"/>
      <c r="D44" s="72">
        <v>61</v>
      </c>
      <c r="E44" s="105">
        <v>12079053.48</v>
      </c>
      <c r="F44" s="105">
        <v>1288260.08</v>
      </c>
      <c r="G44" s="106">
        <f>1-(+F44/E44)</f>
        <v>0.89334759696750676</v>
      </c>
      <c r="H44" s="15"/>
    </row>
    <row r="45" spans="1:8" ht="15.75" x14ac:dyDescent="0.25">
      <c r="A45" s="27" t="s">
        <v>34</v>
      </c>
      <c r="B45" s="28"/>
      <c r="C45" s="14"/>
      <c r="D45" s="72">
        <v>8</v>
      </c>
      <c r="E45" s="105">
        <v>971745.08</v>
      </c>
      <c r="F45" s="105">
        <v>61884.18</v>
      </c>
      <c r="G45" s="106">
        <f>1-(+F45/E45)</f>
        <v>0.93631644628445143</v>
      </c>
      <c r="H45" s="15"/>
    </row>
    <row r="46" spans="1:8" ht="15.75" x14ac:dyDescent="0.25">
      <c r="A46" s="27" t="s">
        <v>35</v>
      </c>
      <c r="B46" s="28"/>
      <c r="C46" s="14"/>
      <c r="D46" s="72">
        <v>53</v>
      </c>
      <c r="E46" s="105">
        <v>6850329.25</v>
      </c>
      <c r="F46" s="105">
        <v>467159.07</v>
      </c>
      <c r="G46" s="106">
        <f>1-(+F46/E46)</f>
        <v>0.93180487346648344</v>
      </c>
      <c r="H46" s="15"/>
    </row>
    <row r="47" spans="1:8" ht="15.75" x14ac:dyDescent="0.25">
      <c r="A47" s="27" t="s">
        <v>36</v>
      </c>
      <c r="B47" s="28"/>
      <c r="C47" s="14"/>
      <c r="D47" s="72">
        <v>4</v>
      </c>
      <c r="E47" s="105">
        <v>855211.25</v>
      </c>
      <c r="F47" s="105">
        <v>20812.25</v>
      </c>
      <c r="G47" s="106">
        <f>1-(+F47/E47)</f>
        <v>0.97566419992721098</v>
      </c>
      <c r="H47" s="15"/>
    </row>
    <row r="48" spans="1:8" ht="15.75" x14ac:dyDescent="0.25">
      <c r="A48" s="27" t="s">
        <v>37</v>
      </c>
      <c r="B48" s="28"/>
      <c r="C48" s="14"/>
      <c r="D48" s="72">
        <v>45</v>
      </c>
      <c r="E48" s="105">
        <v>10295551</v>
      </c>
      <c r="F48" s="105">
        <v>683471.38</v>
      </c>
      <c r="G48" s="106">
        <f t="shared" ref="G48:G54" si="1">1-(+F48/E48)</f>
        <v>0.93361488083542099</v>
      </c>
      <c r="H48" s="15"/>
    </row>
    <row r="49" spans="1:8" ht="15.75" x14ac:dyDescent="0.25">
      <c r="A49" s="27" t="s">
        <v>38</v>
      </c>
      <c r="B49" s="28"/>
      <c r="C49" s="14"/>
      <c r="D49" s="72"/>
      <c r="E49" s="105"/>
      <c r="F49" s="105"/>
      <c r="G49" s="106"/>
      <c r="H49" s="2"/>
    </row>
    <row r="50" spans="1:8" ht="15.75" x14ac:dyDescent="0.25">
      <c r="A50" s="27" t="s">
        <v>39</v>
      </c>
      <c r="B50" s="28"/>
      <c r="C50" s="21"/>
      <c r="D50" s="72">
        <v>2</v>
      </c>
      <c r="E50" s="105">
        <v>285950</v>
      </c>
      <c r="F50" s="105">
        <v>41145</v>
      </c>
      <c r="G50" s="106">
        <f t="shared" si="1"/>
        <v>0.85611120825319109</v>
      </c>
      <c r="H50" s="2"/>
    </row>
    <row r="51" spans="1:8" ht="15.75" x14ac:dyDescent="0.25">
      <c r="A51" s="27" t="s">
        <v>40</v>
      </c>
      <c r="B51" s="28"/>
      <c r="C51" s="33"/>
      <c r="D51" s="72"/>
      <c r="E51" s="105"/>
      <c r="F51" s="105"/>
      <c r="G51" s="106"/>
      <c r="H51" s="2"/>
    </row>
    <row r="52" spans="1:8" ht="18" x14ac:dyDescent="0.25">
      <c r="A52" s="53" t="s">
        <v>41</v>
      </c>
      <c r="B52" s="28"/>
      <c r="C52" s="35"/>
      <c r="D52" s="72">
        <v>1</v>
      </c>
      <c r="E52" s="105">
        <v>356525</v>
      </c>
      <c r="F52" s="105">
        <v>81600</v>
      </c>
      <c r="G52" s="106">
        <f t="shared" si="1"/>
        <v>0.77112404459715311</v>
      </c>
      <c r="H52" s="2"/>
    </row>
    <row r="53" spans="1:8" ht="18" x14ac:dyDescent="0.25">
      <c r="A53" s="54" t="s">
        <v>60</v>
      </c>
      <c r="B53" s="28"/>
      <c r="C53" s="35"/>
      <c r="D53" s="72">
        <v>1</v>
      </c>
      <c r="E53" s="105">
        <v>44200</v>
      </c>
      <c r="F53" s="105">
        <v>19000</v>
      </c>
      <c r="G53" s="106">
        <f t="shared" si="1"/>
        <v>0.57013574660633481</v>
      </c>
      <c r="H53" s="2"/>
    </row>
    <row r="54" spans="1:8" ht="15.75" x14ac:dyDescent="0.25">
      <c r="A54" s="27" t="s">
        <v>98</v>
      </c>
      <c r="B54" s="28"/>
      <c r="C54" s="39"/>
      <c r="D54" s="72">
        <v>666</v>
      </c>
      <c r="E54" s="105">
        <v>66456481.090000004</v>
      </c>
      <c r="F54" s="105">
        <v>7786164.54</v>
      </c>
      <c r="G54" s="106">
        <f t="shared" si="1"/>
        <v>0.88283814592205934</v>
      </c>
      <c r="H54" s="2"/>
    </row>
    <row r="55" spans="1:8" ht="15.75" x14ac:dyDescent="0.25">
      <c r="A55" s="70" t="s">
        <v>99</v>
      </c>
      <c r="B55" s="30"/>
      <c r="C55" s="39"/>
      <c r="D55" s="72"/>
      <c r="E55" s="105"/>
      <c r="F55" s="105"/>
      <c r="G55" s="106"/>
      <c r="H55" s="2"/>
    </row>
    <row r="56" spans="1:8" x14ac:dyDescent="0.2">
      <c r="A56" s="16" t="s">
        <v>42</v>
      </c>
      <c r="B56" s="30"/>
      <c r="C56" s="39"/>
      <c r="D56" s="73"/>
      <c r="E56" s="108"/>
      <c r="F56" s="105"/>
      <c r="G56" s="107"/>
      <c r="H56" s="2"/>
    </row>
    <row r="57" spans="1:8" ht="18" x14ac:dyDescent="0.25">
      <c r="A57" s="16" t="s">
        <v>43</v>
      </c>
      <c r="B57" s="28"/>
      <c r="C57" s="38"/>
      <c r="D57" s="73"/>
      <c r="E57" s="108"/>
      <c r="F57" s="105"/>
      <c r="G57" s="107"/>
      <c r="H57" s="2"/>
    </row>
    <row r="58" spans="1:8" ht="18" x14ac:dyDescent="0.25">
      <c r="A58" s="16" t="s">
        <v>44</v>
      </c>
      <c r="B58" s="28"/>
      <c r="C58" s="38"/>
      <c r="D58" s="73"/>
      <c r="E58" s="104"/>
      <c r="F58" s="105"/>
      <c r="G58" s="107"/>
      <c r="H58" s="2"/>
    </row>
    <row r="59" spans="1:8" ht="18" x14ac:dyDescent="0.25">
      <c r="A59" s="16" t="s">
        <v>30</v>
      </c>
      <c r="B59" s="28"/>
      <c r="C59" s="86"/>
      <c r="D59" s="73"/>
      <c r="E59" s="104"/>
      <c r="F59" s="105"/>
      <c r="G59" s="107"/>
      <c r="H59" s="2"/>
    </row>
    <row r="60" spans="1:8" ht="18" x14ac:dyDescent="0.25">
      <c r="A60" s="32"/>
      <c r="B60" s="18"/>
      <c r="C60" s="38"/>
      <c r="D60" s="73"/>
      <c r="E60" s="115"/>
      <c r="F60" s="115"/>
      <c r="G60" s="107"/>
      <c r="H60" s="2"/>
    </row>
    <row r="61" spans="1:8" ht="18" x14ac:dyDescent="0.25">
      <c r="A61" s="20" t="s">
        <v>45</v>
      </c>
      <c r="B61" s="20"/>
      <c r="C61" s="38"/>
      <c r="D61" s="74">
        <f>SUM(D44:D57)</f>
        <v>841</v>
      </c>
      <c r="E61" s="116">
        <f>SUM(E44:E60)</f>
        <v>98195046.150000006</v>
      </c>
      <c r="F61" s="116">
        <f>SUM(F44:F60)</f>
        <v>10449496.5</v>
      </c>
      <c r="G61" s="110">
        <f>1-(+F61/E61)</f>
        <v>0.89358428037156123</v>
      </c>
      <c r="H61" s="2"/>
    </row>
    <row r="62" spans="1:8" ht="18" x14ac:dyDescent="0.25">
      <c r="A62" s="33"/>
      <c r="B62" s="33"/>
      <c r="C62" s="38"/>
      <c r="D62" s="117"/>
      <c r="E62" s="118"/>
      <c r="F62" s="119"/>
      <c r="G62" s="119"/>
      <c r="H62" s="2"/>
    </row>
    <row r="63" spans="1:8" ht="18" x14ac:dyDescent="0.25">
      <c r="A63" s="34" t="s">
        <v>46</v>
      </c>
      <c r="B63" s="35"/>
      <c r="C63" s="38"/>
      <c r="D63" s="120"/>
      <c r="E63" s="120"/>
      <c r="F63" s="36">
        <f>F61+F39</f>
        <v>11941116.9</v>
      </c>
      <c r="G63" s="120"/>
      <c r="H63" s="2"/>
    </row>
    <row r="64" spans="1:8" ht="18" x14ac:dyDescent="0.25">
      <c r="A64" s="42"/>
      <c r="B64" s="38"/>
      <c r="C64" s="38"/>
      <c r="D64" s="120"/>
      <c r="E64" s="137"/>
      <c r="F64" s="138"/>
      <c r="G64" s="138"/>
      <c r="H64" s="2"/>
    </row>
    <row r="65" spans="1:8" ht="15.75" x14ac:dyDescent="0.25">
      <c r="A65" s="4" t="s">
        <v>47</v>
      </c>
      <c r="B65" s="39"/>
      <c r="C65" s="39"/>
      <c r="D65" s="139"/>
      <c r="E65" s="139"/>
      <c r="F65" s="40"/>
      <c r="G65" s="139"/>
      <c r="H65" s="2"/>
    </row>
    <row r="66" spans="1:8" ht="15.75" x14ac:dyDescent="0.25">
      <c r="A66" s="4" t="s">
        <v>48</v>
      </c>
      <c r="B66" s="39"/>
      <c r="C66" s="39"/>
      <c r="D66" s="139"/>
      <c r="E66" s="139"/>
      <c r="F66" s="40"/>
      <c r="G66" s="139"/>
      <c r="H66" s="2"/>
    </row>
    <row r="67" spans="1:8" ht="15.75" x14ac:dyDescent="0.25">
      <c r="A67" s="4" t="s">
        <v>49</v>
      </c>
      <c r="B67" s="39"/>
      <c r="C67" s="39"/>
      <c r="D67" s="139"/>
      <c r="E67" s="139"/>
      <c r="F67" s="40"/>
      <c r="G67" s="139"/>
      <c r="H67" s="2"/>
    </row>
    <row r="68" spans="1:8" ht="15.75" x14ac:dyDescent="0.25">
      <c r="A68" s="4"/>
      <c r="B68" s="39"/>
      <c r="C68" s="39"/>
      <c r="D68" s="139"/>
      <c r="E68" s="139"/>
      <c r="F68" s="40"/>
      <c r="G68" s="139"/>
      <c r="H68" s="2"/>
    </row>
    <row r="69" spans="1:8" ht="18" x14ac:dyDescent="0.25">
      <c r="A69" s="41" t="s">
        <v>50</v>
      </c>
      <c r="B69" s="38"/>
      <c r="C69" s="38"/>
      <c r="D69" s="120"/>
      <c r="E69" s="120"/>
      <c r="F69" s="36"/>
      <c r="G69" s="120"/>
      <c r="H69" s="2"/>
    </row>
    <row r="70" spans="1:8" ht="18" x14ac:dyDescent="0.25">
      <c r="A70" s="42"/>
      <c r="B70" s="38"/>
      <c r="C70" s="38"/>
      <c r="D70" s="120"/>
      <c r="E70" s="120"/>
      <c r="F70" s="138"/>
      <c r="G70" s="138"/>
      <c r="H70" s="2"/>
    </row>
    <row r="71" spans="1:8" ht="15.75" x14ac:dyDescent="0.25">
      <c r="A71" s="47"/>
      <c r="B71" s="2"/>
      <c r="C71" s="2"/>
      <c r="D71" s="138"/>
      <c r="E71" s="138"/>
      <c r="F71" s="138"/>
      <c r="G71" s="138"/>
      <c r="H71" s="2"/>
    </row>
    <row r="72" spans="1:8" x14ac:dyDescent="0.2">
      <c r="D72" s="140"/>
      <c r="E72" s="140"/>
      <c r="F72" s="140"/>
      <c r="G72" s="140"/>
    </row>
    <row r="73" spans="1:8" ht="15.75" x14ac:dyDescent="0.25">
      <c r="D73" s="74"/>
      <c r="E73" s="116"/>
      <c r="F73" s="116"/>
      <c r="G73" s="110"/>
    </row>
    <row r="74" spans="1:8" x14ac:dyDescent="0.2">
      <c r="D74" s="117"/>
      <c r="E74" s="118"/>
      <c r="F74" s="119"/>
      <c r="G74" s="119"/>
    </row>
    <row r="75" spans="1:8" ht="18" x14ac:dyDescent="0.25">
      <c r="D75" s="120"/>
      <c r="E75" s="120"/>
      <c r="F75" s="36"/>
      <c r="G75" s="120"/>
    </row>
  </sheetData>
  <phoneticPr fontId="17" type="noConversion"/>
  <printOptions horizontalCentered="1"/>
  <pageMargins left="0.75" right="0.75" top="0.31" bottom="0.25" header="0.5" footer="0.5"/>
  <pageSetup scale="5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69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7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JULY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79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41" t="s">
        <v>10</v>
      </c>
      <c r="B9" s="142"/>
      <c r="C9" s="14"/>
      <c r="D9" s="72">
        <v>7</v>
      </c>
      <c r="E9" s="104">
        <v>844943</v>
      </c>
      <c r="F9" s="105">
        <v>210482.5</v>
      </c>
      <c r="G9" s="106">
        <f>+F9/E9</f>
        <v>0.24910851974630241</v>
      </c>
      <c r="H9" s="15"/>
    </row>
    <row r="10" spans="1:8" ht="15.75" x14ac:dyDescent="0.25">
      <c r="A10" s="141" t="s">
        <v>141</v>
      </c>
      <c r="B10" s="142"/>
      <c r="C10" s="14"/>
      <c r="D10" s="72"/>
      <c r="E10" s="104"/>
      <c r="F10" s="105"/>
      <c r="G10" s="106"/>
      <c r="H10" s="15"/>
    </row>
    <row r="11" spans="1:8" ht="15.75" x14ac:dyDescent="0.25">
      <c r="A11" s="141" t="s">
        <v>11</v>
      </c>
      <c r="B11" s="142"/>
      <c r="C11" s="14"/>
      <c r="D11" s="72">
        <v>2</v>
      </c>
      <c r="E11" s="104">
        <v>179497</v>
      </c>
      <c r="F11" s="105">
        <v>26962.5</v>
      </c>
      <c r="G11" s="106">
        <f t="shared" ref="G11:G19" si="0">F11/E11</f>
        <v>0.15021142414636457</v>
      </c>
      <c r="H11" s="15"/>
    </row>
    <row r="12" spans="1:8" ht="15.75" x14ac:dyDescent="0.25">
      <c r="A12" s="141" t="s">
        <v>12</v>
      </c>
      <c r="B12" s="142"/>
      <c r="C12" s="14"/>
      <c r="D12" s="72"/>
      <c r="E12" s="104"/>
      <c r="F12" s="105"/>
      <c r="G12" s="106"/>
      <c r="H12" s="15"/>
    </row>
    <row r="13" spans="1:8" ht="15.75" x14ac:dyDescent="0.25">
      <c r="A13" s="141" t="s">
        <v>113</v>
      </c>
      <c r="B13" s="142"/>
      <c r="C13" s="14"/>
      <c r="D13" s="72"/>
      <c r="E13" s="104"/>
      <c r="F13" s="105"/>
      <c r="G13" s="106"/>
      <c r="H13" s="15"/>
    </row>
    <row r="14" spans="1:8" ht="15.75" x14ac:dyDescent="0.25">
      <c r="A14" s="141" t="s">
        <v>53</v>
      </c>
      <c r="B14" s="142"/>
      <c r="C14" s="14"/>
      <c r="D14" s="72"/>
      <c r="E14" s="104"/>
      <c r="F14" s="105"/>
      <c r="G14" s="106"/>
      <c r="H14" s="15"/>
    </row>
    <row r="15" spans="1:8" ht="15.75" x14ac:dyDescent="0.25">
      <c r="A15" s="141" t="s">
        <v>105</v>
      </c>
      <c r="B15" s="142"/>
      <c r="C15" s="14"/>
      <c r="D15" s="72">
        <v>1</v>
      </c>
      <c r="E15" s="104">
        <v>178149</v>
      </c>
      <c r="F15" s="105">
        <v>9242</v>
      </c>
      <c r="G15" s="106">
        <f t="shared" si="0"/>
        <v>5.1877922413260807E-2</v>
      </c>
      <c r="H15" s="15"/>
    </row>
    <row r="16" spans="1:8" ht="15.75" x14ac:dyDescent="0.25">
      <c r="A16" s="141" t="s">
        <v>121</v>
      </c>
      <c r="B16" s="142"/>
      <c r="C16" s="14"/>
      <c r="D16" s="72"/>
      <c r="E16" s="104"/>
      <c r="F16" s="105"/>
      <c r="G16" s="106"/>
      <c r="H16" s="15"/>
    </row>
    <row r="17" spans="1:8" ht="15.75" x14ac:dyDescent="0.25">
      <c r="A17" s="141" t="s">
        <v>13</v>
      </c>
      <c r="B17" s="142"/>
      <c r="C17" s="14"/>
      <c r="D17" s="72"/>
      <c r="E17" s="104"/>
      <c r="F17" s="105"/>
      <c r="G17" s="106"/>
      <c r="H17" s="15"/>
    </row>
    <row r="18" spans="1:8" ht="15.75" x14ac:dyDescent="0.25">
      <c r="A18" s="141" t="s">
        <v>14</v>
      </c>
      <c r="B18" s="142"/>
      <c r="C18" s="14"/>
      <c r="D18" s="72"/>
      <c r="E18" s="104">
        <v>96315</v>
      </c>
      <c r="F18" s="105">
        <v>-2989</v>
      </c>
      <c r="G18" s="106">
        <f t="shared" si="0"/>
        <v>-3.1033587707003062E-2</v>
      </c>
      <c r="H18" s="15"/>
    </row>
    <row r="19" spans="1:8" ht="15.75" x14ac:dyDescent="0.25">
      <c r="A19" s="141" t="s">
        <v>15</v>
      </c>
      <c r="B19" s="142"/>
      <c r="C19" s="14"/>
      <c r="D19" s="72">
        <v>1</v>
      </c>
      <c r="E19" s="104">
        <v>267129</v>
      </c>
      <c r="F19" s="105">
        <v>40257</v>
      </c>
      <c r="G19" s="106">
        <f t="shared" si="0"/>
        <v>0.15070246959334255</v>
      </c>
      <c r="H19" s="15"/>
    </row>
    <row r="20" spans="1:8" ht="15.75" x14ac:dyDescent="0.25">
      <c r="A20" s="141" t="s">
        <v>16</v>
      </c>
      <c r="B20" s="142"/>
      <c r="C20" s="14"/>
      <c r="D20" s="72"/>
      <c r="E20" s="104"/>
      <c r="F20" s="105"/>
      <c r="G20" s="106"/>
      <c r="H20" s="15"/>
    </row>
    <row r="21" spans="1:8" ht="15.75" x14ac:dyDescent="0.25">
      <c r="A21" s="141" t="s">
        <v>109</v>
      </c>
      <c r="B21" s="142"/>
      <c r="C21" s="14"/>
      <c r="D21" s="72"/>
      <c r="E21" s="104"/>
      <c r="F21" s="105"/>
      <c r="G21" s="106"/>
      <c r="H21" s="15"/>
    </row>
    <row r="22" spans="1:8" ht="15.75" x14ac:dyDescent="0.25">
      <c r="A22" s="141" t="s">
        <v>56</v>
      </c>
      <c r="B22" s="142"/>
      <c r="C22" s="14"/>
      <c r="D22" s="72">
        <v>1</v>
      </c>
      <c r="E22" s="104">
        <v>186297</v>
      </c>
      <c r="F22" s="105">
        <v>50668</v>
      </c>
      <c r="G22" s="106">
        <f>F22/E22</f>
        <v>0.27197432057413701</v>
      </c>
      <c r="H22" s="15"/>
    </row>
    <row r="23" spans="1:8" ht="15.75" x14ac:dyDescent="0.25">
      <c r="A23" s="141" t="s">
        <v>143</v>
      </c>
      <c r="B23" s="142"/>
      <c r="C23" s="14"/>
      <c r="D23" s="72"/>
      <c r="E23" s="104"/>
      <c r="F23" s="105"/>
      <c r="G23" s="106"/>
      <c r="H23" s="15"/>
    </row>
    <row r="24" spans="1:8" ht="15.75" x14ac:dyDescent="0.25">
      <c r="A24" s="141" t="s">
        <v>19</v>
      </c>
      <c r="B24" s="142"/>
      <c r="C24" s="14"/>
      <c r="D24" s="72"/>
      <c r="E24" s="104"/>
      <c r="F24" s="105"/>
      <c r="G24" s="106"/>
      <c r="H24" s="15"/>
    </row>
    <row r="25" spans="1:8" ht="15.75" x14ac:dyDescent="0.25">
      <c r="A25" s="143" t="s">
        <v>20</v>
      </c>
      <c r="B25" s="142"/>
      <c r="C25" s="14"/>
      <c r="D25" s="72"/>
      <c r="E25" s="104"/>
      <c r="F25" s="105"/>
      <c r="G25" s="106"/>
      <c r="H25" s="15"/>
    </row>
    <row r="26" spans="1:8" ht="15.75" x14ac:dyDescent="0.25">
      <c r="A26" s="143" t="s">
        <v>21</v>
      </c>
      <c r="B26" s="142"/>
      <c r="C26" s="14"/>
      <c r="D26" s="72"/>
      <c r="E26" s="104"/>
      <c r="F26" s="105"/>
      <c r="G26" s="106"/>
      <c r="H26" s="15"/>
    </row>
    <row r="27" spans="1:8" ht="15.75" x14ac:dyDescent="0.25">
      <c r="A27" s="144" t="s">
        <v>22</v>
      </c>
      <c r="B27" s="142"/>
      <c r="C27" s="14"/>
      <c r="D27" s="72"/>
      <c r="E27" s="105"/>
      <c r="F27" s="105"/>
      <c r="G27" s="106"/>
      <c r="H27" s="15"/>
    </row>
    <row r="28" spans="1:8" ht="15.75" x14ac:dyDescent="0.25">
      <c r="A28" s="144" t="s">
        <v>23</v>
      </c>
      <c r="B28" s="142"/>
      <c r="C28" s="14"/>
      <c r="D28" s="72"/>
      <c r="E28" s="105"/>
      <c r="F28" s="105"/>
      <c r="G28" s="106"/>
      <c r="H28" s="15"/>
    </row>
    <row r="29" spans="1:8" ht="15.75" x14ac:dyDescent="0.25">
      <c r="A29" s="144" t="s">
        <v>24</v>
      </c>
      <c r="B29" s="142"/>
      <c r="C29" s="14"/>
      <c r="D29" s="72">
        <v>1</v>
      </c>
      <c r="E29" s="105">
        <v>35039</v>
      </c>
      <c r="F29" s="105">
        <v>11278.5</v>
      </c>
      <c r="G29" s="106">
        <f>F29/E29</f>
        <v>0.32188418619252834</v>
      </c>
      <c r="H29" s="15"/>
    </row>
    <row r="30" spans="1:8" ht="15.75" x14ac:dyDescent="0.25">
      <c r="A30" s="144" t="s">
        <v>25</v>
      </c>
      <c r="B30" s="142"/>
      <c r="C30" s="14"/>
      <c r="D30" s="72">
        <v>1</v>
      </c>
      <c r="E30" s="105">
        <v>159254</v>
      </c>
      <c r="F30" s="105">
        <v>65907.5</v>
      </c>
      <c r="G30" s="106">
        <f>F30/E30</f>
        <v>0.41385145742022178</v>
      </c>
      <c r="H30" s="15"/>
    </row>
    <row r="31" spans="1:8" ht="15.75" x14ac:dyDescent="0.25">
      <c r="A31" s="144" t="s">
        <v>26</v>
      </c>
      <c r="B31" s="142"/>
      <c r="C31" s="14"/>
      <c r="D31" s="72"/>
      <c r="E31" s="105"/>
      <c r="F31" s="105"/>
      <c r="G31" s="106"/>
      <c r="H31" s="15"/>
    </row>
    <row r="32" spans="1:8" ht="15.75" x14ac:dyDescent="0.25">
      <c r="A32" s="144" t="s">
        <v>117</v>
      </c>
      <c r="B32" s="142"/>
      <c r="C32" s="14"/>
      <c r="D32" s="72"/>
      <c r="E32" s="105"/>
      <c r="F32" s="105"/>
      <c r="G32" s="106"/>
      <c r="H32" s="15"/>
    </row>
    <row r="33" spans="1:8" ht="15.75" x14ac:dyDescent="0.25">
      <c r="A33" s="144" t="s">
        <v>149</v>
      </c>
      <c r="B33" s="142"/>
      <c r="C33" s="14"/>
      <c r="D33" s="72"/>
      <c r="E33" s="105"/>
      <c r="F33" s="105"/>
      <c r="G33" s="106"/>
      <c r="H33" s="15"/>
    </row>
    <row r="34" spans="1:8" ht="15.75" x14ac:dyDescent="0.25">
      <c r="A34" s="144" t="s">
        <v>27</v>
      </c>
      <c r="B34" s="142"/>
      <c r="C34" s="14"/>
      <c r="D34" s="72">
        <v>1</v>
      </c>
      <c r="E34" s="105">
        <v>138082</v>
      </c>
      <c r="F34" s="105">
        <v>69980</v>
      </c>
      <c r="G34" s="106">
        <f>+F34/E34</f>
        <v>0.50680030706391854</v>
      </c>
      <c r="H34" s="15"/>
    </row>
    <row r="35" spans="1:8" x14ac:dyDescent="0.2">
      <c r="A35" s="16" t="s">
        <v>28</v>
      </c>
      <c r="B35" s="13"/>
      <c r="C35" s="14"/>
      <c r="D35" s="73"/>
      <c r="E35" s="104"/>
      <c r="F35" s="105"/>
      <c r="G35" s="107"/>
      <c r="H35" s="15"/>
    </row>
    <row r="36" spans="1:8" x14ac:dyDescent="0.2">
      <c r="A36" s="16" t="s">
        <v>44</v>
      </c>
      <c r="B36" s="13"/>
      <c r="C36" s="14"/>
      <c r="D36" s="73"/>
      <c r="E36" s="104"/>
      <c r="F36" s="105"/>
      <c r="G36" s="107"/>
      <c r="H36" s="15"/>
    </row>
    <row r="37" spans="1:8" x14ac:dyDescent="0.2">
      <c r="A37" s="16" t="s">
        <v>30</v>
      </c>
      <c r="B37" s="13"/>
      <c r="C37" s="14"/>
      <c r="D37" s="73"/>
      <c r="E37" s="104"/>
      <c r="F37" s="105"/>
      <c r="G37" s="107"/>
      <c r="H37" s="15"/>
    </row>
    <row r="38" spans="1:8" x14ac:dyDescent="0.2">
      <c r="A38" s="17"/>
      <c r="B38" s="18"/>
      <c r="C38" s="14"/>
      <c r="D38" s="73"/>
      <c r="E38" s="108"/>
      <c r="F38" s="108"/>
      <c r="G38" s="107"/>
      <c r="H38" s="15"/>
    </row>
    <row r="39" spans="1:8" ht="15.75" x14ac:dyDescent="0.25">
      <c r="A39" s="19" t="s">
        <v>31</v>
      </c>
      <c r="B39" s="20"/>
      <c r="C39" s="21"/>
      <c r="D39" s="74">
        <f>SUM(D9:D38)</f>
        <v>15</v>
      </c>
      <c r="E39" s="116">
        <f>SUM(E9:E38)</f>
        <v>2084705</v>
      </c>
      <c r="F39" s="116">
        <f>SUM(F9:F38)</f>
        <v>481789</v>
      </c>
      <c r="G39" s="121">
        <f>F39/E39</f>
        <v>0.23110655944126388</v>
      </c>
      <c r="H39" s="15"/>
    </row>
    <row r="40" spans="1:8" ht="15.75" x14ac:dyDescent="0.25">
      <c r="A40" s="22"/>
      <c r="B40" s="22"/>
      <c r="C40" s="22"/>
      <c r="D40" s="111"/>
      <c r="E40" s="112"/>
      <c r="F40" s="75"/>
      <c r="G40" s="75"/>
      <c r="H40" s="2"/>
    </row>
    <row r="41" spans="1:8" ht="18" x14ac:dyDescent="0.25">
      <c r="A41" s="23" t="s">
        <v>32</v>
      </c>
      <c r="B41" s="24"/>
      <c r="C41" s="24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76" t="s">
        <v>134</v>
      </c>
      <c r="H43" s="2"/>
    </row>
    <row r="44" spans="1:8" ht="15.75" x14ac:dyDescent="0.25">
      <c r="A44" s="27" t="s">
        <v>33</v>
      </c>
      <c r="B44" s="28"/>
      <c r="C44" s="14"/>
      <c r="D44" s="72">
        <v>19</v>
      </c>
      <c r="E44" s="105">
        <v>4226909.12</v>
      </c>
      <c r="F44" s="105">
        <v>324433.71000000002</v>
      </c>
      <c r="G44" s="122">
        <f t="shared" ref="G44:G50" si="1">1-(+F44/E44)</f>
        <v>0.92324563864765563</v>
      </c>
      <c r="H44" s="15"/>
    </row>
    <row r="45" spans="1:8" ht="15.75" x14ac:dyDescent="0.25">
      <c r="A45" s="27" t="s">
        <v>34</v>
      </c>
      <c r="B45" s="28"/>
      <c r="C45" s="14"/>
      <c r="D45" s="72">
        <v>2</v>
      </c>
      <c r="E45" s="105">
        <v>923778.05</v>
      </c>
      <c r="F45" s="105">
        <v>94720.98</v>
      </c>
      <c r="G45" s="122">
        <f t="shared" si="1"/>
        <v>0.89746348703565759</v>
      </c>
      <c r="H45" s="15"/>
    </row>
    <row r="46" spans="1:8" ht="15.75" x14ac:dyDescent="0.25">
      <c r="A46" s="27" t="s">
        <v>35</v>
      </c>
      <c r="B46" s="28"/>
      <c r="C46" s="14"/>
      <c r="D46" s="72">
        <v>92</v>
      </c>
      <c r="E46" s="105">
        <v>4994984</v>
      </c>
      <c r="F46" s="105">
        <v>460239.3</v>
      </c>
      <c r="G46" s="122">
        <f t="shared" si="1"/>
        <v>0.9078597048559115</v>
      </c>
      <c r="H46" s="15"/>
    </row>
    <row r="47" spans="1:8" ht="15.75" x14ac:dyDescent="0.25">
      <c r="A47" s="27" t="s">
        <v>36</v>
      </c>
      <c r="B47" s="28"/>
      <c r="C47" s="14"/>
      <c r="D47" s="72">
        <v>24</v>
      </c>
      <c r="E47" s="105">
        <v>2653091</v>
      </c>
      <c r="F47" s="105">
        <v>136452.71</v>
      </c>
      <c r="G47" s="122">
        <f t="shared" si="1"/>
        <v>0.94856840191308933</v>
      </c>
      <c r="H47" s="15"/>
    </row>
    <row r="48" spans="1:8" ht="15.75" x14ac:dyDescent="0.25">
      <c r="A48" s="27" t="s">
        <v>37</v>
      </c>
      <c r="B48" s="28"/>
      <c r="C48" s="14"/>
      <c r="D48" s="72">
        <v>59</v>
      </c>
      <c r="E48" s="105">
        <v>5618158</v>
      </c>
      <c r="F48" s="105">
        <v>448463.21</v>
      </c>
      <c r="G48" s="122">
        <f t="shared" si="1"/>
        <v>0.92017611288254975</v>
      </c>
      <c r="H48" s="15"/>
    </row>
    <row r="49" spans="1:8" ht="15.75" x14ac:dyDescent="0.25">
      <c r="A49" s="27" t="s">
        <v>38</v>
      </c>
      <c r="B49" s="28"/>
      <c r="C49" s="14"/>
      <c r="D49" s="72">
        <v>6</v>
      </c>
      <c r="E49" s="105">
        <v>1586987</v>
      </c>
      <c r="F49" s="105">
        <v>18927</v>
      </c>
      <c r="G49" s="122">
        <f t="shared" si="1"/>
        <v>0.9880736263119988</v>
      </c>
      <c r="H49" s="15"/>
    </row>
    <row r="50" spans="1:8" ht="15.75" x14ac:dyDescent="0.25">
      <c r="A50" s="27" t="s">
        <v>39</v>
      </c>
      <c r="B50" s="28"/>
      <c r="C50" s="14"/>
      <c r="D50" s="72">
        <v>13</v>
      </c>
      <c r="E50" s="105">
        <v>1492330</v>
      </c>
      <c r="F50" s="105">
        <v>19244.900000000001</v>
      </c>
      <c r="G50" s="122">
        <f t="shared" si="1"/>
        <v>0.9871041257630685</v>
      </c>
      <c r="H50" s="15"/>
    </row>
    <row r="51" spans="1:8" ht="15.75" x14ac:dyDescent="0.25">
      <c r="A51" s="27" t="s">
        <v>40</v>
      </c>
      <c r="B51" s="28"/>
      <c r="C51" s="14"/>
      <c r="D51" s="72"/>
      <c r="E51" s="105"/>
      <c r="F51" s="105"/>
      <c r="G51" s="122"/>
      <c r="H51" s="15"/>
    </row>
    <row r="52" spans="1:8" ht="15.75" x14ac:dyDescent="0.25">
      <c r="A52" s="27" t="s">
        <v>41</v>
      </c>
      <c r="B52" s="28"/>
      <c r="C52" s="14"/>
      <c r="D52" s="72">
        <v>1</v>
      </c>
      <c r="E52" s="105">
        <v>31850</v>
      </c>
      <c r="F52" s="105">
        <v>8300</v>
      </c>
      <c r="G52" s="122">
        <f>1-(+F52/E52)</f>
        <v>0.73940345368916804</v>
      </c>
      <c r="H52" s="15"/>
    </row>
    <row r="53" spans="1:8" ht="15.75" x14ac:dyDescent="0.25">
      <c r="A53" s="29" t="s">
        <v>61</v>
      </c>
      <c r="B53" s="30"/>
      <c r="C53" s="14"/>
      <c r="D53" s="72">
        <v>437</v>
      </c>
      <c r="E53" s="105">
        <v>43185432.439999998</v>
      </c>
      <c r="F53" s="105">
        <v>4689047.95</v>
      </c>
      <c r="G53" s="122">
        <f>1-(+F53/E53)</f>
        <v>0.89142060910204468</v>
      </c>
      <c r="H53" s="15"/>
    </row>
    <row r="54" spans="1:8" ht="15.75" x14ac:dyDescent="0.25">
      <c r="A54" s="29" t="s">
        <v>62</v>
      </c>
      <c r="B54" s="30"/>
      <c r="C54" s="14"/>
      <c r="D54" s="72"/>
      <c r="E54" s="105"/>
      <c r="F54" s="105"/>
      <c r="G54" s="122"/>
      <c r="H54" s="15"/>
    </row>
    <row r="55" spans="1:8" x14ac:dyDescent="0.2">
      <c r="A55" s="31" t="s">
        <v>42</v>
      </c>
      <c r="B55" s="30"/>
      <c r="C55" s="14"/>
      <c r="D55" s="73"/>
      <c r="E55" s="115"/>
      <c r="F55" s="105"/>
      <c r="G55" s="123"/>
      <c r="H55" s="15"/>
    </row>
    <row r="56" spans="1:8" x14ac:dyDescent="0.2">
      <c r="A56" s="16" t="s">
        <v>43</v>
      </c>
      <c r="B56" s="28"/>
      <c r="C56" s="14"/>
      <c r="D56" s="73"/>
      <c r="E56" s="115"/>
      <c r="F56" s="105"/>
      <c r="G56" s="123"/>
      <c r="H56" s="15"/>
    </row>
    <row r="57" spans="1:8" x14ac:dyDescent="0.2">
      <c r="A57" s="16" t="s">
        <v>44</v>
      </c>
      <c r="B57" s="28"/>
      <c r="C57" s="14"/>
      <c r="D57" s="73"/>
      <c r="E57" s="124"/>
      <c r="F57" s="125"/>
      <c r="G57" s="123"/>
      <c r="H57" s="15"/>
    </row>
    <row r="58" spans="1:8" x14ac:dyDescent="0.2">
      <c r="A58" s="16" t="s">
        <v>30</v>
      </c>
      <c r="B58" s="28"/>
      <c r="C58" s="21"/>
      <c r="D58" s="73"/>
      <c r="E58" s="124"/>
      <c r="F58" s="105"/>
      <c r="G58" s="123"/>
      <c r="H58" s="15"/>
    </row>
    <row r="59" spans="1:8" ht="15.75" x14ac:dyDescent="0.25">
      <c r="A59" s="32"/>
      <c r="B59" s="18"/>
      <c r="C59" s="33"/>
      <c r="D59" s="73"/>
      <c r="E59" s="115"/>
      <c r="F59" s="115"/>
      <c r="G59" s="123"/>
      <c r="H59" s="2"/>
    </row>
    <row r="60" spans="1:8" ht="18" x14ac:dyDescent="0.25">
      <c r="A60" s="20" t="s">
        <v>45</v>
      </c>
      <c r="B60" s="20"/>
      <c r="C60" s="35"/>
      <c r="D60" s="74">
        <f>SUM(D44:D56)</f>
        <v>653</v>
      </c>
      <c r="E60" s="116">
        <f>SUM(E44:E59)</f>
        <v>64713519.609999999</v>
      </c>
      <c r="F60" s="116">
        <f>SUM(F44:F59)</f>
        <v>6199829.7599999998</v>
      </c>
      <c r="G60" s="126">
        <f>1-(+F60/E60)</f>
        <v>0.90419575697066623</v>
      </c>
      <c r="H60" s="2"/>
    </row>
    <row r="61" spans="1:8" ht="18" x14ac:dyDescent="0.25">
      <c r="A61" s="33"/>
      <c r="B61" s="38"/>
      <c r="C61" s="38"/>
      <c r="D61" s="117"/>
      <c r="E61" s="118"/>
      <c r="F61" s="119"/>
      <c r="G61" s="119"/>
      <c r="H61" s="2"/>
    </row>
    <row r="62" spans="1:8" ht="18" x14ac:dyDescent="0.25">
      <c r="A62" s="34" t="s">
        <v>46</v>
      </c>
      <c r="B62" s="39"/>
      <c r="C62" s="39"/>
      <c r="D62" s="120"/>
      <c r="E62" s="120"/>
      <c r="F62" s="36">
        <f>F60+F39</f>
        <v>6681618.7599999998</v>
      </c>
      <c r="G62" s="120"/>
      <c r="H62" s="2"/>
    </row>
    <row r="63" spans="1:8" ht="18" x14ac:dyDescent="0.25">
      <c r="A63" s="34"/>
      <c r="B63" s="39"/>
      <c r="C63" s="39"/>
      <c r="D63" s="35"/>
      <c r="E63" s="35"/>
      <c r="F63" s="40"/>
      <c r="G63" s="39"/>
      <c r="H63" s="2"/>
    </row>
    <row r="64" spans="1:8" ht="15.75" x14ac:dyDescent="0.25">
      <c r="A64" s="4" t="s">
        <v>48</v>
      </c>
      <c r="B64" s="39"/>
      <c r="C64" s="39"/>
      <c r="D64" s="39"/>
      <c r="E64" s="39"/>
      <c r="F64" s="40"/>
      <c r="G64" s="39"/>
      <c r="H64" s="2"/>
    </row>
    <row r="65" spans="1:8" ht="15.75" x14ac:dyDescent="0.25">
      <c r="A65" s="4" t="s">
        <v>49</v>
      </c>
      <c r="B65" s="39"/>
      <c r="C65" s="39"/>
      <c r="D65" s="39"/>
      <c r="E65" s="39"/>
      <c r="F65" s="40"/>
      <c r="G65" s="39"/>
      <c r="H65" s="2"/>
    </row>
    <row r="66" spans="1:8" ht="18" x14ac:dyDescent="0.25">
      <c r="A66" s="4"/>
      <c r="B66" s="38"/>
      <c r="C66" s="38"/>
      <c r="D66" s="38"/>
      <c r="E66" s="38"/>
      <c r="F66" s="36"/>
      <c r="G66" s="38"/>
      <c r="H66" s="2"/>
    </row>
    <row r="67" spans="1:8" x14ac:dyDescent="0.2">
      <c r="A67" s="41" t="s">
        <v>50</v>
      </c>
    </row>
    <row r="69" spans="1:8" ht="18" x14ac:dyDescent="0.25">
      <c r="A69" s="85"/>
      <c r="B69" s="86"/>
      <c r="C69" s="86"/>
      <c r="D69" s="86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70"/>
  <sheetViews>
    <sheetView showOutlineSymbols="0"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7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JULY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80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78" t="s">
        <v>10</v>
      </c>
      <c r="B9" s="13"/>
      <c r="C9" s="14"/>
      <c r="D9" s="72"/>
      <c r="E9" s="105"/>
      <c r="F9" s="105"/>
      <c r="G9" s="122"/>
      <c r="H9" s="15"/>
    </row>
    <row r="10" spans="1:8" ht="15.75" x14ac:dyDescent="0.25">
      <c r="A10" s="78" t="s">
        <v>11</v>
      </c>
      <c r="B10" s="13"/>
      <c r="C10" s="14"/>
      <c r="D10" s="72"/>
      <c r="E10" s="105"/>
      <c r="F10" s="105"/>
      <c r="G10" s="122"/>
      <c r="H10" s="15"/>
    </row>
    <row r="11" spans="1:8" ht="15.75" x14ac:dyDescent="0.25">
      <c r="A11" s="78" t="s">
        <v>69</v>
      </c>
      <c r="B11" s="13"/>
      <c r="C11" s="14"/>
      <c r="D11" s="72"/>
      <c r="E11" s="105"/>
      <c r="F11" s="105"/>
      <c r="G11" s="122"/>
      <c r="H11" s="15"/>
    </row>
    <row r="12" spans="1:8" ht="15.75" x14ac:dyDescent="0.25">
      <c r="A12" s="78" t="s">
        <v>12</v>
      </c>
      <c r="B12" s="13"/>
      <c r="C12" s="14"/>
      <c r="D12" s="72"/>
      <c r="E12" s="105"/>
      <c r="F12" s="105"/>
      <c r="G12" s="122"/>
      <c r="H12" s="15"/>
    </row>
    <row r="13" spans="1:8" ht="15.75" x14ac:dyDescent="0.25">
      <c r="A13" s="78" t="s">
        <v>114</v>
      </c>
      <c r="B13" s="13"/>
      <c r="C13" s="14"/>
      <c r="D13" s="72"/>
      <c r="E13" s="105"/>
      <c r="F13" s="105"/>
      <c r="G13" s="122"/>
      <c r="H13" s="15"/>
    </row>
    <row r="14" spans="1:8" ht="15.75" x14ac:dyDescent="0.25">
      <c r="A14" s="78" t="s">
        <v>96</v>
      </c>
      <c r="B14" s="13"/>
      <c r="C14" s="14"/>
      <c r="D14" s="72"/>
      <c r="E14" s="105"/>
      <c r="F14" s="105"/>
      <c r="G14" s="122"/>
      <c r="H14" s="15"/>
    </row>
    <row r="15" spans="1:8" ht="15.75" x14ac:dyDescent="0.25">
      <c r="A15" s="78" t="s">
        <v>57</v>
      </c>
      <c r="B15" s="13"/>
      <c r="C15" s="14"/>
      <c r="D15" s="72"/>
      <c r="E15" s="105"/>
      <c r="F15" s="105"/>
      <c r="G15" s="122"/>
      <c r="H15" s="15"/>
    </row>
    <row r="16" spans="1:8" ht="15.75" x14ac:dyDescent="0.25">
      <c r="A16" s="78" t="s">
        <v>70</v>
      </c>
      <c r="B16" s="13"/>
      <c r="C16" s="14"/>
      <c r="D16" s="72"/>
      <c r="E16" s="105"/>
      <c r="F16" s="105"/>
      <c r="G16" s="122"/>
      <c r="H16" s="15"/>
    </row>
    <row r="17" spans="1:8" ht="15.75" x14ac:dyDescent="0.25">
      <c r="A17" s="78" t="s">
        <v>25</v>
      </c>
      <c r="B17" s="13"/>
      <c r="C17" s="14"/>
      <c r="D17" s="72">
        <v>1</v>
      </c>
      <c r="E17" s="105">
        <v>145596</v>
      </c>
      <c r="F17" s="105">
        <v>45527</v>
      </c>
      <c r="G17" s="122">
        <f>F17/E17</f>
        <v>0.31269403005577079</v>
      </c>
      <c r="H17" s="15"/>
    </row>
    <row r="18" spans="1:8" ht="15.75" x14ac:dyDescent="0.25">
      <c r="A18" s="78" t="s">
        <v>14</v>
      </c>
      <c r="B18" s="13"/>
      <c r="C18" s="14"/>
      <c r="D18" s="72">
        <v>1</v>
      </c>
      <c r="E18" s="105">
        <v>92167</v>
      </c>
      <c r="F18" s="105">
        <v>16354</v>
      </c>
      <c r="G18" s="122">
        <f>F18/E18</f>
        <v>0.17743877960658369</v>
      </c>
      <c r="H18" s="15"/>
    </row>
    <row r="19" spans="1:8" ht="15.75" x14ac:dyDescent="0.25">
      <c r="A19" s="78" t="s">
        <v>15</v>
      </c>
      <c r="B19" s="13"/>
      <c r="C19" s="14"/>
      <c r="D19" s="72"/>
      <c r="E19" s="105"/>
      <c r="F19" s="105"/>
      <c r="G19" s="122"/>
      <c r="H19" s="15"/>
    </row>
    <row r="20" spans="1:8" ht="15.75" x14ac:dyDescent="0.25">
      <c r="A20" s="78" t="s">
        <v>16</v>
      </c>
      <c r="B20" s="13"/>
      <c r="C20" s="14"/>
      <c r="D20" s="72"/>
      <c r="E20" s="105"/>
      <c r="F20" s="105"/>
      <c r="G20" s="122"/>
      <c r="H20" s="15"/>
    </row>
    <row r="21" spans="1:8" ht="15.75" x14ac:dyDescent="0.25">
      <c r="A21" s="78" t="s">
        <v>71</v>
      </c>
      <c r="B21" s="13"/>
      <c r="C21" s="14"/>
      <c r="D21" s="72"/>
      <c r="E21" s="105"/>
      <c r="F21" s="105"/>
      <c r="G21" s="122"/>
      <c r="H21" s="15"/>
    </row>
    <row r="22" spans="1:8" ht="15.75" x14ac:dyDescent="0.25">
      <c r="A22" s="78" t="s">
        <v>126</v>
      </c>
      <c r="B22" s="13"/>
      <c r="C22" s="14"/>
      <c r="D22" s="72"/>
      <c r="E22" s="105"/>
      <c r="F22" s="105"/>
      <c r="G22" s="122"/>
      <c r="H22" s="15"/>
    </row>
    <row r="23" spans="1:8" ht="15.75" x14ac:dyDescent="0.25">
      <c r="A23" s="78" t="s">
        <v>18</v>
      </c>
      <c r="B23" s="13"/>
      <c r="C23" s="14"/>
      <c r="D23" s="72"/>
      <c r="E23" s="105"/>
      <c r="F23" s="105"/>
      <c r="G23" s="122"/>
      <c r="H23" s="15"/>
    </row>
    <row r="24" spans="1:8" ht="15.75" x14ac:dyDescent="0.25">
      <c r="A24" s="78" t="s">
        <v>19</v>
      </c>
      <c r="B24" s="13"/>
      <c r="C24" s="14"/>
      <c r="D24" s="72"/>
      <c r="E24" s="105"/>
      <c r="F24" s="105"/>
      <c r="G24" s="122"/>
      <c r="H24" s="15"/>
    </row>
    <row r="25" spans="1:8" ht="15.75" x14ac:dyDescent="0.25">
      <c r="A25" s="79" t="s">
        <v>20</v>
      </c>
      <c r="B25" s="13"/>
      <c r="C25" s="14"/>
      <c r="D25" s="72"/>
      <c r="E25" s="105"/>
      <c r="F25" s="105"/>
      <c r="G25" s="122"/>
      <c r="H25" s="15"/>
    </row>
    <row r="26" spans="1:8" ht="15.75" x14ac:dyDescent="0.25">
      <c r="A26" s="79" t="s">
        <v>21</v>
      </c>
      <c r="B26" s="13"/>
      <c r="C26" s="14"/>
      <c r="D26" s="72"/>
      <c r="E26" s="105"/>
      <c r="F26" s="105"/>
      <c r="G26" s="122"/>
      <c r="H26" s="15"/>
    </row>
    <row r="27" spans="1:8" ht="15.75" x14ac:dyDescent="0.25">
      <c r="A27" s="69" t="s">
        <v>22</v>
      </c>
      <c r="B27" s="13"/>
      <c r="C27" s="14"/>
      <c r="D27" s="72"/>
      <c r="E27" s="105"/>
      <c r="F27" s="105"/>
      <c r="G27" s="122"/>
      <c r="H27" s="15"/>
    </row>
    <row r="28" spans="1:8" ht="15.75" x14ac:dyDescent="0.25">
      <c r="A28" s="69" t="s">
        <v>23</v>
      </c>
      <c r="B28" s="13"/>
      <c r="C28" s="14"/>
      <c r="D28" s="72"/>
      <c r="E28" s="105"/>
      <c r="F28" s="105"/>
      <c r="G28" s="122"/>
      <c r="H28" s="15"/>
    </row>
    <row r="29" spans="1:8" ht="15.75" x14ac:dyDescent="0.25">
      <c r="A29" s="69" t="s">
        <v>24</v>
      </c>
      <c r="B29" s="13"/>
      <c r="C29" s="14"/>
      <c r="D29" s="72"/>
      <c r="E29" s="105"/>
      <c r="F29" s="105"/>
      <c r="G29" s="122"/>
      <c r="H29" s="15"/>
    </row>
    <row r="30" spans="1:8" ht="15.75" x14ac:dyDescent="0.25">
      <c r="A30" s="69" t="s">
        <v>111</v>
      </c>
      <c r="B30" s="13"/>
      <c r="C30" s="14"/>
      <c r="D30" s="72"/>
      <c r="E30" s="105"/>
      <c r="F30" s="105"/>
      <c r="G30" s="122"/>
      <c r="H30" s="15"/>
    </row>
    <row r="31" spans="1:8" ht="15.75" x14ac:dyDescent="0.25">
      <c r="A31" s="69" t="s">
        <v>27</v>
      </c>
      <c r="B31" s="13"/>
      <c r="C31" s="14"/>
      <c r="D31" s="72"/>
      <c r="E31" s="105"/>
      <c r="F31" s="105"/>
      <c r="G31" s="122"/>
      <c r="H31" s="15"/>
    </row>
    <row r="32" spans="1:8" ht="15.75" x14ac:dyDescent="0.25">
      <c r="A32" s="69" t="s">
        <v>53</v>
      </c>
      <c r="B32" s="13"/>
      <c r="C32" s="14"/>
      <c r="D32" s="72"/>
      <c r="E32" s="105"/>
      <c r="F32" s="105"/>
      <c r="G32" s="122"/>
      <c r="H32" s="15"/>
    </row>
    <row r="33" spans="1:8" ht="15.75" x14ac:dyDescent="0.25">
      <c r="A33" s="69" t="s">
        <v>117</v>
      </c>
      <c r="B33" s="13"/>
      <c r="C33" s="14"/>
      <c r="D33" s="72">
        <v>4</v>
      </c>
      <c r="E33" s="105">
        <v>347068</v>
      </c>
      <c r="F33" s="105">
        <v>72045.5</v>
      </c>
      <c r="G33" s="122">
        <f>F33/E33</f>
        <v>0.20758324017195479</v>
      </c>
      <c r="H33" s="15"/>
    </row>
    <row r="34" spans="1:8" ht="15.75" x14ac:dyDescent="0.25">
      <c r="A34" s="69" t="s">
        <v>129</v>
      </c>
      <c r="B34" s="13"/>
      <c r="C34" s="14"/>
      <c r="D34" s="72"/>
      <c r="E34" s="105"/>
      <c r="F34" s="105"/>
      <c r="G34" s="122"/>
      <c r="H34" s="15"/>
    </row>
    <row r="35" spans="1:8" x14ac:dyDescent="0.2">
      <c r="A35" s="16" t="s">
        <v>28</v>
      </c>
      <c r="B35" s="13"/>
      <c r="C35" s="14"/>
      <c r="D35" s="73"/>
      <c r="E35" s="104"/>
      <c r="F35" s="105"/>
      <c r="G35" s="123"/>
      <c r="H35" s="15"/>
    </row>
    <row r="36" spans="1:8" x14ac:dyDescent="0.2">
      <c r="A36" s="16" t="s">
        <v>44</v>
      </c>
      <c r="B36" s="13"/>
      <c r="C36" s="14"/>
      <c r="D36" s="73"/>
      <c r="E36" s="104"/>
      <c r="F36" s="105"/>
      <c r="G36" s="123"/>
      <c r="H36" s="15"/>
    </row>
    <row r="37" spans="1:8" x14ac:dyDescent="0.2">
      <c r="A37" s="16" t="s">
        <v>30</v>
      </c>
      <c r="B37" s="13"/>
      <c r="C37" s="14"/>
      <c r="D37" s="73"/>
      <c r="E37" s="104"/>
      <c r="F37" s="105"/>
      <c r="G37" s="123"/>
      <c r="H37" s="15"/>
    </row>
    <row r="38" spans="1:8" x14ac:dyDescent="0.2">
      <c r="A38" s="17"/>
      <c r="B38" s="18"/>
      <c r="C38" s="14"/>
      <c r="D38" s="73"/>
      <c r="E38" s="115"/>
      <c r="F38" s="115"/>
      <c r="G38" s="123"/>
      <c r="H38" s="15"/>
    </row>
    <row r="39" spans="1:8" ht="15.75" x14ac:dyDescent="0.25">
      <c r="A39" s="19" t="s">
        <v>31</v>
      </c>
      <c r="B39" s="20"/>
      <c r="C39" s="21"/>
      <c r="D39" s="74">
        <f>SUM(D9:D38)</f>
        <v>6</v>
      </c>
      <c r="E39" s="116">
        <f>SUM(E9:E38)</f>
        <v>584831</v>
      </c>
      <c r="F39" s="116">
        <f>SUM(F9:F38)</f>
        <v>133926.5</v>
      </c>
      <c r="G39" s="126">
        <f>F39/E39</f>
        <v>0.22900034368903152</v>
      </c>
      <c r="H39" s="15"/>
    </row>
    <row r="40" spans="1:8" ht="15.75" x14ac:dyDescent="0.25">
      <c r="A40" s="22"/>
      <c r="B40" s="22"/>
      <c r="C40" s="22"/>
      <c r="D40" s="111"/>
      <c r="E40" s="112"/>
      <c r="F40" s="75"/>
      <c r="G40" s="75"/>
      <c r="H40" s="2"/>
    </row>
    <row r="41" spans="1:8" ht="18" x14ac:dyDescent="0.25">
      <c r="A41" s="23" t="s">
        <v>32</v>
      </c>
      <c r="B41" s="24"/>
      <c r="C41" s="24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76" t="s">
        <v>134</v>
      </c>
      <c r="H43" s="2"/>
    </row>
    <row r="44" spans="1:8" ht="15.75" x14ac:dyDescent="0.25">
      <c r="A44" s="27" t="s">
        <v>33</v>
      </c>
      <c r="B44" s="28"/>
      <c r="C44" s="14"/>
      <c r="D44" s="72">
        <v>19</v>
      </c>
      <c r="E44" s="105">
        <v>1423464.85</v>
      </c>
      <c r="F44" s="105">
        <v>95468.06</v>
      </c>
      <c r="G44" s="122">
        <f>1-(+F44/E44)</f>
        <v>0.93293261860312182</v>
      </c>
      <c r="H44" s="15"/>
    </row>
    <row r="45" spans="1:8" ht="15.75" x14ac:dyDescent="0.25">
      <c r="A45" s="27" t="s">
        <v>34</v>
      </c>
      <c r="B45" s="28"/>
      <c r="C45" s="14"/>
      <c r="D45" s="72"/>
      <c r="E45" s="105"/>
      <c r="F45" s="105"/>
      <c r="G45" s="122"/>
      <c r="H45" s="15"/>
    </row>
    <row r="46" spans="1:8" ht="15.75" x14ac:dyDescent="0.25">
      <c r="A46" s="27" t="s">
        <v>35</v>
      </c>
      <c r="B46" s="28"/>
      <c r="C46" s="14"/>
      <c r="D46" s="72">
        <v>37</v>
      </c>
      <c r="E46" s="105">
        <v>1823885</v>
      </c>
      <c r="F46" s="105">
        <v>190579.72</v>
      </c>
      <c r="G46" s="122">
        <f>1-(+F46/E46)</f>
        <v>0.89550891640646202</v>
      </c>
      <c r="H46" s="15"/>
    </row>
    <row r="47" spans="1:8" ht="15.75" x14ac:dyDescent="0.25">
      <c r="A47" s="27" t="s">
        <v>36</v>
      </c>
      <c r="B47" s="28"/>
      <c r="C47" s="14"/>
      <c r="D47" s="72">
        <v>4</v>
      </c>
      <c r="E47" s="105">
        <v>507543.5</v>
      </c>
      <c r="F47" s="105">
        <v>26141</v>
      </c>
      <c r="G47" s="122">
        <f>1-(+F47/E47)</f>
        <v>0.94849505510365117</v>
      </c>
      <c r="H47" s="15"/>
    </row>
    <row r="48" spans="1:8" ht="15.75" x14ac:dyDescent="0.25">
      <c r="A48" s="27" t="s">
        <v>37</v>
      </c>
      <c r="B48" s="28"/>
      <c r="C48" s="14"/>
      <c r="D48" s="72">
        <v>25</v>
      </c>
      <c r="E48" s="105">
        <v>2225082.34</v>
      </c>
      <c r="F48" s="105">
        <v>157075.82</v>
      </c>
      <c r="G48" s="122">
        <f>1-(+F48/E48)</f>
        <v>0.92940673826929032</v>
      </c>
      <c r="H48" s="15"/>
    </row>
    <row r="49" spans="1:8" ht="15.75" x14ac:dyDescent="0.25">
      <c r="A49" s="27" t="s">
        <v>38</v>
      </c>
      <c r="B49" s="28"/>
      <c r="C49" s="14"/>
      <c r="D49" s="72"/>
      <c r="E49" s="105"/>
      <c r="F49" s="105"/>
      <c r="G49" s="122"/>
      <c r="H49" s="15"/>
    </row>
    <row r="50" spans="1:8" ht="15.75" x14ac:dyDescent="0.25">
      <c r="A50" s="27" t="s">
        <v>39</v>
      </c>
      <c r="B50" s="28"/>
      <c r="C50" s="14"/>
      <c r="D50" s="72">
        <v>3</v>
      </c>
      <c r="E50" s="105">
        <v>154085</v>
      </c>
      <c r="F50" s="105">
        <v>29055</v>
      </c>
      <c r="G50" s="122">
        <f>1-(+F50/E50)</f>
        <v>0.81143524677937506</v>
      </c>
      <c r="H50" s="15"/>
    </row>
    <row r="51" spans="1:8" ht="15.75" x14ac:dyDescent="0.25">
      <c r="A51" s="27" t="s">
        <v>40</v>
      </c>
      <c r="B51" s="28"/>
      <c r="C51" s="14"/>
      <c r="D51" s="72"/>
      <c r="E51" s="105"/>
      <c r="F51" s="105"/>
      <c r="G51" s="122"/>
      <c r="H51" s="15"/>
    </row>
    <row r="52" spans="1:8" ht="15.75" x14ac:dyDescent="0.25">
      <c r="A52" s="27" t="s">
        <v>41</v>
      </c>
      <c r="B52" s="28"/>
      <c r="C52" s="14"/>
      <c r="D52" s="72"/>
      <c r="E52" s="105"/>
      <c r="F52" s="105"/>
      <c r="G52" s="122"/>
      <c r="H52" s="15"/>
    </row>
    <row r="53" spans="1:8" ht="15.75" x14ac:dyDescent="0.25">
      <c r="A53" s="27" t="s">
        <v>61</v>
      </c>
      <c r="B53" s="30"/>
      <c r="C53" s="14"/>
      <c r="D53" s="82">
        <v>333</v>
      </c>
      <c r="E53" s="136">
        <v>27655251.300000001</v>
      </c>
      <c r="F53" s="136">
        <v>3388441.3</v>
      </c>
      <c r="G53" s="122">
        <f>1-(+F53/E53)</f>
        <v>0.87747566408843303</v>
      </c>
      <c r="H53" s="15"/>
    </row>
    <row r="54" spans="1:8" ht="15.75" x14ac:dyDescent="0.25">
      <c r="A54" s="27" t="s">
        <v>62</v>
      </c>
      <c r="B54" s="30"/>
      <c r="C54" s="14"/>
      <c r="D54" s="72"/>
      <c r="E54" s="105"/>
      <c r="F54" s="105"/>
      <c r="G54" s="122"/>
      <c r="H54" s="15"/>
    </row>
    <row r="55" spans="1:8" x14ac:dyDescent="0.2">
      <c r="A55" s="16" t="s">
        <v>42</v>
      </c>
      <c r="B55" s="30"/>
      <c r="C55" s="14"/>
      <c r="D55" s="73"/>
      <c r="E55" s="108"/>
      <c r="F55" s="105"/>
      <c r="G55" s="123"/>
      <c r="H55" s="15"/>
    </row>
    <row r="56" spans="1:8" x14ac:dyDescent="0.2">
      <c r="A56" s="16" t="s">
        <v>43</v>
      </c>
      <c r="B56" s="28"/>
      <c r="C56" s="14"/>
      <c r="D56" s="73"/>
      <c r="E56" s="108"/>
      <c r="F56" s="105"/>
      <c r="G56" s="123"/>
      <c r="H56" s="15"/>
    </row>
    <row r="57" spans="1:8" x14ac:dyDescent="0.2">
      <c r="A57" s="16" t="s">
        <v>44</v>
      </c>
      <c r="B57" s="28"/>
      <c r="C57" s="14"/>
      <c r="D57" s="73"/>
      <c r="E57" s="104"/>
      <c r="F57" s="105"/>
      <c r="G57" s="123"/>
      <c r="H57" s="15"/>
    </row>
    <row r="58" spans="1:8" x14ac:dyDescent="0.2">
      <c r="A58" s="16" t="s">
        <v>30</v>
      </c>
      <c r="B58" s="28"/>
      <c r="C58" s="14"/>
      <c r="D58" s="73"/>
      <c r="E58" s="104"/>
      <c r="F58" s="105"/>
      <c r="G58" s="123"/>
      <c r="H58" s="15"/>
    </row>
    <row r="59" spans="1:8" ht="15.75" x14ac:dyDescent="0.25">
      <c r="A59" s="32"/>
      <c r="B59" s="18"/>
      <c r="C59" s="14"/>
      <c r="D59" s="73"/>
      <c r="E59" s="80"/>
      <c r="F59" s="115"/>
      <c r="G59" s="123"/>
      <c r="H59" s="15"/>
    </row>
    <row r="60" spans="1:8" ht="15.75" x14ac:dyDescent="0.25">
      <c r="A60" s="20" t="s">
        <v>45</v>
      </c>
      <c r="B60" s="20"/>
      <c r="C60" s="21"/>
      <c r="D60" s="74">
        <f>SUM(D44:D56)</f>
        <v>421</v>
      </c>
      <c r="E60" s="116">
        <f>SUM(E44:E59)</f>
        <v>33789311.990000002</v>
      </c>
      <c r="F60" s="116">
        <f>SUM(F44:F59)</f>
        <v>3886760.9</v>
      </c>
      <c r="G60" s="126">
        <f>1-(F60/E60)</f>
        <v>0.88497070016843515</v>
      </c>
      <c r="H60" s="15"/>
    </row>
    <row r="61" spans="1:8" x14ac:dyDescent="0.2">
      <c r="A61" s="33"/>
      <c r="B61" s="33"/>
      <c r="C61" s="49"/>
      <c r="D61" s="127"/>
      <c r="E61" s="118"/>
      <c r="F61" s="119"/>
      <c r="G61" s="119"/>
      <c r="H61" s="2"/>
    </row>
    <row r="62" spans="1:8" ht="18" x14ac:dyDescent="0.25">
      <c r="A62" s="34" t="s">
        <v>46</v>
      </c>
      <c r="B62" s="35"/>
      <c r="C62" s="38"/>
      <c r="D62" s="51"/>
      <c r="E62" s="120"/>
      <c r="F62" s="36">
        <f>F60+F39</f>
        <v>4020687.4</v>
      </c>
      <c r="G62" s="120"/>
      <c r="H62" s="2"/>
    </row>
    <row r="63" spans="1:8" ht="18" x14ac:dyDescent="0.25">
      <c r="A63" s="37"/>
      <c r="B63" s="38"/>
      <c r="C63" s="38"/>
      <c r="D63" s="51"/>
      <c r="E63" s="38"/>
      <c r="F63" s="36"/>
      <c r="G63" s="38"/>
      <c r="H63" s="2"/>
    </row>
    <row r="64" spans="1:8" ht="15.75" x14ac:dyDescent="0.25">
      <c r="A64" s="4" t="s">
        <v>47</v>
      </c>
      <c r="B64" s="39"/>
      <c r="C64" s="39"/>
      <c r="D64" s="39"/>
      <c r="E64" s="39"/>
      <c r="F64" s="40"/>
      <c r="G64" s="39"/>
      <c r="H64" s="2"/>
    </row>
    <row r="65" spans="1:8" ht="15.75" x14ac:dyDescent="0.25">
      <c r="A65" s="4" t="s">
        <v>48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49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/>
      <c r="B67" s="39"/>
      <c r="C67" s="39"/>
      <c r="D67" s="39"/>
      <c r="E67" s="39"/>
      <c r="F67" s="40"/>
      <c r="G67" s="39"/>
      <c r="H67" s="2"/>
    </row>
    <row r="68" spans="1:8" ht="18" x14ac:dyDescent="0.25">
      <c r="A68" s="41" t="s">
        <v>50</v>
      </c>
      <c r="B68" s="38"/>
      <c r="C68" s="38"/>
      <c r="D68" s="38"/>
      <c r="E68" s="38"/>
      <c r="F68" s="36"/>
      <c r="G68" s="38"/>
      <c r="H68" s="2"/>
    </row>
    <row r="70" spans="1:8" ht="18" x14ac:dyDescent="0.25">
      <c r="A70" s="85"/>
      <c r="B70" s="86"/>
      <c r="C70" s="86"/>
      <c r="D70" s="86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zoomScale="87" zoomScaleNormal="87" workbookViewId="0">
      <selection activeCell="D9" sqref="D9"/>
    </sheetView>
  </sheetViews>
  <sheetFormatPr defaultRowHeight="15" x14ac:dyDescent="0.2"/>
  <cols>
    <col min="1" max="1" width="9.6640625" style="56" customWidth="1"/>
    <col min="2" max="2" width="15.6640625" style="56" customWidth="1"/>
    <col min="3" max="3" width="3.6640625" style="56" customWidth="1"/>
    <col min="4" max="4" width="6.6640625" style="56" customWidth="1"/>
    <col min="5" max="6" width="14.6640625" style="56" customWidth="1"/>
    <col min="7" max="7" width="11.6640625" style="56" customWidth="1"/>
    <col min="8" max="8" width="3.6640625" style="56" customWidth="1"/>
    <col min="9" max="16384" width="8.88671875" style="56"/>
  </cols>
  <sheetData>
    <row r="1" spans="1:8" ht="23.25" x14ac:dyDescent="0.35">
      <c r="A1" s="55" t="s">
        <v>0</v>
      </c>
      <c r="B1" s="21"/>
      <c r="C1" s="21"/>
      <c r="D1" s="21"/>
      <c r="E1" s="21"/>
      <c r="F1" s="21"/>
      <c r="G1" s="21"/>
      <c r="H1" s="21"/>
    </row>
    <row r="2" spans="1:8" ht="23.25" x14ac:dyDescent="0.35">
      <c r="A2" s="55" t="s">
        <v>1</v>
      </c>
      <c r="B2" s="21"/>
      <c r="C2" s="21"/>
      <c r="D2" s="21"/>
      <c r="E2" s="21"/>
      <c r="F2" s="21"/>
      <c r="G2" s="21"/>
      <c r="H2" s="21"/>
    </row>
    <row r="3" spans="1:8" ht="23.25" x14ac:dyDescent="0.35">
      <c r="A3" s="1" t="str">
        <f>ARG!$A$3</f>
        <v>MONTH ENDED:  JULY 2024</v>
      </c>
      <c r="B3" s="21"/>
      <c r="C3" s="21"/>
      <c r="D3" s="21"/>
      <c r="E3" s="21"/>
      <c r="F3" s="21"/>
      <c r="G3" s="21"/>
      <c r="H3" s="21"/>
    </row>
    <row r="4" spans="1:8" x14ac:dyDescent="0.2">
      <c r="A4" s="59"/>
      <c r="B4" s="59"/>
      <c r="C4" s="59"/>
      <c r="D4" s="59"/>
      <c r="E4" s="59"/>
      <c r="F4" s="5"/>
      <c r="G4" s="5"/>
      <c r="H4" s="21"/>
    </row>
    <row r="5" spans="1:8" ht="23.25" x14ac:dyDescent="0.35">
      <c r="A5" s="21"/>
      <c r="B5" s="59"/>
      <c r="C5" s="59"/>
      <c r="D5" s="60" t="s">
        <v>140</v>
      </c>
      <c r="E5" s="61"/>
      <c r="F5" s="8"/>
      <c r="G5" s="5"/>
      <c r="H5" s="62"/>
    </row>
    <row r="6" spans="1:8" ht="18" x14ac:dyDescent="0.25">
      <c r="A6" s="23" t="s">
        <v>3</v>
      </c>
      <c r="B6" s="59"/>
      <c r="C6" s="59"/>
      <c r="D6" s="59"/>
      <c r="E6" s="59"/>
      <c r="F6" s="5"/>
      <c r="G6" s="5"/>
      <c r="H6" s="62"/>
    </row>
    <row r="7" spans="1:8" ht="15.75" x14ac:dyDescent="0.25">
      <c r="A7" s="63"/>
      <c r="B7" s="63"/>
      <c r="C7" s="63"/>
      <c r="D7" s="63"/>
      <c r="E7" s="25" t="s">
        <v>4</v>
      </c>
      <c r="F7" s="25" t="s">
        <v>4</v>
      </c>
      <c r="G7" s="12" t="s">
        <v>5</v>
      </c>
      <c r="H7" s="24"/>
    </row>
    <row r="8" spans="1:8" ht="15.75" x14ac:dyDescent="0.25">
      <c r="A8" s="63"/>
      <c r="B8" s="63"/>
      <c r="C8" s="63"/>
      <c r="D8" s="25" t="s">
        <v>6</v>
      </c>
      <c r="E8" s="25" t="s">
        <v>7</v>
      </c>
      <c r="F8" s="12" t="s">
        <v>8</v>
      </c>
      <c r="G8" s="12" t="s">
        <v>9</v>
      </c>
      <c r="H8" s="24"/>
    </row>
    <row r="9" spans="1:8" ht="15.75" x14ac:dyDescent="0.25">
      <c r="A9" s="78" t="s">
        <v>10</v>
      </c>
      <c r="B9" s="13"/>
      <c r="C9" s="14"/>
      <c r="D9" s="72"/>
      <c r="E9" s="105"/>
      <c r="F9" s="105"/>
      <c r="G9" s="122"/>
      <c r="H9" s="65"/>
    </row>
    <row r="10" spans="1:8" ht="15.75" x14ac:dyDescent="0.25">
      <c r="A10" s="78" t="s">
        <v>11</v>
      </c>
      <c r="B10" s="13"/>
      <c r="C10" s="14"/>
      <c r="D10" s="72"/>
      <c r="E10" s="105"/>
      <c r="F10" s="105"/>
      <c r="G10" s="122"/>
      <c r="H10" s="65"/>
    </row>
    <row r="11" spans="1:8" ht="15.75" x14ac:dyDescent="0.25">
      <c r="A11" s="78" t="s">
        <v>52</v>
      </c>
      <c r="B11" s="13"/>
      <c r="C11" s="14"/>
      <c r="D11" s="72"/>
      <c r="E11" s="105"/>
      <c r="F11" s="105"/>
      <c r="G11" s="122"/>
      <c r="H11" s="65"/>
    </row>
    <row r="12" spans="1:8" ht="15.75" x14ac:dyDescent="0.25">
      <c r="A12" s="78" t="s">
        <v>63</v>
      </c>
      <c r="B12" s="13"/>
      <c r="C12" s="14"/>
      <c r="D12" s="72"/>
      <c r="E12" s="105"/>
      <c r="F12" s="105"/>
      <c r="G12" s="122"/>
      <c r="H12" s="65"/>
    </row>
    <row r="13" spans="1:8" ht="15.75" x14ac:dyDescent="0.25">
      <c r="A13" s="78" t="s">
        <v>13</v>
      </c>
      <c r="B13" s="13"/>
      <c r="C13" s="14"/>
      <c r="D13" s="72"/>
      <c r="E13" s="105"/>
      <c r="F13" s="105"/>
      <c r="G13" s="122"/>
      <c r="H13" s="65"/>
    </row>
    <row r="14" spans="1:8" ht="15.75" x14ac:dyDescent="0.25">
      <c r="A14" s="78" t="s">
        <v>65</v>
      </c>
      <c r="B14" s="13"/>
      <c r="C14" s="14"/>
      <c r="D14" s="72"/>
      <c r="E14" s="105"/>
      <c r="F14" s="105"/>
      <c r="G14" s="122"/>
      <c r="H14" s="65"/>
    </row>
    <row r="15" spans="1:8" ht="15.75" x14ac:dyDescent="0.25">
      <c r="A15" s="78" t="s">
        <v>25</v>
      </c>
      <c r="B15" s="13"/>
      <c r="C15" s="14"/>
      <c r="D15" s="72">
        <v>3</v>
      </c>
      <c r="E15" s="105">
        <v>548217</v>
      </c>
      <c r="F15" s="105">
        <v>195633.5</v>
      </c>
      <c r="G15" s="122">
        <f>F15/E15</f>
        <v>0.35685412893069718</v>
      </c>
      <c r="H15" s="65"/>
    </row>
    <row r="16" spans="1:8" ht="15.75" x14ac:dyDescent="0.25">
      <c r="A16" s="78" t="s">
        <v>66</v>
      </c>
      <c r="B16" s="13"/>
      <c r="C16" s="14"/>
      <c r="D16" s="72"/>
      <c r="E16" s="105"/>
      <c r="F16" s="105"/>
      <c r="G16" s="122"/>
      <c r="H16" s="65"/>
    </row>
    <row r="17" spans="1:8" ht="15.75" x14ac:dyDescent="0.25">
      <c r="A17" s="78" t="s">
        <v>97</v>
      </c>
      <c r="B17" s="13"/>
      <c r="C17" s="14"/>
      <c r="D17" s="72"/>
      <c r="E17" s="105"/>
      <c r="F17" s="105"/>
      <c r="G17" s="122"/>
      <c r="H17" s="65"/>
    </row>
    <row r="18" spans="1:8" ht="15.75" x14ac:dyDescent="0.25">
      <c r="A18" s="78" t="s">
        <v>14</v>
      </c>
      <c r="B18" s="13"/>
      <c r="C18" s="14"/>
      <c r="D18" s="72"/>
      <c r="E18" s="105"/>
      <c r="F18" s="105"/>
      <c r="G18" s="122"/>
      <c r="H18" s="65"/>
    </row>
    <row r="19" spans="1:8" ht="15.75" x14ac:dyDescent="0.25">
      <c r="A19" s="78" t="s">
        <v>16</v>
      </c>
      <c r="B19" s="13"/>
      <c r="C19" s="14"/>
      <c r="D19" s="72">
        <v>1</v>
      </c>
      <c r="E19" s="105">
        <v>417465</v>
      </c>
      <c r="F19" s="105">
        <v>116953</v>
      </c>
      <c r="G19" s="122">
        <f>F19/E19</f>
        <v>0.28015043177272347</v>
      </c>
      <c r="H19" s="65"/>
    </row>
    <row r="20" spans="1:8" ht="15.75" x14ac:dyDescent="0.25">
      <c r="A20" s="78" t="s">
        <v>91</v>
      </c>
      <c r="B20" s="13"/>
      <c r="C20" s="14"/>
      <c r="D20" s="72"/>
      <c r="E20" s="105"/>
      <c r="F20" s="105"/>
      <c r="G20" s="122"/>
      <c r="H20" s="65"/>
    </row>
    <row r="21" spans="1:8" ht="15.75" x14ac:dyDescent="0.25">
      <c r="A21" s="78" t="s">
        <v>92</v>
      </c>
      <c r="B21" s="13"/>
      <c r="C21" s="14"/>
      <c r="D21" s="72"/>
      <c r="E21" s="105"/>
      <c r="F21" s="105"/>
      <c r="G21" s="122"/>
      <c r="H21" s="65"/>
    </row>
    <row r="22" spans="1:8" ht="15.75" x14ac:dyDescent="0.25">
      <c r="A22" s="78" t="s">
        <v>17</v>
      </c>
      <c r="B22" s="13"/>
      <c r="C22" s="14"/>
      <c r="D22" s="72"/>
      <c r="E22" s="105"/>
      <c r="F22" s="105"/>
      <c r="G22" s="122"/>
      <c r="H22" s="65"/>
    </row>
    <row r="23" spans="1:8" ht="15.75" x14ac:dyDescent="0.25">
      <c r="A23" s="78" t="s">
        <v>104</v>
      </c>
      <c r="B23" s="13"/>
      <c r="C23" s="14"/>
      <c r="D23" s="72"/>
      <c r="E23" s="105"/>
      <c r="F23" s="105"/>
      <c r="G23" s="122"/>
      <c r="H23" s="65"/>
    </row>
    <row r="24" spans="1:8" ht="15.75" x14ac:dyDescent="0.25">
      <c r="A24" s="78" t="s">
        <v>18</v>
      </c>
      <c r="B24" s="13"/>
      <c r="C24" s="14"/>
      <c r="D24" s="72">
        <v>2</v>
      </c>
      <c r="E24" s="105">
        <v>996077</v>
      </c>
      <c r="F24" s="105">
        <v>213813</v>
      </c>
      <c r="G24" s="122">
        <f>F24/E24</f>
        <v>0.21465509192562424</v>
      </c>
      <c r="H24" s="65"/>
    </row>
    <row r="25" spans="1:8" ht="15.75" x14ac:dyDescent="0.25">
      <c r="A25" s="79" t="s">
        <v>20</v>
      </c>
      <c r="B25" s="13"/>
      <c r="C25" s="14"/>
      <c r="D25" s="72"/>
      <c r="E25" s="105"/>
      <c r="F25" s="105"/>
      <c r="G25" s="122"/>
      <c r="H25" s="65"/>
    </row>
    <row r="26" spans="1:8" ht="15.75" x14ac:dyDescent="0.25">
      <c r="A26" s="79" t="s">
        <v>21</v>
      </c>
      <c r="B26" s="13"/>
      <c r="C26" s="14"/>
      <c r="D26" s="72">
        <v>4</v>
      </c>
      <c r="E26" s="105">
        <v>15540</v>
      </c>
      <c r="F26" s="105">
        <v>15540</v>
      </c>
      <c r="G26" s="122">
        <f>F26/E26</f>
        <v>1</v>
      </c>
      <c r="H26" s="65"/>
    </row>
    <row r="27" spans="1:8" ht="15.75" x14ac:dyDescent="0.25">
      <c r="A27" s="69" t="s">
        <v>22</v>
      </c>
      <c r="B27" s="13"/>
      <c r="C27" s="14"/>
      <c r="D27" s="72"/>
      <c r="E27" s="105"/>
      <c r="F27" s="105"/>
      <c r="G27" s="122"/>
      <c r="H27" s="65"/>
    </row>
    <row r="28" spans="1:8" ht="15.75" x14ac:dyDescent="0.25">
      <c r="A28" s="69" t="s">
        <v>23</v>
      </c>
      <c r="B28" s="13"/>
      <c r="C28" s="14"/>
      <c r="D28" s="72"/>
      <c r="E28" s="105"/>
      <c r="F28" s="105"/>
      <c r="G28" s="122"/>
      <c r="H28" s="65"/>
    </row>
    <row r="29" spans="1:8" ht="15.75" x14ac:dyDescent="0.25">
      <c r="A29" s="69" t="s">
        <v>93</v>
      </c>
      <c r="B29" s="13"/>
      <c r="C29" s="14"/>
      <c r="D29" s="72">
        <v>1</v>
      </c>
      <c r="E29" s="105">
        <v>77742</v>
      </c>
      <c r="F29" s="105">
        <v>21075</v>
      </c>
      <c r="G29" s="122">
        <f>F29/E29</f>
        <v>0.27108898664814385</v>
      </c>
      <c r="H29" s="65"/>
    </row>
    <row r="30" spans="1:8" ht="15.75" x14ac:dyDescent="0.25">
      <c r="A30" s="69" t="s">
        <v>117</v>
      </c>
      <c r="B30" s="13"/>
      <c r="C30" s="14"/>
      <c r="D30" s="72">
        <v>11</v>
      </c>
      <c r="E30" s="105">
        <v>1068010</v>
      </c>
      <c r="F30" s="105">
        <v>133846.5</v>
      </c>
      <c r="G30" s="122">
        <f>F30/E30</f>
        <v>0.12532326476343855</v>
      </c>
      <c r="H30" s="65"/>
    </row>
    <row r="31" spans="1:8" ht="15.75" x14ac:dyDescent="0.25">
      <c r="A31" s="69" t="s">
        <v>124</v>
      </c>
      <c r="B31" s="13"/>
      <c r="C31" s="14"/>
      <c r="D31" s="72"/>
      <c r="E31" s="105"/>
      <c r="F31" s="105"/>
      <c r="G31" s="122"/>
      <c r="H31" s="65"/>
    </row>
    <row r="32" spans="1:8" ht="15.75" x14ac:dyDescent="0.25">
      <c r="A32" s="69" t="s">
        <v>95</v>
      </c>
      <c r="B32" s="13"/>
      <c r="C32" s="14"/>
      <c r="D32" s="72"/>
      <c r="E32" s="105"/>
      <c r="F32" s="105"/>
      <c r="G32" s="122"/>
      <c r="H32" s="65"/>
    </row>
    <row r="33" spans="1:8" ht="15.75" x14ac:dyDescent="0.25">
      <c r="A33" s="69" t="s">
        <v>67</v>
      </c>
      <c r="B33" s="13"/>
      <c r="C33" s="14"/>
      <c r="D33" s="72"/>
      <c r="E33" s="105"/>
      <c r="F33" s="105"/>
      <c r="G33" s="122"/>
      <c r="H33" s="65"/>
    </row>
    <row r="34" spans="1:8" ht="15.75" x14ac:dyDescent="0.25">
      <c r="A34" s="69" t="s">
        <v>127</v>
      </c>
      <c r="B34" s="13"/>
      <c r="C34" s="14"/>
      <c r="D34" s="72">
        <v>1</v>
      </c>
      <c r="E34" s="105">
        <v>147805</v>
      </c>
      <c r="F34" s="105">
        <v>52638</v>
      </c>
      <c r="G34" s="122">
        <f>F34/E34</f>
        <v>0.35613138933053684</v>
      </c>
      <c r="H34" s="65"/>
    </row>
    <row r="35" spans="1:8" x14ac:dyDescent="0.2">
      <c r="A35" s="16" t="s">
        <v>28</v>
      </c>
      <c r="B35" s="13"/>
      <c r="C35" s="14"/>
      <c r="D35" s="73"/>
      <c r="E35" s="104">
        <v>190</v>
      </c>
      <c r="F35" s="105"/>
      <c r="G35" s="123"/>
      <c r="H35" s="65"/>
    </row>
    <row r="36" spans="1:8" x14ac:dyDescent="0.2">
      <c r="A36" s="16" t="s">
        <v>44</v>
      </c>
      <c r="B36" s="13"/>
      <c r="C36" s="14"/>
      <c r="D36" s="73"/>
      <c r="E36" s="104"/>
      <c r="F36" s="105"/>
      <c r="G36" s="123"/>
      <c r="H36" s="65"/>
    </row>
    <row r="37" spans="1:8" x14ac:dyDescent="0.2">
      <c r="A37" s="16" t="s">
        <v>30</v>
      </c>
      <c r="B37" s="13"/>
      <c r="C37" s="14"/>
      <c r="D37" s="73"/>
      <c r="E37" s="124"/>
      <c r="F37" s="125"/>
      <c r="G37" s="123"/>
      <c r="H37" s="65"/>
    </row>
    <row r="38" spans="1:8" x14ac:dyDescent="0.2">
      <c r="A38" s="17"/>
      <c r="B38" s="18"/>
      <c r="C38" s="14"/>
      <c r="D38" s="73"/>
      <c r="E38" s="115"/>
      <c r="F38" s="115"/>
      <c r="G38" s="123"/>
      <c r="H38" s="65"/>
    </row>
    <row r="39" spans="1:8" ht="15.75" x14ac:dyDescent="0.25">
      <c r="A39" s="19" t="s">
        <v>31</v>
      </c>
      <c r="B39" s="20"/>
      <c r="C39" s="21"/>
      <c r="D39" s="74">
        <f>SUM(D9:D38)</f>
        <v>23</v>
      </c>
      <c r="E39" s="116">
        <f>SUM(E9:E38)</f>
        <v>3271046</v>
      </c>
      <c r="F39" s="116">
        <f>SUM(F9:F38)</f>
        <v>749499</v>
      </c>
      <c r="G39" s="126">
        <f>F39/E39</f>
        <v>0.22913129317044151</v>
      </c>
      <c r="H39" s="66"/>
    </row>
    <row r="40" spans="1:8" ht="15.75" x14ac:dyDescent="0.25">
      <c r="A40" s="22"/>
      <c r="B40" s="22"/>
      <c r="C40" s="22"/>
      <c r="D40" s="111"/>
      <c r="E40" s="112"/>
      <c r="F40" s="75"/>
      <c r="G40" s="75"/>
      <c r="H40" s="67"/>
    </row>
    <row r="41" spans="1:8" ht="18" x14ac:dyDescent="0.25">
      <c r="A41" s="23" t="s">
        <v>32</v>
      </c>
      <c r="B41" s="24"/>
      <c r="C41" s="24"/>
      <c r="D41" s="11"/>
      <c r="E41" s="113"/>
      <c r="F41" s="76"/>
      <c r="G41" s="76"/>
      <c r="H41" s="67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67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76" t="s">
        <v>134</v>
      </c>
      <c r="H43" s="67"/>
    </row>
    <row r="44" spans="1:8" ht="15.75" x14ac:dyDescent="0.25">
      <c r="A44" s="27" t="s">
        <v>33</v>
      </c>
      <c r="B44" s="28"/>
      <c r="C44" s="14"/>
      <c r="D44" s="72">
        <v>32</v>
      </c>
      <c r="E44" s="105">
        <v>462292.35</v>
      </c>
      <c r="F44" s="105">
        <v>45719.35</v>
      </c>
      <c r="G44" s="122">
        <f>1-(+F44/E44)</f>
        <v>0.90110294924845713</v>
      </c>
      <c r="H44" s="65"/>
    </row>
    <row r="45" spans="1:8" ht="15.75" x14ac:dyDescent="0.25">
      <c r="A45" s="27" t="s">
        <v>34</v>
      </c>
      <c r="B45" s="28"/>
      <c r="C45" s="14"/>
      <c r="D45" s="72"/>
      <c r="E45" s="105"/>
      <c r="F45" s="105"/>
      <c r="G45" s="122"/>
      <c r="H45" s="65"/>
    </row>
    <row r="46" spans="1:8" ht="15.75" x14ac:dyDescent="0.25">
      <c r="A46" s="27" t="s">
        <v>35</v>
      </c>
      <c r="B46" s="28"/>
      <c r="C46" s="14"/>
      <c r="D46" s="72">
        <v>68</v>
      </c>
      <c r="E46" s="105">
        <v>2751051</v>
      </c>
      <c r="F46" s="105">
        <v>250485.64</v>
      </c>
      <c r="G46" s="122">
        <f t="shared" ref="G46:G52" si="0">1-(+F46/E46)</f>
        <v>0.90894911072168416</v>
      </c>
      <c r="H46" s="65"/>
    </row>
    <row r="47" spans="1:8" ht="15.75" x14ac:dyDescent="0.25">
      <c r="A47" s="27" t="s">
        <v>36</v>
      </c>
      <c r="B47" s="28"/>
      <c r="C47" s="14"/>
      <c r="D47" s="72">
        <v>12</v>
      </c>
      <c r="E47" s="105">
        <v>1947254.5</v>
      </c>
      <c r="F47" s="105">
        <v>92388.69</v>
      </c>
      <c r="G47" s="122">
        <f t="shared" si="0"/>
        <v>0.95255438362063094</v>
      </c>
      <c r="H47" s="65"/>
    </row>
    <row r="48" spans="1:8" ht="15.75" x14ac:dyDescent="0.25">
      <c r="A48" s="27" t="s">
        <v>37</v>
      </c>
      <c r="B48" s="28"/>
      <c r="C48" s="14"/>
      <c r="D48" s="72">
        <v>68</v>
      </c>
      <c r="E48" s="105">
        <v>4127750.39</v>
      </c>
      <c r="F48" s="105">
        <v>380483.37</v>
      </c>
      <c r="G48" s="122">
        <f t="shared" si="0"/>
        <v>0.90782306727611983</v>
      </c>
      <c r="H48" s="65"/>
    </row>
    <row r="49" spans="1:8" ht="15.75" x14ac:dyDescent="0.25">
      <c r="A49" s="27" t="s">
        <v>38</v>
      </c>
      <c r="B49" s="28"/>
      <c r="C49" s="14"/>
      <c r="D49" s="72"/>
      <c r="E49" s="105"/>
      <c r="F49" s="105"/>
      <c r="G49" s="122"/>
      <c r="H49" s="65"/>
    </row>
    <row r="50" spans="1:8" ht="15.75" x14ac:dyDescent="0.25">
      <c r="A50" s="27" t="s">
        <v>39</v>
      </c>
      <c r="B50" s="28"/>
      <c r="C50" s="14"/>
      <c r="D50" s="72">
        <v>8</v>
      </c>
      <c r="E50" s="105">
        <v>933060</v>
      </c>
      <c r="F50" s="105">
        <v>119649.35</v>
      </c>
      <c r="G50" s="122">
        <f t="shared" si="0"/>
        <v>0.87176671382333404</v>
      </c>
      <c r="H50" s="65"/>
    </row>
    <row r="51" spans="1:8" ht="15.75" x14ac:dyDescent="0.25">
      <c r="A51" s="27" t="s">
        <v>40</v>
      </c>
      <c r="B51" s="28"/>
      <c r="C51" s="14"/>
      <c r="D51" s="72">
        <v>4</v>
      </c>
      <c r="E51" s="105">
        <v>353430</v>
      </c>
      <c r="F51" s="105">
        <v>2440</v>
      </c>
      <c r="G51" s="122">
        <f t="shared" si="0"/>
        <v>0.99309622839034606</v>
      </c>
      <c r="H51" s="65"/>
    </row>
    <row r="52" spans="1:8" ht="15.75" x14ac:dyDescent="0.25">
      <c r="A52" s="27" t="s">
        <v>41</v>
      </c>
      <c r="B52" s="28"/>
      <c r="C52" s="14"/>
      <c r="D52" s="72">
        <v>2</v>
      </c>
      <c r="E52" s="105">
        <v>446650</v>
      </c>
      <c r="F52" s="105">
        <v>11625</v>
      </c>
      <c r="G52" s="122">
        <f t="shared" si="0"/>
        <v>0.97397290943691928</v>
      </c>
      <c r="H52" s="65"/>
    </row>
    <row r="53" spans="1:8" ht="15.75" x14ac:dyDescent="0.25">
      <c r="A53" s="29" t="s">
        <v>60</v>
      </c>
      <c r="B53" s="28"/>
      <c r="C53" s="14"/>
      <c r="D53" s="72"/>
      <c r="E53" s="105"/>
      <c r="F53" s="105"/>
      <c r="G53" s="122"/>
      <c r="H53" s="65"/>
    </row>
    <row r="54" spans="1:8" ht="15.75" x14ac:dyDescent="0.25">
      <c r="A54" s="27" t="s">
        <v>61</v>
      </c>
      <c r="B54" s="30"/>
      <c r="C54" s="14"/>
      <c r="D54" s="72">
        <v>628</v>
      </c>
      <c r="E54" s="105">
        <v>37220680.32</v>
      </c>
      <c r="F54" s="105">
        <v>4138929.97</v>
      </c>
      <c r="G54" s="122">
        <f>1-(+F54/E54)</f>
        <v>0.8888002601130317</v>
      </c>
      <c r="H54" s="65"/>
    </row>
    <row r="55" spans="1:8" ht="15.75" x14ac:dyDescent="0.25">
      <c r="A55" s="27" t="s">
        <v>62</v>
      </c>
      <c r="B55" s="30"/>
      <c r="C55" s="14"/>
      <c r="D55" s="72">
        <v>8</v>
      </c>
      <c r="E55" s="105">
        <v>1491109.44</v>
      </c>
      <c r="F55" s="105">
        <v>54783.360000000001</v>
      </c>
      <c r="G55" s="122">
        <f>1-(+F55/E55)</f>
        <v>0.96326000055368166</v>
      </c>
      <c r="H55" s="65"/>
    </row>
    <row r="56" spans="1:8" x14ac:dyDescent="0.2">
      <c r="A56" s="16" t="s">
        <v>42</v>
      </c>
      <c r="B56" s="30"/>
      <c r="C56" s="14"/>
      <c r="D56" s="73"/>
      <c r="E56" s="108"/>
      <c r="F56" s="105"/>
      <c r="G56" s="123"/>
      <c r="H56" s="65"/>
    </row>
    <row r="57" spans="1:8" x14ac:dyDescent="0.2">
      <c r="A57" s="16" t="s">
        <v>43</v>
      </c>
      <c r="B57" s="28"/>
      <c r="C57" s="14"/>
      <c r="D57" s="73"/>
      <c r="E57" s="108"/>
      <c r="F57" s="105"/>
      <c r="G57" s="123"/>
      <c r="H57" s="65"/>
    </row>
    <row r="58" spans="1:8" x14ac:dyDescent="0.2">
      <c r="A58" s="16" t="s">
        <v>44</v>
      </c>
      <c r="B58" s="28"/>
      <c r="C58" s="14"/>
      <c r="D58" s="73"/>
      <c r="E58" s="104"/>
      <c r="F58" s="105"/>
      <c r="G58" s="123"/>
      <c r="H58" s="65"/>
    </row>
    <row r="59" spans="1:8" x14ac:dyDescent="0.2">
      <c r="A59" s="16" t="s">
        <v>30</v>
      </c>
      <c r="B59" s="28"/>
      <c r="C59" s="14"/>
      <c r="D59" s="73"/>
      <c r="E59" s="104"/>
      <c r="F59" s="105"/>
      <c r="G59" s="123"/>
      <c r="H59" s="65"/>
    </row>
    <row r="60" spans="1:8" ht="15.75" x14ac:dyDescent="0.25">
      <c r="A60" s="32"/>
      <c r="B60" s="18"/>
      <c r="C60" s="14"/>
      <c r="D60" s="73"/>
      <c r="E60" s="115"/>
      <c r="F60" s="115"/>
      <c r="G60" s="123"/>
      <c r="H60" s="65"/>
    </row>
    <row r="61" spans="1:8" ht="15.75" x14ac:dyDescent="0.25">
      <c r="A61" s="20" t="s">
        <v>45</v>
      </c>
      <c r="B61" s="33"/>
      <c r="C61" s="33"/>
      <c r="D61" s="74">
        <f>SUM(D44:D57)</f>
        <v>830</v>
      </c>
      <c r="E61" s="116">
        <f>SUM(E44:E60)</f>
        <v>49733278</v>
      </c>
      <c r="F61" s="116">
        <f>SUM(F44:F60)</f>
        <v>5096504.7300000004</v>
      </c>
      <c r="G61" s="126">
        <f>1-(F61/E61)</f>
        <v>0.8975232493221138</v>
      </c>
      <c r="H61" s="62"/>
    </row>
    <row r="62" spans="1:8" ht="18" x14ac:dyDescent="0.25">
      <c r="A62" s="34"/>
      <c r="B62" s="35"/>
      <c r="C62" s="35"/>
      <c r="D62" s="127"/>
      <c r="E62" s="118"/>
      <c r="F62" s="119"/>
      <c r="G62" s="119"/>
      <c r="H62" s="64"/>
    </row>
    <row r="63" spans="1:8" ht="18" x14ac:dyDescent="0.25">
      <c r="A63" s="34" t="s">
        <v>46</v>
      </c>
      <c r="B63" s="35"/>
      <c r="C63" s="35"/>
      <c r="D63" s="51"/>
      <c r="E63" s="120"/>
      <c r="F63" s="36">
        <f>F61+F39</f>
        <v>5846003.7300000004</v>
      </c>
      <c r="G63" s="120"/>
      <c r="H63" s="64"/>
    </row>
    <row r="64" spans="1:8" ht="18" x14ac:dyDescent="0.25">
      <c r="A64" s="34"/>
      <c r="B64" s="35"/>
      <c r="C64" s="35"/>
      <c r="D64" s="50"/>
      <c r="E64" s="35"/>
      <c r="F64" s="36"/>
      <c r="G64" s="35"/>
      <c r="H64" s="64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4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4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4"/>
    </row>
    <row r="68" spans="1:8" ht="18" x14ac:dyDescent="0.25">
      <c r="A68" s="4"/>
      <c r="B68" s="39"/>
      <c r="C68" s="39"/>
      <c r="D68" s="39"/>
      <c r="E68" s="39"/>
      <c r="F68" s="40"/>
      <c r="G68" s="39"/>
      <c r="H68" s="64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64"/>
    </row>
    <row r="70" spans="1:8" ht="15.75" x14ac:dyDescent="0.25">
      <c r="A70" s="58"/>
      <c r="B70" s="21"/>
      <c r="C70" s="21"/>
      <c r="H70" s="21"/>
    </row>
    <row r="71" spans="1:8" ht="18" x14ac:dyDescent="0.25">
      <c r="A71" s="85"/>
      <c r="B71" s="86"/>
      <c r="C71" s="86"/>
      <c r="D71" s="86"/>
    </row>
  </sheetData>
  <printOptions horizontalCentered="1"/>
  <pageMargins left="0.45" right="0.45" top="0.25" bottom="0.25" header="0.3" footer="0.3"/>
  <pageSetup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24"/>
  <sheetViews>
    <sheetView showOutlineSymbols="0" zoomScale="87" zoomScaleNormal="87" workbookViewId="0">
      <selection activeCell="A27" sqref="A27"/>
    </sheetView>
  </sheetViews>
  <sheetFormatPr defaultColWidth="9.6640625" defaultRowHeight="15" x14ac:dyDescent="0.2"/>
  <cols>
    <col min="1" max="1" width="39.6640625" style="56" customWidth="1"/>
    <col min="2" max="2" width="27.6640625" style="56" customWidth="1"/>
    <col min="3" max="16384" width="9.6640625" style="56"/>
  </cols>
  <sheetData>
    <row r="1" spans="1:4" ht="23.25" x14ac:dyDescent="0.35">
      <c r="A1" s="55" t="s">
        <v>0</v>
      </c>
      <c r="B1" s="35"/>
      <c r="C1" s="36"/>
      <c r="D1" s="35"/>
    </row>
    <row r="2" spans="1:4" ht="23.25" x14ac:dyDescent="0.35">
      <c r="A2" s="55" t="s">
        <v>1</v>
      </c>
      <c r="B2" s="35"/>
      <c r="C2" s="21"/>
      <c r="D2" s="21"/>
    </row>
    <row r="3" spans="1:4" ht="23.25" x14ac:dyDescent="0.35">
      <c r="A3" s="55" t="s">
        <v>81</v>
      </c>
      <c r="B3" s="35"/>
      <c r="C3" s="21"/>
      <c r="D3" s="21"/>
    </row>
    <row r="4" spans="1:4" ht="23.25" x14ac:dyDescent="0.35">
      <c r="A4" s="55" t="str">
        <f>ARG!$A$3</f>
        <v>MONTH ENDED:  JULY 2024</v>
      </c>
      <c r="B4" s="35"/>
      <c r="C4" s="21"/>
      <c r="D4" s="21"/>
    </row>
    <row r="5" spans="1:4" ht="24" thickBot="1" x14ac:dyDescent="0.4">
      <c r="A5" s="55"/>
      <c r="B5" s="35"/>
      <c r="C5" s="21"/>
      <c r="D5" s="21"/>
    </row>
    <row r="6" spans="1:4" ht="21.75" thickTop="1" thickBot="1" x14ac:dyDescent="0.35">
      <c r="A6" s="92" t="s">
        <v>82</v>
      </c>
      <c r="B6" s="93">
        <f>+ARG!$D$39+CARUTHERSVILLE!$D$39+HOLLYWOOD!$D$39+HARKC!$D$39+BALLYSKC!$D$39+AMERKC!$D$39+LAGRANGE!$D$39+AMERSC!$D$39+RIVERCITY!$D$39+HORSESHOE!$D$39+ISLEBV!$D$39+STJO!$D$39+CAPE!$D$39</f>
        <v>415</v>
      </c>
      <c r="C6" s="57"/>
      <c r="D6" s="21"/>
    </row>
    <row r="7" spans="1:4" ht="21.75" thickTop="1" thickBot="1" x14ac:dyDescent="0.35">
      <c r="A7" s="94" t="s">
        <v>83</v>
      </c>
      <c r="B7" s="102">
        <f>+ARG!$E$39+CARUTHERSVILLE!$E$39+HOLLYWOOD!$E$39+HARKC!$E$39+BALLYSKC!$E$39+AMERKC!$E$39+LAGRANGE!$E$39+AMERSC!$E$39+RIVERCITY!$E$39+HORSESHOE!$E$39+ISLEBV!$E$39+STJO!$E$39+CAPE!$E$39</f>
        <v>115421229</v>
      </c>
      <c r="C7" s="57"/>
      <c r="D7" s="21"/>
    </row>
    <row r="8" spans="1:4" ht="21" thickTop="1" x14ac:dyDescent="0.3">
      <c r="A8" s="94" t="s">
        <v>84</v>
      </c>
      <c r="B8" s="102">
        <f>+ARG!$F$39+CARUTHERSVILLE!$F$39+HOLLYWOOD!$F$39+HARKC!$F$39+BALLYSKC!$F$39+AMERKC!$F$39+LAGRANGE!$F$39+AMERSC!$F$39+RIVERCITY!$F$39+HORSESHOE!$F$39+ISLEBV!$F$39+STJO!$F$39+CAPE!$F$39</f>
        <v>21525897.579999998</v>
      </c>
      <c r="C8" s="57"/>
      <c r="D8" s="21"/>
    </row>
    <row r="9" spans="1:4" ht="20.25" x14ac:dyDescent="0.3">
      <c r="A9" s="94" t="s">
        <v>85</v>
      </c>
      <c r="B9" s="84">
        <f>B8/B7</f>
        <v>0.18649859966401847</v>
      </c>
      <c r="C9" s="57"/>
      <c r="D9" s="21"/>
    </row>
    <row r="10" spans="1:4" ht="21" thickBot="1" x14ac:dyDescent="0.35">
      <c r="A10" s="96"/>
      <c r="B10" s="97"/>
      <c r="C10" s="57"/>
      <c r="D10" s="21"/>
    </row>
    <row r="11" spans="1:4" ht="21.75" thickTop="1" thickBot="1" x14ac:dyDescent="0.35">
      <c r="A11" s="94" t="s">
        <v>137</v>
      </c>
      <c r="B11" s="93">
        <f>RIVERCITY!$D$51</f>
        <v>8</v>
      </c>
      <c r="C11" s="57"/>
      <c r="D11" s="21"/>
    </row>
    <row r="12" spans="1:4" ht="21.75" thickTop="1" thickBot="1" x14ac:dyDescent="0.35">
      <c r="A12" s="94" t="s">
        <v>138</v>
      </c>
      <c r="B12" s="102">
        <f>RIVERCITY!$E$51</f>
        <v>1481325</v>
      </c>
      <c r="C12" s="57"/>
      <c r="D12" s="21"/>
    </row>
    <row r="13" spans="1:4" ht="21" thickTop="1" x14ac:dyDescent="0.3">
      <c r="A13" s="94" t="s">
        <v>139</v>
      </c>
      <c r="B13" s="102">
        <f>RIVERCITY!$F$51</f>
        <v>77916.56</v>
      </c>
      <c r="C13" s="57"/>
      <c r="D13" s="21"/>
    </row>
    <row r="14" spans="1:4" ht="20.25" x14ac:dyDescent="0.3">
      <c r="A14" s="94" t="s">
        <v>89</v>
      </c>
      <c r="B14" s="84">
        <f>1-(B13/B12)</f>
        <v>0.9474007662059305</v>
      </c>
      <c r="C14" s="57"/>
      <c r="D14" s="21"/>
    </row>
    <row r="15" spans="1:4" ht="21" thickBot="1" x14ac:dyDescent="0.35">
      <c r="A15" s="96"/>
      <c r="B15" s="97"/>
      <c r="C15" s="57"/>
      <c r="D15" s="21"/>
    </row>
    <row r="16" spans="1:4" ht="21.75" thickTop="1" thickBot="1" x14ac:dyDescent="0.35">
      <c r="A16" s="94" t="s">
        <v>86</v>
      </c>
      <c r="B16" s="93">
        <f>+ARG!$D$61+CARUTHERSVILLE!$D$60+HOLLYWOOD!$D$61+HARKC!$D$61+BALLYSKC!$D$62+AMERKC!$D$62+LAGRANGE!$D$60+AMERSC!$D$61+RIVERCITY!$D$73+HORSESHOE!$D$61+ISLEBV!$D$60+STJO!$D$60+CAPE!$D$61</f>
        <v>12994</v>
      </c>
      <c r="C16" s="57"/>
      <c r="D16" s="21"/>
    </row>
    <row r="17" spans="1:4" ht="21.75" thickTop="1" thickBot="1" x14ac:dyDescent="0.35">
      <c r="A17" s="94" t="s">
        <v>87</v>
      </c>
      <c r="B17" s="102">
        <f>+ARG!$E$61+CARUTHERSVILLE!$E$60+HOLLYWOOD!$E$61+HARKC!$E$61+BALLYSKC!$E$62+AMERKC!$E$62+LAGRANGE!$E$60+AMERSC!$E$61+RIVERCITY!$E$73+HORSESHOE!$E$61+ISLEBV!$E$60+STJO!$E$60+CAPE!$E$61</f>
        <v>1389934161.0999999</v>
      </c>
      <c r="C17" s="57"/>
      <c r="D17" s="21"/>
    </row>
    <row r="18" spans="1:4" ht="21" thickTop="1" x14ac:dyDescent="0.3">
      <c r="A18" s="94" t="s">
        <v>88</v>
      </c>
      <c r="B18" s="102">
        <f>+ARG!$F$61+CARUTHERSVILLE!$F$60+HOLLYWOOD!$F$61+HARKC!$F$61+BALLYSKC!$F$62+AMERKC!$F$62+LAGRANGE!$F$60+AMERSC!$F$61+RIVERCITY!$F$73+HORSESHOE!$F$61+ISLEBV!$F$60+STJO!$F$60+CAPE!$F$61</f>
        <v>133588666.12000003</v>
      </c>
      <c r="C18" s="21"/>
      <c r="D18" s="21"/>
    </row>
    <row r="19" spans="1:4" ht="20.25" x14ac:dyDescent="0.3">
      <c r="A19" s="94" t="s">
        <v>89</v>
      </c>
      <c r="B19" s="84">
        <f>1-(B18/B17)</f>
        <v>0.9038884935281557</v>
      </c>
      <c r="C19" s="21"/>
      <c r="D19" s="21"/>
    </row>
    <row r="20" spans="1:4" ht="20.25" x14ac:dyDescent="0.3">
      <c r="A20" s="96"/>
      <c r="B20" s="98"/>
      <c r="C20" s="21"/>
      <c r="D20" s="21"/>
    </row>
    <row r="21" spans="1:4" ht="20.25" x14ac:dyDescent="0.3">
      <c r="A21" s="94" t="s">
        <v>90</v>
      </c>
      <c r="B21" s="95">
        <f>B18+B8+B13</f>
        <v>155192480.26000005</v>
      </c>
      <c r="C21" s="21"/>
      <c r="D21" s="21"/>
    </row>
    <row r="22" spans="1:4" ht="21" thickBot="1" x14ac:dyDescent="0.35">
      <c r="A22" s="96"/>
      <c r="B22" s="99"/>
    </row>
    <row r="23" spans="1:4" ht="18.75" thickTop="1" x14ac:dyDescent="0.25">
      <c r="A23" s="100"/>
      <c r="B23" s="101"/>
    </row>
    <row r="24" spans="1:4" ht="15.75" x14ac:dyDescent="0.25">
      <c r="A24" s="47" t="s">
        <v>50</v>
      </c>
    </row>
  </sheetData>
  <phoneticPr fontId="17" type="noConversion"/>
  <printOptions horizontalCentered="1"/>
  <pageMargins left="0.20624999999999999" right="0.5" top="0.31944444444444442" bottom="0.25" header="0.5" footer="0.5"/>
  <pageSetup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1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6" width="14.6640625" style="3" customWidth="1"/>
    <col min="7" max="7" width="13.441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JULY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0.25" x14ac:dyDescent="0.3">
      <c r="A5" s="2"/>
      <c r="B5" s="4"/>
      <c r="C5" s="4"/>
      <c r="D5" s="48" t="s">
        <v>135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41" t="s">
        <v>10</v>
      </c>
      <c r="B9" s="142"/>
      <c r="C9" s="14"/>
      <c r="D9" s="72"/>
      <c r="E9" s="105"/>
      <c r="F9" s="105"/>
      <c r="G9" s="122"/>
      <c r="H9" s="15"/>
    </row>
    <row r="10" spans="1:8" ht="15.75" x14ac:dyDescent="0.25">
      <c r="A10" s="141" t="s">
        <v>141</v>
      </c>
      <c r="B10" s="142"/>
      <c r="C10" s="14"/>
      <c r="D10" s="72"/>
      <c r="E10" s="105"/>
      <c r="F10" s="105"/>
      <c r="G10" s="122"/>
      <c r="H10" s="15"/>
    </row>
    <row r="11" spans="1:8" ht="15.75" x14ac:dyDescent="0.25">
      <c r="A11" s="141" t="s">
        <v>11</v>
      </c>
      <c r="B11" s="142"/>
      <c r="C11" s="14"/>
      <c r="D11" s="72"/>
      <c r="E11" s="105"/>
      <c r="F11" s="105"/>
      <c r="G11" s="122"/>
      <c r="H11" s="15"/>
    </row>
    <row r="12" spans="1:8" ht="15.75" x14ac:dyDescent="0.25">
      <c r="A12" s="141" t="s">
        <v>12</v>
      </c>
      <c r="B12" s="142"/>
      <c r="C12" s="14"/>
      <c r="D12" s="72"/>
      <c r="E12" s="105"/>
      <c r="F12" s="105"/>
      <c r="G12" s="122"/>
      <c r="H12" s="15"/>
    </row>
    <row r="13" spans="1:8" ht="15.75" x14ac:dyDescent="0.25">
      <c r="A13" s="141" t="s">
        <v>113</v>
      </c>
      <c r="B13" s="142"/>
      <c r="C13" s="14"/>
      <c r="D13" s="72"/>
      <c r="E13" s="105"/>
      <c r="F13" s="105"/>
      <c r="G13" s="122"/>
      <c r="H13" s="15"/>
    </row>
    <row r="14" spans="1:8" ht="15.75" x14ac:dyDescent="0.25">
      <c r="A14" s="141" t="s">
        <v>53</v>
      </c>
      <c r="B14" s="142"/>
      <c r="C14" s="14"/>
      <c r="D14" s="72"/>
      <c r="E14" s="105"/>
      <c r="F14" s="105"/>
      <c r="G14" s="122"/>
      <c r="H14" s="15"/>
    </row>
    <row r="15" spans="1:8" ht="15.75" x14ac:dyDescent="0.25">
      <c r="A15" s="141" t="s">
        <v>105</v>
      </c>
      <c r="B15" s="142"/>
      <c r="C15" s="14"/>
      <c r="D15" s="72"/>
      <c r="E15" s="105"/>
      <c r="F15" s="105"/>
      <c r="G15" s="122"/>
      <c r="H15" s="15"/>
    </row>
    <row r="16" spans="1:8" ht="15.75" x14ac:dyDescent="0.25">
      <c r="A16" s="141" t="s">
        <v>121</v>
      </c>
      <c r="B16" s="142"/>
      <c r="C16" s="14"/>
      <c r="D16" s="72"/>
      <c r="E16" s="105"/>
      <c r="F16" s="105"/>
      <c r="G16" s="122"/>
      <c r="H16" s="15"/>
    </row>
    <row r="17" spans="1:8" ht="15.75" x14ac:dyDescent="0.25">
      <c r="A17" s="141" t="s">
        <v>13</v>
      </c>
      <c r="B17" s="142"/>
      <c r="C17" s="14"/>
      <c r="D17" s="72"/>
      <c r="E17" s="105"/>
      <c r="F17" s="105"/>
      <c r="G17" s="122"/>
      <c r="H17" s="15"/>
    </row>
    <row r="18" spans="1:8" ht="15.75" x14ac:dyDescent="0.25">
      <c r="A18" s="141" t="s">
        <v>14</v>
      </c>
      <c r="B18" s="142"/>
      <c r="C18" s="14"/>
      <c r="D18" s="72">
        <v>1</v>
      </c>
      <c r="E18" s="105">
        <v>358575</v>
      </c>
      <c r="F18" s="105">
        <v>36634</v>
      </c>
      <c r="G18" s="122">
        <f>F18/E18</f>
        <v>0.10216551627971833</v>
      </c>
      <c r="H18" s="15"/>
    </row>
    <row r="19" spans="1:8" ht="15.75" x14ac:dyDescent="0.25">
      <c r="A19" s="141" t="s">
        <v>15</v>
      </c>
      <c r="B19" s="142"/>
      <c r="C19" s="14"/>
      <c r="D19" s="72"/>
      <c r="E19" s="105"/>
      <c r="F19" s="105"/>
      <c r="G19" s="122"/>
      <c r="H19" s="15"/>
    </row>
    <row r="20" spans="1:8" ht="15.75" x14ac:dyDescent="0.25">
      <c r="A20" s="141" t="s">
        <v>16</v>
      </c>
      <c r="B20" s="142"/>
      <c r="C20" s="14"/>
      <c r="D20" s="72"/>
      <c r="E20" s="105"/>
      <c r="F20" s="105"/>
      <c r="G20" s="122"/>
      <c r="H20" s="15"/>
    </row>
    <row r="21" spans="1:8" ht="15.75" x14ac:dyDescent="0.25">
      <c r="A21" s="141" t="s">
        <v>109</v>
      </c>
      <c r="B21" s="142"/>
      <c r="C21" s="14"/>
      <c r="D21" s="72"/>
      <c r="E21" s="105"/>
      <c r="F21" s="105"/>
      <c r="G21" s="122"/>
      <c r="H21" s="15"/>
    </row>
    <row r="22" spans="1:8" ht="15.75" x14ac:dyDescent="0.25">
      <c r="A22" s="141" t="s">
        <v>56</v>
      </c>
      <c r="B22" s="142"/>
      <c r="C22" s="14"/>
      <c r="D22" s="72"/>
      <c r="E22" s="105"/>
      <c r="F22" s="105"/>
      <c r="G22" s="122"/>
      <c r="H22" s="15"/>
    </row>
    <row r="23" spans="1:8" ht="15.75" x14ac:dyDescent="0.25">
      <c r="A23" s="141" t="s">
        <v>143</v>
      </c>
      <c r="B23" s="142"/>
      <c r="C23" s="14"/>
      <c r="D23" s="72"/>
      <c r="E23" s="105"/>
      <c r="F23" s="105"/>
      <c r="G23" s="122"/>
      <c r="H23" s="15"/>
    </row>
    <row r="24" spans="1:8" ht="15.75" x14ac:dyDescent="0.25">
      <c r="A24" s="141" t="s">
        <v>19</v>
      </c>
      <c r="B24" s="142"/>
      <c r="C24" s="14"/>
      <c r="D24" s="72"/>
      <c r="E24" s="105"/>
      <c r="F24" s="105"/>
      <c r="G24" s="122"/>
      <c r="H24" s="15"/>
    </row>
    <row r="25" spans="1:8" ht="15.75" x14ac:dyDescent="0.25">
      <c r="A25" s="143" t="s">
        <v>20</v>
      </c>
      <c r="B25" s="142"/>
      <c r="C25" s="14"/>
      <c r="D25" s="72"/>
      <c r="E25" s="105"/>
      <c r="F25" s="105"/>
      <c r="G25" s="122"/>
      <c r="H25" s="15"/>
    </row>
    <row r="26" spans="1:8" ht="15.75" x14ac:dyDescent="0.25">
      <c r="A26" s="143" t="s">
        <v>21</v>
      </c>
      <c r="B26" s="142"/>
      <c r="C26" s="14"/>
      <c r="D26" s="72"/>
      <c r="E26" s="105"/>
      <c r="F26" s="105"/>
      <c r="G26" s="122"/>
      <c r="H26" s="15"/>
    </row>
    <row r="27" spans="1:8" ht="15.75" x14ac:dyDescent="0.25">
      <c r="A27" s="144" t="s">
        <v>22</v>
      </c>
      <c r="B27" s="142"/>
      <c r="C27" s="14"/>
      <c r="D27" s="72"/>
      <c r="E27" s="105"/>
      <c r="F27" s="105"/>
      <c r="G27" s="122"/>
      <c r="H27" s="15"/>
    </row>
    <row r="28" spans="1:8" ht="15.75" x14ac:dyDescent="0.25">
      <c r="A28" s="144" t="s">
        <v>23</v>
      </c>
      <c r="B28" s="142"/>
      <c r="C28" s="14"/>
      <c r="D28" s="72"/>
      <c r="E28" s="105"/>
      <c r="F28" s="105"/>
      <c r="G28" s="122"/>
      <c r="H28" s="15"/>
    </row>
    <row r="29" spans="1:8" ht="15.75" x14ac:dyDescent="0.25">
      <c r="A29" s="144" t="s">
        <v>24</v>
      </c>
      <c r="B29" s="142"/>
      <c r="C29" s="14"/>
      <c r="D29" s="72">
        <v>1</v>
      </c>
      <c r="E29" s="105">
        <v>24475</v>
      </c>
      <c r="F29" s="105">
        <v>2045</v>
      </c>
      <c r="G29" s="122">
        <f>F29/E29</f>
        <v>8.3554647599591414E-2</v>
      </c>
      <c r="H29" s="15"/>
    </row>
    <row r="30" spans="1:8" ht="15.75" x14ac:dyDescent="0.25">
      <c r="A30" s="144" t="s">
        <v>25</v>
      </c>
      <c r="B30" s="142"/>
      <c r="C30" s="14"/>
      <c r="D30" s="72">
        <v>2</v>
      </c>
      <c r="E30" s="105">
        <v>304416</v>
      </c>
      <c r="F30" s="105">
        <v>112771</v>
      </c>
      <c r="G30" s="122">
        <f>F30/E30</f>
        <v>0.37045030484600022</v>
      </c>
      <c r="H30" s="15"/>
    </row>
    <row r="31" spans="1:8" ht="15.75" x14ac:dyDescent="0.25">
      <c r="A31" s="144" t="s">
        <v>26</v>
      </c>
      <c r="B31" s="142"/>
      <c r="C31" s="14"/>
      <c r="D31" s="72"/>
      <c r="E31" s="105"/>
      <c r="F31" s="105"/>
      <c r="G31" s="122"/>
      <c r="H31" s="15"/>
    </row>
    <row r="32" spans="1:8" ht="15.75" x14ac:dyDescent="0.25">
      <c r="A32" s="144" t="s">
        <v>117</v>
      </c>
      <c r="B32" s="142"/>
      <c r="C32" s="14"/>
      <c r="D32" s="72">
        <v>2</v>
      </c>
      <c r="E32" s="105">
        <v>605566</v>
      </c>
      <c r="F32" s="105">
        <v>130025</v>
      </c>
      <c r="G32" s="122">
        <f>F32/E32</f>
        <v>0.21471648011942546</v>
      </c>
      <c r="H32" s="15"/>
    </row>
    <row r="33" spans="1:8" ht="15.75" x14ac:dyDescent="0.25">
      <c r="A33" s="144" t="s">
        <v>149</v>
      </c>
      <c r="B33" s="142"/>
      <c r="C33" s="14"/>
      <c r="D33" s="72"/>
      <c r="E33" s="105"/>
      <c r="F33" s="105"/>
      <c r="G33" s="122"/>
      <c r="H33" s="15"/>
    </row>
    <row r="34" spans="1:8" ht="15.75" x14ac:dyDescent="0.25">
      <c r="A34" s="144" t="s">
        <v>27</v>
      </c>
      <c r="B34" s="142"/>
      <c r="C34" s="14"/>
      <c r="D34" s="72"/>
      <c r="E34" s="105"/>
      <c r="F34" s="105"/>
      <c r="G34" s="122"/>
      <c r="H34" s="15"/>
    </row>
    <row r="35" spans="1:8" x14ac:dyDescent="0.2">
      <c r="A35" s="16" t="s">
        <v>28</v>
      </c>
      <c r="B35" s="13"/>
      <c r="C35" s="14"/>
      <c r="D35" s="73"/>
      <c r="E35" s="124"/>
      <c r="F35" s="105"/>
      <c r="G35" s="123"/>
      <c r="H35" s="15"/>
    </row>
    <row r="36" spans="1:8" x14ac:dyDescent="0.2">
      <c r="A36" s="16" t="s">
        <v>29</v>
      </c>
      <c r="B36" s="13"/>
      <c r="C36" s="14"/>
      <c r="D36" s="73"/>
      <c r="E36" s="104"/>
      <c r="F36" s="105"/>
      <c r="G36" s="123"/>
      <c r="H36" s="15"/>
    </row>
    <row r="37" spans="1:8" x14ac:dyDescent="0.2">
      <c r="A37" s="16" t="s">
        <v>30</v>
      </c>
      <c r="B37" s="13"/>
      <c r="C37" s="14"/>
      <c r="D37" s="73"/>
      <c r="E37" s="124"/>
      <c r="F37" s="125"/>
      <c r="G37" s="123"/>
      <c r="H37" s="15"/>
    </row>
    <row r="38" spans="1:8" x14ac:dyDescent="0.2">
      <c r="A38" s="17"/>
      <c r="B38" s="18"/>
      <c r="C38" s="14"/>
      <c r="D38" s="73"/>
      <c r="E38" s="115"/>
      <c r="F38" s="115"/>
      <c r="G38" s="123"/>
      <c r="H38" s="15"/>
    </row>
    <row r="39" spans="1:8" ht="15.75" x14ac:dyDescent="0.25">
      <c r="A39" s="19" t="s">
        <v>31</v>
      </c>
      <c r="B39" s="20"/>
      <c r="C39" s="21"/>
      <c r="D39" s="74">
        <f>SUM(D9:D38)</f>
        <v>6</v>
      </c>
      <c r="E39" s="116">
        <f>SUM(E9:E38)</f>
        <v>1293032</v>
      </c>
      <c r="F39" s="116">
        <f>SUM(F9:F38)</f>
        <v>281475</v>
      </c>
      <c r="G39" s="126">
        <f>F39/E39</f>
        <v>0.2176860278786604</v>
      </c>
      <c r="H39" s="15"/>
    </row>
    <row r="40" spans="1:8" ht="15.75" x14ac:dyDescent="0.25">
      <c r="A40" s="22"/>
      <c r="B40" s="22"/>
      <c r="C40" s="22"/>
      <c r="D40" s="111"/>
      <c r="E40" s="112"/>
      <c r="F40" s="75"/>
      <c r="G40" s="75"/>
      <c r="H40" s="2"/>
    </row>
    <row r="41" spans="1:8" ht="18" x14ac:dyDescent="0.25">
      <c r="A41" s="23" t="s">
        <v>32</v>
      </c>
      <c r="B41" s="24"/>
      <c r="C41" s="24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76" t="s">
        <v>134</v>
      </c>
      <c r="H43" s="2"/>
    </row>
    <row r="44" spans="1:8" ht="15.75" x14ac:dyDescent="0.25">
      <c r="A44" s="27" t="s">
        <v>33</v>
      </c>
      <c r="B44" s="28"/>
      <c r="C44" s="14"/>
      <c r="D44" s="72">
        <v>6</v>
      </c>
      <c r="E44" s="105">
        <v>162035.79999999999</v>
      </c>
      <c r="F44" s="105">
        <v>9320.6</v>
      </c>
      <c r="G44" s="122">
        <f>1-(+F44/E44)</f>
        <v>0.94247814371885719</v>
      </c>
      <c r="H44" s="15"/>
    </row>
    <row r="45" spans="1:8" ht="15.75" x14ac:dyDescent="0.25">
      <c r="A45" s="27" t="s">
        <v>34</v>
      </c>
      <c r="B45" s="28"/>
      <c r="C45" s="14"/>
      <c r="D45" s="72"/>
      <c r="E45" s="105"/>
      <c r="F45" s="105"/>
      <c r="G45" s="122"/>
      <c r="H45" s="15"/>
    </row>
    <row r="46" spans="1:8" ht="15.75" x14ac:dyDescent="0.25">
      <c r="A46" s="27" t="s">
        <v>35</v>
      </c>
      <c r="B46" s="28"/>
      <c r="C46" s="14"/>
      <c r="D46" s="72">
        <v>22</v>
      </c>
      <c r="E46" s="105">
        <v>1529847.75</v>
      </c>
      <c r="F46" s="105">
        <v>161993.70000000001</v>
      </c>
      <c r="G46" s="122">
        <f>1-(+F46/E46)</f>
        <v>0.8941112277349168</v>
      </c>
      <c r="H46" s="15"/>
    </row>
    <row r="47" spans="1:8" ht="15.75" x14ac:dyDescent="0.25">
      <c r="A47" s="27" t="s">
        <v>36</v>
      </c>
      <c r="B47" s="28"/>
      <c r="C47" s="14"/>
      <c r="D47" s="72">
        <v>3</v>
      </c>
      <c r="E47" s="105">
        <v>214093.5</v>
      </c>
      <c r="F47" s="105">
        <v>14797</v>
      </c>
      <c r="G47" s="122">
        <f>1-(+F47/E47)</f>
        <v>0.93088533748105384</v>
      </c>
      <c r="H47" s="15"/>
    </row>
    <row r="48" spans="1:8" ht="15.75" x14ac:dyDescent="0.25">
      <c r="A48" s="27" t="s">
        <v>37</v>
      </c>
      <c r="B48" s="28"/>
      <c r="C48" s="14"/>
      <c r="D48" s="72">
        <v>25</v>
      </c>
      <c r="E48" s="105">
        <v>2643383</v>
      </c>
      <c r="F48" s="105">
        <v>225515</v>
      </c>
      <c r="G48" s="122">
        <f>1-(+F48/E48)</f>
        <v>0.91468697498622031</v>
      </c>
      <c r="H48" s="15"/>
    </row>
    <row r="49" spans="1:8" ht="15.75" x14ac:dyDescent="0.25">
      <c r="A49" s="27" t="s">
        <v>38</v>
      </c>
      <c r="B49" s="28"/>
      <c r="C49" s="14"/>
      <c r="D49" s="72"/>
      <c r="E49" s="105"/>
      <c r="F49" s="105"/>
      <c r="G49" s="122"/>
      <c r="H49" s="15"/>
    </row>
    <row r="50" spans="1:8" ht="15.75" x14ac:dyDescent="0.25">
      <c r="A50" s="27" t="s">
        <v>39</v>
      </c>
      <c r="B50" s="28"/>
      <c r="C50" s="14"/>
      <c r="D50" s="72">
        <v>3</v>
      </c>
      <c r="E50" s="105">
        <v>441315</v>
      </c>
      <c r="F50" s="105">
        <v>49285</v>
      </c>
      <c r="G50" s="122">
        <f>1-(+F50/E50)</f>
        <v>0.88832240009970198</v>
      </c>
      <c r="H50" s="15"/>
    </row>
    <row r="51" spans="1:8" ht="15.75" x14ac:dyDescent="0.25">
      <c r="A51" s="27" t="s">
        <v>40</v>
      </c>
      <c r="B51" s="28"/>
      <c r="C51" s="14"/>
      <c r="D51" s="72"/>
      <c r="E51" s="105"/>
      <c r="F51" s="105"/>
      <c r="G51" s="122"/>
      <c r="H51" s="15"/>
    </row>
    <row r="52" spans="1:8" ht="15.75" x14ac:dyDescent="0.25">
      <c r="A52" s="27" t="s">
        <v>41</v>
      </c>
      <c r="B52" s="28"/>
      <c r="C52" s="14"/>
      <c r="D52" s="72"/>
      <c r="E52" s="105"/>
      <c r="F52" s="105"/>
      <c r="G52" s="122"/>
      <c r="H52" s="15"/>
    </row>
    <row r="53" spans="1:8" ht="15.75" x14ac:dyDescent="0.25">
      <c r="A53" s="29" t="s">
        <v>61</v>
      </c>
      <c r="B53" s="30"/>
      <c r="C53" s="14"/>
      <c r="D53" s="72">
        <v>352</v>
      </c>
      <c r="E53" s="105">
        <v>29120798.050000001</v>
      </c>
      <c r="F53" s="105">
        <v>3114248.07</v>
      </c>
      <c r="G53" s="122">
        <f>1-(+F53/E53)</f>
        <v>0.89305759874255919</v>
      </c>
      <c r="H53" s="15"/>
    </row>
    <row r="54" spans="1:8" ht="15.75" x14ac:dyDescent="0.25">
      <c r="A54" s="29" t="s">
        <v>62</v>
      </c>
      <c r="B54" s="30"/>
      <c r="C54" s="14"/>
      <c r="D54" s="72">
        <v>3</v>
      </c>
      <c r="E54" s="105">
        <v>135332.82</v>
      </c>
      <c r="F54" s="105">
        <v>10503.72</v>
      </c>
      <c r="G54" s="122">
        <f>1-(+F54/E54)</f>
        <v>0.92238601102082995</v>
      </c>
      <c r="H54" s="15"/>
    </row>
    <row r="55" spans="1:8" x14ac:dyDescent="0.2">
      <c r="A55" s="31" t="s">
        <v>42</v>
      </c>
      <c r="B55" s="30"/>
      <c r="C55" s="14"/>
      <c r="D55" s="73"/>
      <c r="E55" s="108"/>
      <c r="F55" s="105"/>
      <c r="G55" s="123"/>
      <c r="H55" s="15"/>
    </row>
    <row r="56" spans="1:8" x14ac:dyDescent="0.2">
      <c r="A56" s="16" t="s">
        <v>43</v>
      </c>
      <c r="B56" s="28"/>
      <c r="C56" s="14"/>
      <c r="D56" s="73"/>
      <c r="E56" s="108"/>
      <c r="F56" s="105"/>
      <c r="G56" s="123"/>
      <c r="H56" s="15"/>
    </row>
    <row r="57" spans="1:8" x14ac:dyDescent="0.2">
      <c r="A57" s="16" t="s">
        <v>44</v>
      </c>
      <c r="B57" s="28"/>
      <c r="C57" s="14"/>
      <c r="D57" s="73"/>
      <c r="E57" s="104"/>
      <c r="F57" s="105"/>
      <c r="G57" s="123"/>
      <c r="H57" s="15"/>
    </row>
    <row r="58" spans="1:8" x14ac:dyDescent="0.2">
      <c r="A58" s="16" t="s">
        <v>30</v>
      </c>
      <c r="B58" s="28"/>
      <c r="C58" s="14"/>
      <c r="D58" s="73"/>
      <c r="E58" s="104"/>
      <c r="F58" s="105"/>
      <c r="G58" s="123"/>
      <c r="H58" s="15"/>
    </row>
    <row r="59" spans="1:8" ht="15.75" x14ac:dyDescent="0.25">
      <c r="A59" s="32"/>
      <c r="B59" s="18"/>
      <c r="C59" s="14"/>
      <c r="D59" s="73"/>
      <c r="E59" s="80"/>
      <c r="F59" s="115"/>
      <c r="G59" s="123"/>
      <c r="H59" s="15"/>
    </row>
    <row r="60" spans="1:8" ht="15.75" x14ac:dyDescent="0.25">
      <c r="A60" s="20" t="s">
        <v>45</v>
      </c>
      <c r="B60" s="20"/>
      <c r="C60" s="21"/>
      <c r="D60" s="74">
        <f>SUM(D44:D56)</f>
        <v>414</v>
      </c>
      <c r="E60" s="116">
        <f>SUM(E44:E59)</f>
        <v>34246805.920000002</v>
      </c>
      <c r="F60" s="116">
        <f>SUM(F44:F59)</f>
        <v>3585663.0900000003</v>
      </c>
      <c r="G60" s="126">
        <f>1-(F60/E60)</f>
        <v>0.89529934270728628</v>
      </c>
      <c r="H60" s="15"/>
    </row>
    <row r="61" spans="1:8" x14ac:dyDescent="0.2">
      <c r="A61" s="33"/>
      <c r="B61" s="33"/>
      <c r="C61" s="49"/>
      <c r="D61" s="127"/>
      <c r="E61" s="118"/>
      <c r="F61" s="119"/>
      <c r="G61" s="119"/>
      <c r="H61" s="2"/>
    </row>
    <row r="62" spans="1:8" ht="18" x14ac:dyDescent="0.25">
      <c r="A62" s="34" t="s">
        <v>46</v>
      </c>
      <c r="B62" s="35"/>
      <c r="C62" s="38"/>
      <c r="D62" s="51"/>
      <c r="E62" s="120"/>
      <c r="F62" s="36">
        <f>F60+F39</f>
        <v>3867138.0900000003</v>
      </c>
      <c r="G62" s="120"/>
      <c r="H62" s="2"/>
    </row>
    <row r="63" spans="1:8" ht="18" x14ac:dyDescent="0.25">
      <c r="A63" s="37"/>
      <c r="B63" s="38"/>
      <c r="C63" s="38"/>
      <c r="D63" s="51"/>
      <c r="E63" s="38"/>
      <c r="F63" s="36"/>
      <c r="G63" s="38"/>
      <c r="H63" s="2"/>
    </row>
    <row r="64" spans="1:8" ht="15.75" x14ac:dyDescent="0.25">
      <c r="A64" s="4" t="s">
        <v>47</v>
      </c>
      <c r="B64" s="39"/>
      <c r="C64" s="39"/>
      <c r="D64" s="39"/>
      <c r="E64" s="39"/>
      <c r="F64" s="40"/>
      <c r="G64" s="39"/>
      <c r="H64" s="2"/>
    </row>
    <row r="65" spans="1:8" ht="15.75" x14ac:dyDescent="0.25">
      <c r="A65" s="4" t="s">
        <v>48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49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/>
      <c r="B67" s="39"/>
      <c r="C67" s="39"/>
      <c r="D67" s="39"/>
      <c r="E67" s="39"/>
      <c r="F67" s="40"/>
      <c r="G67" s="39"/>
      <c r="H67" s="2"/>
    </row>
    <row r="68" spans="1:8" ht="18" x14ac:dyDescent="0.25">
      <c r="A68" s="41" t="s">
        <v>50</v>
      </c>
      <c r="B68" s="38"/>
      <c r="C68" s="38"/>
      <c r="D68" s="38"/>
      <c r="E68" s="38"/>
      <c r="F68" s="36"/>
      <c r="G68" s="38"/>
      <c r="H68" s="2"/>
    </row>
    <row r="69" spans="1:8" ht="18" x14ac:dyDescent="0.25">
      <c r="A69" s="42"/>
      <c r="B69" s="38"/>
      <c r="C69" s="38"/>
      <c r="D69" s="38"/>
      <c r="E69" s="36"/>
      <c r="F69" s="2"/>
      <c r="G69" s="2"/>
      <c r="H69" s="2"/>
    </row>
    <row r="70" spans="1:8" ht="18" x14ac:dyDescent="0.25">
      <c r="A70" s="85"/>
      <c r="B70" s="86"/>
      <c r="C70" s="86"/>
      <c r="D70" s="86"/>
      <c r="E70" s="43"/>
      <c r="F70" s="2"/>
      <c r="G70" s="2"/>
      <c r="H70" s="2"/>
    </row>
    <row r="71" spans="1:8" ht="18" x14ac:dyDescent="0.25">
      <c r="A71" s="42"/>
      <c r="B71" s="38"/>
      <c r="C71" s="38"/>
      <c r="D71" s="38"/>
      <c r="E71" s="44"/>
      <c r="F71" s="2"/>
      <c r="G71" s="2"/>
      <c r="H71" s="2"/>
    </row>
    <row r="72" spans="1:8" ht="18" x14ac:dyDescent="0.25">
      <c r="A72" s="42"/>
      <c r="B72" s="38"/>
      <c r="C72" s="38"/>
      <c r="D72" s="38"/>
      <c r="E72" s="45"/>
      <c r="F72" s="2"/>
      <c r="G72" s="2"/>
      <c r="H72" s="2"/>
    </row>
    <row r="73" spans="1:8" ht="18" x14ac:dyDescent="0.25">
      <c r="A73" s="42"/>
      <c r="B73" s="38"/>
      <c r="C73" s="38"/>
      <c r="D73" s="38"/>
      <c r="E73" s="36"/>
      <c r="F73" s="2"/>
      <c r="G73" s="2"/>
      <c r="H73" s="2"/>
    </row>
    <row r="74" spans="1:8" ht="18" x14ac:dyDescent="0.25">
      <c r="A74" s="42"/>
      <c r="B74" s="38"/>
      <c r="C74" s="38"/>
      <c r="D74" s="38"/>
      <c r="E74" s="36"/>
      <c r="F74" s="2"/>
      <c r="G74" s="2"/>
      <c r="H74" s="2"/>
    </row>
    <row r="75" spans="1:8" ht="18" x14ac:dyDescent="0.25">
      <c r="A75" s="42"/>
      <c r="B75" s="38"/>
      <c r="C75" s="38"/>
      <c r="D75" s="38"/>
      <c r="E75" s="43"/>
      <c r="F75" s="2"/>
      <c r="G75" s="2"/>
      <c r="H75" s="2"/>
    </row>
    <row r="76" spans="1:8" ht="18" x14ac:dyDescent="0.25">
      <c r="A76" s="42"/>
      <c r="B76" s="38"/>
      <c r="C76" s="38"/>
      <c r="D76" s="38"/>
      <c r="E76" s="44"/>
      <c r="F76" s="2"/>
      <c r="G76" s="2"/>
      <c r="H76" s="2"/>
    </row>
    <row r="77" spans="1:8" ht="18" x14ac:dyDescent="0.25">
      <c r="A77" s="42"/>
      <c r="B77" s="38"/>
      <c r="C77" s="38"/>
      <c r="D77" s="38"/>
      <c r="E77" s="44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6"/>
      <c r="F79" s="2"/>
      <c r="G79" s="2"/>
      <c r="H79" s="2"/>
    </row>
    <row r="80" spans="1:8" ht="18" x14ac:dyDescent="0.25">
      <c r="A80" s="42"/>
      <c r="B80" s="38"/>
      <c r="C80" s="38"/>
      <c r="D80" s="38"/>
      <c r="E80" s="38"/>
      <c r="F80" s="2"/>
      <c r="G80" s="2"/>
      <c r="H80" s="2"/>
    </row>
    <row r="81" spans="1:8" ht="15.75" x14ac:dyDescent="0.25">
      <c r="A81" s="47"/>
      <c r="B81" s="2"/>
      <c r="C81" s="2"/>
      <c r="D81" s="2"/>
      <c r="E81" s="2"/>
      <c r="F81" s="2"/>
      <c r="G81" s="2"/>
      <c r="H81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2"/>
  <sheetViews>
    <sheetView showOutlineSymbols="0"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441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51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JULY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1.75" x14ac:dyDescent="0.3">
      <c r="A5" s="2"/>
      <c r="B5" s="4"/>
      <c r="C5" s="4"/>
      <c r="D5" s="68" t="s">
        <v>94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41" t="s">
        <v>100</v>
      </c>
      <c r="B9" s="142"/>
      <c r="C9" s="14"/>
      <c r="D9" s="72">
        <v>5</v>
      </c>
      <c r="E9" s="105">
        <v>942514</v>
      </c>
      <c r="F9" s="105">
        <v>-77339</v>
      </c>
      <c r="G9" s="122">
        <f>F9/E9</f>
        <v>-8.2056075559620328E-2</v>
      </c>
      <c r="H9" s="15"/>
    </row>
    <row r="10" spans="1:8" ht="15.75" x14ac:dyDescent="0.25">
      <c r="A10" s="141" t="s">
        <v>11</v>
      </c>
      <c r="B10" s="142"/>
      <c r="C10" s="14"/>
      <c r="D10" s="72"/>
      <c r="E10" s="105"/>
      <c r="F10" s="105"/>
      <c r="G10" s="122"/>
      <c r="H10" s="15"/>
    </row>
    <row r="11" spans="1:8" ht="15.75" x14ac:dyDescent="0.25">
      <c r="A11" s="141" t="s">
        <v>103</v>
      </c>
      <c r="B11" s="142"/>
      <c r="C11" s="14"/>
      <c r="D11" s="72">
        <v>7</v>
      </c>
      <c r="E11" s="105">
        <v>1156273</v>
      </c>
      <c r="F11" s="105">
        <v>344994</v>
      </c>
      <c r="G11" s="122">
        <f>F11/E11</f>
        <v>0.29836725410002657</v>
      </c>
      <c r="H11" s="15"/>
    </row>
    <row r="12" spans="1:8" ht="15.75" x14ac:dyDescent="0.25">
      <c r="A12" s="141" t="s">
        <v>67</v>
      </c>
      <c r="B12" s="142"/>
      <c r="C12" s="14"/>
      <c r="D12" s="72"/>
      <c r="E12" s="105"/>
      <c r="F12" s="105"/>
      <c r="G12" s="122"/>
      <c r="H12" s="15"/>
    </row>
    <row r="13" spans="1:8" ht="15.75" x14ac:dyDescent="0.25">
      <c r="A13" s="141" t="s">
        <v>107</v>
      </c>
      <c r="B13" s="142"/>
      <c r="C13" s="14"/>
      <c r="D13" s="72">
        <v>3</v>
      </c>
      <c r="E13" s="105">
        <v>1114122</v>
      </c>
      <c r="F13" s="105">
        <v>288913.3</v>
      </c>
      <c r="G13" s="122">
        <f>F13/E13</f>
        <v>0.25931926665122851</v>
      </c>
      <c r="H13" s="15"/>
    </row>
    <row r="14" spans="1:8" ht="15.75" x14ac:dyDescent="0.25">
      <c r="A14" s="141" t="s">
        <v>25</v>
      </c>
      <c r="B14" s="142"/>
      <c r="C14" s="14"/>
      <c r="D14" s="72"/>
      <c r="E14" s="105"/>
      <c r="F14" s="105"/>
      <c r="G14" s="122"/>
      <c r="H14" s="15"/>
    </row>
    <row r="15" spans="1:8" ht="15.75" x14ac:dyDescent="0.25">
      <c r="A15" s="141" t="s">
        <v>109</v>
      </c>
      <c r="B15" s="142"/>
      <c r="C15" s="14"/>
      <c r="D15" s="72"/>
      <c r="E15" s="105"/>
      <c r="F15" s="105"/>
      <c r="G15" s="122"/>
      <c r="H15" s="15"/>
    </row>
    <row r="16" spans="1:8" ht="15.75" x14ac:dyDescent="0.25">
      <c r="A16" s="141" t="s">
        <v>10</v>
      </c>
      <c r="B16" s="142"/>
      <c r="C16" s="14"/>
      <c r="D16" s="72"/>
      <c r="E16" s="105"/>
      <c r="F16" s="105"/>
      <c r="G16" s="122"/>
      <c r="H16" s="15"/>
    </row>
    <row r="17" spans="1:8" ht="15.75" x14ac:dyDescent="0.25">
      <c r="A17" s="141" t="s">
        <v>14</v>
      </c>
      <c r="B17" s="142"/>
      <c r="C17" s="14"/>
      <c r="D17" s="72">
        <v>2</v>
      </c>
      <c r="E17" s="105">
        <v>274785</v>
      </c>
      <c r="F17" s="105">
        <v>23886</v>
      </c>
      <c r="G17" s="122">
        <f t="shared" ref="G17:G24" si="0">F17/E17</f>
        <v>8.6926142256673403E-2</v>
      </c>
      <c r="H17" s="15"/>
    </row>
    <row r="18" spans="1:8" ht="15.75" x14ac:dyDescent="0.25">
      <c r="A18" s="141" t="s">
        <v>15</v>
      </c>
      <c r="B18" s="142"/>
      <c r="C18" s="14"/>
      <c r="D18" s="72">
        <v>2</v>
      </c>
      <c r="E18" s="105">
        <v>1077404</v>
      </c>
      <c r="F18" s="105">
        <v>250511</v>
      </c>
      <c r="G18" s="122">
        <f t="shared" si="0"/>
        <v>0.23251352324661873</v>
      </c>
      <c r="H18" s="15"/>
    </row>
    <row r="19" spans="1:8" ht="15.75" x14ac:dyDescent="0.25">
      <c r="A19" s="141" t="s">
        <v>54</v>
      </c>
      <c r="B19" s="142"/>
      <c r="C19" s="14"/>
      <c r="D19" s="72"/>
      <c r="E19" s="105"/>
      <c r="F19" s="105"/>
      <c r="G19" s="122"/>
      <c r="H19" s="15"/>
    </row>
    <row r="20" spans="1:8" ht="15.75" x14ac:dyDescent="0.25">
      <c r="A20" s="141" t="s">
        <v>17</v>
      </c>
      <c r="B20" s="142"/>
      <c r="C20" s="14"/>
      <c r="D20" s="72"/>
      <c r="E20" s="105"/>
      <c r="F20" s="105"/>
      <c r="G20" s="122"/>
      <c r="H20" s="15"/>
    </row>
    <row r="21" spans="1:8" ht="15.75" x14ac:dyDescent="0.25">
      <c r="A21" s="141" t="s">
        <v>55</v>
      </c>
      <c r="B21" s="142"/>
      <c r="C21" s="14"/>
      <c r="D21" s="72">
        <v>7</v>
      </c>
      <c r="E21" s="105">
        <v>7370291</v>
      </c>
      <c r="F21" s="105">
        <v>1052992.5</v>
      </c>
      <c r="G21" s="122">
        <f t="shared" si="0"/>
        <v>0.14286986768907767</v>
      </c>
      <c r="H21" s="15"/>
    </row>
    <row r="22" spans="1:8" ht="15.75" x14ac:dyDescent="0.25">
      <c r="A22" s="141" t="s">
        <v>56</v>
      </c>
      <c r="B22" s="142"/>
      <c r="C22" s="14"/>
      <c r="D22" s="72">
        <v>1</v>
      </c>
      <c r="E22" s="105">
        <v>528450</v>
      </c>
      <c r="F22" s="105">
        <v>144874</v>
      </c>
      <c r="G22" s="122">
        <f t="shared" si="0"/>
        <v>0.27414892610464564</v>
      </c>
      <c r="H22" s="15"/>
    </row>
    <row r="23" spans="1:8" ht="15.75" x14ac:dyDescent="0.25">
      <c r="A23" s="143" t="s">
        <v>20</v>
      </c>
      <c r="B23" s="142"/>
      <c r="C23" s="14"/>
      <c r="D23" s="72">
        <v>4</v>
      </c>
      <c r="E23" s="105">
        <v>838295</v>
      </c>
      <c r="F23" s="105">
        <v>109127</v>
      </c>
      <c r="G23" s="122">
        <f t="shared" si="0"/>
        <v>0.13017732421164388</v>
      </c>
      <c r="H23" s="15"/>
    </row>
    <row r="24" spans="1:8" ht="15.75" x14ac:dyDescent="0.25">
      <c r="A24" s="143" t="s">
        <v>21</v>
      </c>
      <c r="B24" s="142"/>
      <c r="C24" s="14"/>
      <c r="D24" s="72">
        <v>20</v>
      </c>
      <c r="E24" s="105">
        <v>309315</v>
      </c>
      <c r="F24" s="105">
        <v>309315</v>
      </c>
      <c r="G24" s="122">
        <f t="shared" si="0"/>
        <v>1</v>
      </c>
      <c r="H24" s="15"/>
    </row>
    <row r="25" spans="1:8" ht="15.75" x14ac:dyDescent="0.25">
      <c r="A25" s="144" t="s">
        <v>22</v>
      </c>
      <c r="B25" s="142"/>
      <c r="C25" s="14"/>
      <c r="D25" s="72"/>
      <c r="E25" s="105"/>
      <c r="F25" s="105"/>
      <c r="G25" s="122"/>
      <c r="H25" s="15"/>
    </row>
    <row r="26" spans="1:8" ht="15.75" x14ac:dyDescent="0.25">
      <c r="A26" s="144" t="s">
        <v>23</v>
      </c>
      <c r="B26" s="142"/>
      <c r="C26" s="14"/>
      <c r="D26" s="72"/>
      <c r="E26" s="105">
        <v>71328</v>
      </c>
      <c r="F26" s="105">
        <v>-14672</v>
      </c>
      <c r="G26" s="122">
        <f>F26/E26</f>
        <v>-0.20569762225213101</v>
      </c>
      <c r="H26" s="15"/>
    </row>
    <row r="27" spans="1:8" ht="15.75" x14ac:dyDescent="0.25">
      <c r="A27" s="141" t="s">
        <v>122</v>
      </c>
      <c r="B27" s="142"/>
      <c r="C27" s="14"/>
      <c r="D27" s="72"/>
      <c r="E27" s="105"/>
      <c r="F27" s="105"/>
      <c r="G27" s="122"/>
      <c r="H27" s="15"/>
    </row>
    <row r="28" spans="1:8" ht="15.75" x14ac:dyDescent="0.25">
      <c r="A28" s="144" t="s">
        <v>24</v>
      </c>
      <c r="B28" s="142"/>
      <c r="C28" s="14"/>
      <c r="D28" s="72">
        <v>1</v>
      </c>
      <c r="E28" s="105">
        <v>83602</v>
      </c>
      <c r="F28" s="105">
        <v>32507</v>
      </c>
      <c r="G28" s="122">
        <f>F28/E28</f>
        <v>0.38883041075572355</v>
      </c>
      <c r="H28" s="15"/>
    </row>
    <row r="29" spans="1:8" ht="15.75" x14ac:dyDescent="0.25">
      <c r="A29" s="144" t="s">
        <v>118</v>
      </c>
      <c r="B29" s="142"/>
      <c r="C29" s="14"/>
      <c r="D29" s="72">
        <v>1</v>
      </c>
      <c r="E29" s="105">
        <v>97003</v>
      </c>
      <c r="F29" s="105">
        <v>46624</v>
      </c>
      <c r="G29" s="122">
        <f>F29/E29</f>
        <v>0.48064492850736573</v>
      </c>
      <c r="H29" s="15"/>
    </row>
    <row r="30" spans="1:8" ht="15.75" x14ac:dyDescent="0.25">
      <c r="A30" s="144" t="s">
        <v>123</v>
      </c>
      <c r="B30" s="142"/>
      <c r="C30" s="14"/>
      <c r="D30" s="72"/>
      <c r="E30" s="125"/>
      <c r="F30" s="105"/>
      <c r="G30" s="122"/>
      <c r="H30" s="15"/>
    </row>
    <row r="31" spans="1:8" ht="15.75" x14ac:dyDescent="0.25">
      <c r="A31" s="144" t="s">
        <v>145</v>
      </c>
      <c r="B31" s="142"/>
      <c r="C31" s="14"/>
      <c r="D31" s="72"/>
      <c r="E31" s="125"/>
      <c r="F31" s="105"/>
      <c r="G31" s="122"/>
      <c r="H31" s="15"/>
    </row>
    <row r="32" spans="1:8" ht="15.75" x14ac:dyDescent="0.25">
      <c r="A32" s="144" t="s">
        <v>58</v>
      </c>
      <c r="B32" s="142"/>
      <c r="C32" s="14"/>
      <c r="D32" s="72">
        <v>11</v>
      </c>
      <c r="E32" s="125">
        <v>1626203</v>
      </c>
      <c r="F32" s="125">
        <v>239306.54</v>
      </c>
      <c r="G32" s="122">
        <f>F32/E32</f>
        <v>0.14715662189775816</v>
      </c>
      <c r="H32" s="15"/>
    </row>
    <row r="33" spans="1:8" ht="15.75" x14ac:dyDescent="0.25">
      <c r="A33" s="141" t="s">
        <v>142</v>
      </c>
      <c r="B33" s="142"/>
      <c r="C33" s="14"/>
      <c r="D33" s="72"/>
      <c r="E33" s="105"/>
      <c r="F33" s="105"/>
      <c r="G33" s="122"/>
      <c r="H33" s="15"/>
    </row>
    <row r="34" spans="1:8" ht="15.75" x14ac:dyDescent="0.25">
      <c r="A34" s="141" t="s">
        <v>97</v>
      </c>
      <c r="B34" s="142"/>
      <c r="C34" s="14"/>
      <c r="D34" s="72">
        <v>1</v>
      </c>
      <c r="E34" s="105">
        <v>366237</v>
      </c>
      <c r="F34" s="105">
        <v>62696</v>
      </c>
      <c r="G34" s="122">
        <f>F34/E34</f>
        <v>0.17118969410518325</v>
      </c>
      <c r="H34" s="15"/>
    </row>
    <row r="35" spans="1:8" x14ac:dyDescent="0.2">
      <c r="A35" s="16" t="s">
        <v>28</v>
      </c>
      <c r="B35" s="13"/>
      <c r="C35" s="14"/>
      <c r="D35" s="73"/>
      <c r="E35" s="124">
        <v>625855</v>
      </c>
      <c r="F35" s="105">
        <v>110722</v>
      </c>
      <c r="G35" s="123"/>
      <c r="H35" s="15"/>
    </row>
    <row r="36" spans="1:8" x14ac:dyDescent="0.2">
      <c r="A36" s="16" t="s">
        <v>29</v>
      </c>
      <c r="B36" s="13"/>
      <c r="C36" s="14"/>
      <c r="D36" s="73"/>
      <c r="E36" s="124"/>
      <c r="F36" s="105"/>
      <c r="G36" s="123"/>
      <c r="H36" s="15"/>
    </row>
    <row r="37" spans="1:8" x14ac:dyDescent="0.2">
      <c r="A37" s="16" t="s">
        <v>30</v>
      </c>
      <c r="B37" s="13"/>
      <c r="C37" s="14"/>
      <c r="D37" s="73"/>
      <c r="E37" s="124"/>
      <c r="F37" s="125"/>
      <c r="G37" s="123"/>
      <c r="H37" s="15"/>
    </row>
    <row r="38" spans="1:8" x14ac:dyDescent="0.2">
      <c r="A38" s="17"/>
      <c r="B38" s="18"/>
      <c r="C38" s="21"/>
      <c r="D38" s="73"/>
      <c r="E38" s="115"/>
      <c r="F38" s="115"/>
      <c r="G38" s="123"/>
      <c r="H38" s="15"/>
    </row>
    <row r="39" spans="1:8" ht="15.75" x14ac:dyDescent="0.25">
      <c r="A39" s="19" t="s">
        <v>31</v>
      </c>
      <c r="B39" s="20"/>
      <c r="C39" s="22"/>
      <c r="D39" s="74">
        <f>SUM(D9:D38)</f>
        <v>65</v>
      </c>
      <c r="E39" s="116">
        <f>SUM(E9:E38)</f>
        <v>16481677</v>
      </c>
      <c r="F39" s="116">
        <f>SUM(F9:F38)</f>
        <v>2924457.34</v>
      </c>
      <c r="G39" s="126">
        <f>F39/E39</f>
        <v>0.17743687975440847</v>
      </c>
      <c r="H39" s="2"/>
    </row>
    <row r="40" spans="1:8" ht="15.75" x14ac:dyDescent="0.25">
      <c r="A40" s="22"/>
      <c r="B40" s="22"/>
      <c r="C40" s="24"/>
      <c r="D40" s="91"/>
      <c r="E40" s="128"/>
      <c r="F40" s="128"/>
      <c r="G40" s="129"/>
      <c r="H40" s="2"/>
    </row>
    <row r="41" spans="1:8" ht="18" x14ac:dyDescent="0.25">
      <c r="A41" s="23" t="s">
        <v>32</v>
      </c>
      <c r="B41" s="24"/>
      <c r="C41" s="26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14"/>
      <c r="D43" s="114" t="s">
        <v>6</v>
      </c>
      <c r="E43" s="77" t="s">
        <v>133</v>
      </c>
      <c r="F43" s="76" t="s">
        <v>8</v>
      </c>
      <c r="G43" s="76" t="s">
        <v>134</v>
      </c>
      <c r="H43" s="15"/>
    </row>
    <row r="44" spans="1:8" ht="15.75" x14ac:dyDescent="0.25">
      <c r="A44" s="27" t="s">
        <v>33</v>
      </c>
      <c r="B44" s="28"/>
      <c r="C44" s="14"/>
      <c r="D44" s="72">
        <v>185</v>
      </c>
      <c r="E44" s="105">
        <v>37758029.780000001</v>
      </c>
      <c r="F44" s="105">
        <v>2150014.5</v>
      </c>
      <c r="G44" s="122">
        <f t="shared" ref="G44:G50" si="1">1-(+F44/E44)</f>
        <v>0.94305808559060889</v>
      </c>
      <c r="H44" s="15"/>
    </row>
    <row r="45" spans="1:8" ht="15.75" x14ac:dyDescent="0.25">
      <c r="A45" s="27" t="s">
        <v>34</v>
      </c>
      <c r="B45" s="28"/>
      <c r="C45" s="14"/>
      <c r="D45" s="72">
        <v>8</v>
      </c>
      <c r="E45" s="105">
        <v>5037485.5</v>
      </c>
      <c r="F45" s="105">
        <v>485767.01</v>
      </c>
      <c r="G45" s="122">
        <f t="shared" si="1"/>
        <v>0.90356954675105272</v>
      </c>
      <c r="H45" s="15"/>
    </row>
    <row r="46" spans="1:8" ht="15.75" x14ac:dyDescent="0.25">
      <c r="A46" s="27" t="s">
        <v>35</v>
      </c>
      <c r="B46" s="28"/>
      <c r="C46" s="14"/>
      <c r="D46" s="72">
        <v>201</v>
      </c>
      <c r="E46" s="105">
        <v>18771587.5</v>
      </c>
      <c r="F46" s="105">
        <v>1169743.07</v>
      </c>
      <c r="G46" s="122">
        <f t="shared" si="1"/>
        <v>0.93768544775448537</v>
      </c>
      <c r="H46" s="15"/>
    </row>
    <row r="47" spans="1:8" ht="15.75" x14ac:dyDescent="0.25">
      <c r="A47" s="27" t="s">
        <v>36</v>
      </c>
      <c r="B47" s="28"/>
      <c r="C47" s="14"/>
      <c r="D47" s="72">
        <v>1</v>
      </c>
      <c r="E47" s="105">
        <v>651389.5</v>
      </c>
      <c r="F47" s="105">
        <v>78035.59</v>
      </c>
      <c r="G47" s="122">
        <f t="shared" si="1"/>
        <v>0.88020133883030049</v>
      </c>
      <c r="H47" s="15"/>
    </row>
    <row r="48" spans="1:8" ht="15.75" x14ac:dyDescent="0.25">
      <c r="A48" s="27" t="s">
        <v>37</v>
      </c>
      <c r="B48" s="28"/>
      <c r="C48" s="14"/>
      <c r="D48" s="72">
        <v>134</v>
      </c>
      <c r="E48" s="105">
        <v>17376914.5</v>
      </c>
      <c r="F48" s="105">
        <v>874839.62</v>
      </c>
      <c r="G48" s="122">
        <f t="shared" si="1"/>
        <v>0.94965506563319968</v>
      </c>
      <c r="H48" s="15"/>
    </row>
    <row r="49" spans="1:8" ht="15.75" x14ac:dyDescent="0.25">
      <c r="A49" s="27" t="s">
        <v>38</v>
      </c>
      <c r="B49" s="28"/>
      <c r="C49" s="14"/>
      <c r="D49" s="72">
        <v>2</v>
      </c>
      <c r="E49" s="105">
        <v>221445</v>
      </c>
      <c r="F49" s="105">
        <v>-1812</v>
      </c>
      <c r="G49" s="122">
        <f t="shared" si="1"/>
        <v>1.0081826187089344</v>
      </c>
      <c r="H49" s="15"/>
    </row>
    <row r="50" spans="1:8" ht="15.75" x14ac:dyDescent="0.25">
      <c r="A50" s="27" t="s">
        <v>39</v>
      </c>
      <c r="B50" s="28"/>
      <c r="C50" s="14"/>
      <c r="D50" s="72">
        <v>16</v>
      </c>
      <c r="E50" s="105">
        <v>1460290</v>
      </c>
      <c r="F50" s="105">
        <v>130769</v>
      </c>
      <c r="G50" s="122">
        <f t="shared" si="1"/>
        <v>0.91044997911373771</v>
      </c>
      <c r="H50" s="15"/>
    </row>
    <row r="51" spans="1:8" ht="15.75" x14ac:dyDescent="0.25">
      <c r="A51" s="27" t="s">
        <v>40</v>
      </c>
      <c r="B51" s="28"/>
      <c r="C51" s="14"/>
      <c r="D51" s="72"/>
      <c r="E51" s="105"/>
      <c r="F51" s="105"/>
      <c r="G51" s="122"/>
      <c r="H51" s="15"/>
    </row>
    <row r="52" spans="1:8" ht="15.75" x14ac:dyDescent="0.25">
      <c r="A52" s="27" t="s">
        <v>41</v>
      </c>
      <c r="B52" s="28"/>
      <c r="C52" s="14"/>
      <c r="D52" s="72">
        <v>4</v>
      </c>
      <c r="E52" s="105">
        <v>216150</v>
      </c>
      <c r="F52" s="105">
        <v>25425</v>
      </c>
      <c r="G52" s="122">
        <f>1-(+F52/E52)</f>
        <v>0.88237335183900067</v>
      </c>
      <c r="H52" s="15"/>
    </row>
    <row r="53" spans="1:8" ht="15.75" x14ac:dyDescent="0.25">
      <c r="A53" s="29" t="s">
        <v>60</v>
      </c>
      <c r="B53" s="30"/>
      <c r="C53" s="14"/>
      <c r="D53" s="72">
        <v>2</v>
      </c>
      <c r="E53" s="105">
        <v>147900</v>
      </c>
      <c r="F53" s="105">
        <v>39300</v>
      </c>
      <c r="G53" s="122">
        <f>1-(+F53/E53)</f>
        <v>0.73427991886409738</v>
      </c>
      <c r="H53" s="15"/>
    </row>
    <row r="54" spans="1:8" ht="15.75" x14ac:dyDescent="0.25">
      <c r="A54" s="27" t="s">
        <v>61</v>
      </c>
      <c r="B54" s="30"/>
      <c r="C54" s="14"/>
      <c r="D54" s="72">
        <v>991</v>
      </c>
      <c r="E54" s="105">
        <v>120969344.29000001</v>
      </c>
      <c r="F54" s="105">
        <v>12683082.18</v>
      </c>
      <c r="G54" s="122">
        <f>1-(+F54/E54)</f>
        <v>0.89515457610818472</v>
      </c>
      <c r="H54" s="15"/>
    </row>
    <row r="55" spans="1:8" ht="15.75" x14ac:dyDescent="0.25">
      <c r="A55" s="27" t="s">
        <v>62</v>
      </c>
      <c r="B55" s="30"/>
      <c r="C55" s="14"/>
      <c r="D55" s="72"/>
      <c r="E55" s="105"/>
      <c r="F55" s="105"/>
      <c r="G55" s="122"/>
      <c r="H55" s="15"/>
    </row>
    <row r="56" spans="1:8" x14ac:dyDescent="0.2">
      <c r="A56" s="31" t="s">
        <v>42</v>
      </c>
      <c r="B56" s="30"/>
      <c r="C56" s="14"/>
      <c r="D56" s="73"/>
      <c r="E56" s="108"/>
      <c r="F56" s="105"/>
      <c r="G56" s="123"/>
      <c r="H56" s="15"/>
    </row>
    <row r="57" spans="1:8" x14ac:dyDescent="0.2">
      <c r="A57" s="16" t="s">
        <v>43</v>
      </c>
      <c r="B57" s="28"/>
      <c r="C57" s="14"/>
      <c r="D57" s="73"/>
      <c r="E57" s="108"/>
      <c r="F57" s="105"/>
      <c r="G57" s="123"/>
      <c r="H57" s="15"/>
    </row>
    <row r="58" spans="1:8" x14ac:dyDescent="0.2">
      <c r="A58" s="16" t="s">
        <v>44</v>
      </c>
      <c r="B58" s="28"/>
      <c r="C58" s="14"/>
      <c r="D58" s="73"/>
      <c r="E58" s="124"/>
      <c r="F58" s="105"/>
      <c r="G58" s="123"/>
      <c r="H58" s="15"/>
    </row>
    <row r="59" spans="1:8" x14ac:dyDescent="0.2">
      <c r="A59" s="16" t="s">
        <v>30</v>
      </c>
      <c r="B59" s="28"/>
      <c r="C59" s="14"/>
      <c r="D59" s="73"/>
      <c r="E59" s="124"/>
      <c r="F59" s="125"/>
      <c r="G59" s="123"/>
      <c r="H59" s="15"/>
    </row>
    <row r="60" spans="1:8" ht="15.75" x14ac:dyDescent="0.25">
      <c r="A60" s="32"/>
      <c r="B60" s="18"/>
      <c r="C60" s="21"/>
      <c r="D60" s="73"/>
      <c r="E60" s="115"/>
      <c r="F60" s="115"/>
      <c r="G60" s="123"/>
      <c r="H60" s="15"/>
    </row>
    <row r="61" spans="1:8" ht="15.75" x14ac:dyDescent="0.25">
      <c r="A61" s="20" t="s">
        <v>45</v>
      </c>
      <c r="B61" s="20"/>
      <c r="C61" s="33"/>
      <c r="D61" s="74">
        <f>SUM(D44:D57)</f>
        <v>1544</v>
      </c>
      <c r="E61" s="116">
        <f>SUM(E44:E60)</f>
        <v>202610536.06999999</v>
      </c>
      <c r="F61" s="116">
        <f>SUM(F44:F60)</f>
        <v>17635163.969999999</v>
      </c>
      <c r="G61" s="126">
        <f>1-(+F61/E61)</f>
        <v>0.9129602817698127</v>
      </c>
      <c r="H61" s="2"/>
    </row>
    <row r="62" spans="1:8" ht="18" x14ac:dyDescent="0.25">
      <c r="A62" s="33"/>
      <c r="B62" s="33"/>
      <c r="C62" s="35"/>
      <c r="D62" s="117"/>
      <c r="E62" s="118"/>
      <c r="F62" s="119"/>
      <c r="G62" s="119"/>
      <c r="H62" s="2"/>
    </row>
    <row r="63" spans="1:8" ht="18" x14ac:dyDescent="0.25">
      <c r="A63" s="34" t="s">
        <v>46</v>
      </c>
      <c r="B63" s="35"/>
      <c r="C63" s="38"/>
      <c r="D63" s="120"/>
      <c r="E63" s="120"/>
      <c r="F63" s="36">
        <f>F61+F39</f>
        <v>20559621.309999999</v>
      </c>
      <c r="G63" s="120"/>
      <c r="H63" s="2"/>
    </row>
    <row r="64" spans="1:8" ht="20.25" customHeight="1" x14ac:dyDescent="0.25">
      <c r="A64" s="34"/>
      <c r="B64" s="35"/>
      <c r="C64" s="38"/>
      <c r="D64" s="35"/>
      <c r="E64" s="35"/>
      <c r="F64" s="36"/>
      <c r="G64" s="35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6"/>
      <c r="F70" s="2"/>
      <c r="G70" s="2"/>
      <c r="H70" s="2"/>
    </row>
    <row r="71" spans="1:8" ht="18" x14ac:dyDescent="0.25">
      <c r="A71" s="85"/>
      <c r="B71" s="86"/>
      <c r="C71" s="86"/>
      <c r="D71" s="86"/>
      <c r="E71" s="43"/>
      <c r="F71" s="2"/>
      <c r="G71" s="2"/>
      <c r="H71" s="2"/>
    </row>
    <row r="72" spans="1:8" ht="18" x14ac:dyDescent="0.25">
      <c r="A72" s="42"/>
      <c r="B72" s="38"/>
      <c r="C72" s="38"/>
      <c r="D72" s="38"/>
      <c r="E72" s="44"/>
      <c r="F72" s="2"/>
      <c r="G72" s="2"/>
      <c r="H72" s="2"/>
    </row>
    <row r="73" spans="1:8" ht="18" x14ac:dyDescent="0.25">
      <c r="A73" s="42"/>
      <c r="B73" s="38"/>
      <c r="C73" s="38"/>
      <c r="D73" s="38"/>
      <c r="E73" s="45"/>
      <c r="F73" s="2"/>
      <c r="G73" s="2"/>
      <c r="H73" s="2"/>
    </row>
    <row r="74" spans="1:8" ht="18" x14ac:dyDescent="0.25">
      <c r="A74" s="42"/>
      <c r="B74" s="38"/>
      <c r="C74" s="38"/>
      <c r="D74" s="38"/>
      <c r="E74" s="36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43"/>
      <c r="F76" s="2"/>
      <c r="G76" s="2"/>
      <c r="H76" s="2"/>
    </row>
    <row r="77" spans="1:8" ht="18" x14ac:dyDescent="0.25">
      <c r="A77" s="42"/>
      <c r="B77" s="38"/>
      <c r="C77" s="38"/>
      <c r="D77" s="38"/>
      <c r="E77" s="44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6"/>
      <c r="F80" s="2"/>
      <c r="G80" s="2"/>
      <c r="H80" s="2"/>
    </row>
    <row r="81" spans="1:8" ht="18" x14ac:dyDescent="0.25">
      <c r="A81" s="42"/>
      <c r="B81" s="38"/>
      <c r="C81" s="38"/>
      <c r="D81" s="38"/>
      <c r="E81" s="38"/>
      <c r="F81" s="2"/>
      <c r="G81" s="2"/>
      <c r="H81" s="2"/>
    </row>
    <row r="82" spans="1:8" ht="15.75" x14ac:dyDescent="0.25">
      <c r="A82" s="47"/>
      <c r="B82" s="2"/>
      <c r="C82" s="2"/>
      <c r="D82" s="2"/>
      <c r="E82" s="2"/>
      <c r="F82" s="2"/>
      <c r="G82" s="2"/>
      <c r="H82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JULY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136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41" t="s">
        <v>100</v>
      </c>
      <c r="B9" s="142"/>
      <c r="C9" s="14"/>
      <c r="D9" s="72"/>
      <c r="E9" s="104"/>
      <c r="F9" s="105"/>
      <c r="G9" s="122"/>
      <c r="H9" s="15"/>
    </row>
    <row r="10" spans="1:8" ht="15.75" x14ac:dyDescent="0.25">
      <c r="A10" s="141" t="s">
        <v>11</v>
      </c>
      <c r="B10" s="142"/>
      <c r="C10" s="14"/>
      <c r="D10" s="72">
        <v>10</v>
      </c>
      <c r="E10" s="104">
        <v>2268977</v>
      </c>
      <c r="F10" s="105">
        <v>281773</v>
      </c>
      <c r="G10" s="130">
        <f t="shared" ref="G10:G15" si="0">F10/E10</f>
        <v>0.12418504021856545</v>
      </c>
      <c r="H10" s="15"/>
    </row>
    <row r="11" spans="1:8" ht="15.75" x14ac:dyDescent="0.25">
      <c r="A11" s="141" t="s">
        <v>103</v>
      </c>
      <c r="B11" s="142"/>
      <c r="C11" s="14"/>
      <c r="D11" s="72">
        <v>10</v>
      </c>
      <c r="E11" s="104">
        <v>1250332</v>
      </c>
      <c r="F11" s="105">
        <v>437387</v>
      </c>
      <c r="G11" s="130">
        <f t="shared" si="0"/>
        <v>0.34981668868748461</v>
      </c>
      <c r="H11" s="15"/>
    </row>
    <row r="12" spans="1:8" ht="15.75" x14ac:dyDescent="0.25">
      <c r="A12" s="141" t="s">
        <v>67</v>
      </c>
      <c r="B12" s="142"/>
      <c r="C12" s="14"/>
      <c r="D12" s="72"/>
      <c r="E12" s="104"/>
      <c r="F12" s="105"/>
      <c r="G12" s="130"/>
      <c r="H12" s="15"/>
    </row>
    <row r="13" spans="1:8" ht="15.75" x14ac:dyDescent="0.25">
      <c r="A13" s="141" t="s">
        <v>107</v>
      </c>
      <c r="B13" s="142"/>
      <c r="C13" s="14"/>
      <c r="D13" s="72"/>
      <c r="E13" s="104"/>
      <c r="F13" s="105"/>
      <c r="G13" s="130"/>
      <c r="H13" s="15"/>
    </row>
    <row r="14" spans="1:8" ht="15.75" x14ac:dyDescent="0.25">
      <c r="A14" s="141" t="s">
        <v>25</v>
      </c>
      <c r="B14" s="142"/>
      <c r="C14" s="14"/>
      <c r="D14" s="72">
        <v>1</v>
      </c>
      <c r="E14" s="104">
        <v>405895</v>
      </c>
      <c r="F14" s="105">
        <v>156276</v>
      </c>
      <c r="G14" s="130">
        <f t="shared" si="0"/>
        <v>0.38501582921691568</v>
      </c>
      <c r="H14" s="15"/>
    </row>
    <row r="15" spans="1:8" ht="15.75" x14ac:dyDescent="0.25">
      <c r="A15" s="141" t="s">
        <v>109</v>
      </c>
      <c r="B15" s="142"/>
      <c r="C15" s="14"/>
      <c r="D15" s="72">
        <v>1</v>
      </c>
      <c r="E15" s="104">
        <v>196782</v>
      </c>
      <c r="F15" s="105">
        <v>33594</v>
      </c>
      <c r="G15" s="130">
        <f t="shared" si="0"/>
        <v>0.17071683385675518</v>
      </c>
      <c r="H15" s="15"/>
    </row>
    <row r="16" spans="1:8" ht="15.75" x14ac:dyDescent="0.25">
      <c r="A16" s="141" t="s">
        <v>10</v>
      </c>
      <c r="B16" s="142"/>
      <c r="C16" s="14"/>
      <c r="D16" s="72"/>
      <c r="E16" s="104"/>
      <c r="F16" s="105"/>
      <c r="G16" s="130"/>
      <c r="H16" s="15"/>
    </row>
    <row r="17" spans="1:8" ht="15.75" x14ac:dyDescent="0.25">
      <c r="A17" s="141" t="s">
        <v>14</v>
      </c>
      <c r="B17" s="142"/>
      <c r="C17" s="14"/>
      <c r="D17" s="72">
        <v>3</v>
      </c>
      <c r="E17" s="104">
        <v>692100</v>
      </c>
      <c r="F17" s="105">
        <v>199366.5</v>
      </c>
      <c r="G17" s="122">
        <f t="shared" ref="G17:G22" si="1">F17/E17</f>
        <v>0.28806025140875596</v>
      </c>
      <c r="H17" s="15"/>
    </row>
    <row r="18" spans="1:8" ht="15.75" x14ac:dyDescent="0.25">
      <c r="A18" s="141" t="s">
        <v>15</v>
      </c>
      <c r="B18" s="142"/>
      <c r="C18" s="14"/>
      <c r="D18" s="72">
        <v>2</v>
      </c>
      <c r="E18" s="104">
        <v>1096793</v>
      </c>
      <c r="F18" s="105">
        <v>99686</v>
      </c>
      <c r="G18" s="130">
        <f t="shared" si="1"/>
        <v>9.0888617998109031E-2</v>
      </c>
      <c r="H18" s="15"/>
    </row>
    <row r="19" spans="1:8" ht="15.75" x14ac:dyDescent="0.25">
      <c r="A19" s="141" t="s">
        <v>54</v>
      </c>
      <c r="B19" s="142"/>
      <c r="C19" s="14"/>
      <c r="D19" s="72">
        <v>2</v>
      </c>
      <c r="E19" s="104">
        <v>469420</v>
      </c>
      <c r="F19" s="105">
        <v>154990.5</v>
      </c>
      <c r="G19" s="122">
        <f t="shared" si="1"/>
        <v>0.33017447062332239</v>
      </c>
      <c r="H19" s="15"/>
    </row>
    <row r="20" spans="1:8" ht="15.75" x14ac:dyDescent="0.25">
      <c r="A20" s="141" t="s">
        <v>17</v>
      </c>
      <c r="B20" s="142"/>
      <c r="C20" s="14"/>
      <c r="D20" s="72"/>
      <c r="E20" s="104"/>
      <c r="F20" s="105"/>
      <c r="G20" s="122"/>
      <c r="H20" s="15"/>
    </row>
    <row r="21" spans="1:8" ht="15.75" x14ac:dyDescent="0.25">
      <c r="A21" s="141" t="s">
        <v>55</v>
      </c>
      <c r="B21" s="142"/>
      <c r="C21" s="14"/>
      <c r="D21" s="72">
        <v>6</v>
      </c>
      <c r="E21" s="104">
        <v>5133292</v>
      </c>
      <c r="F21" s="105">
        <v>843534.5</v>
      </c>
      <c r="G21" s="122">
        <f t="shared" si="1"/>
        <v>0.16432622574363587</v>
      </c>
      <c r="H21" s="15"/>
    </row>
    <row r="22" spans="1:8" ht="15.75" x14ac:dyDescent="0.25">
      <c r="A22" s="141" t="s">
        <v>56</v>
      </c>
      <c r="B22" s="142"/>
      <c r="C22" s="14"/>
      <c r="D22" s="72">
        <v>3</v>
      </c>
      <c r="E22" s="104">
        <v>1584685</v>
      </c>
      <c r="F22" s="105">
        <v>141535</v>
      </c>
      <c r="G22" s="122">
        <f t="shared" si="1"/>
        <v>8.9314280125072171E-2</v>
      </c>
      <c r="H22" s="15"/>
    </row>
    <row r="23" spans="1:8" ht="15.75" x14ac:dyDescent="0.25">
      <c r="A23" s="143" t="s">
        <v>20</v>
      </c>
      <c r="B23" s="142"/>
      <c r="C23" s="14"/>
      <c r="D23" s="72">
        <v>3</v>
      </c>
      <c r="E23" s="104">
        <v>720007</v>
      </c>
      <c r="F23" s="105">
        <v>156838</v>
      </c>
      <c r="G23" s="122">
        <f>F23/E23</f>
        <v>0.21782843777907715</v>
      </c>
      <c r="H23" s="15"/>
    </row>
    <row r="24" spans="1:8" ht="15.75" x14ac:dyDescent="0.25">
      <c r="A24" s="143" t="s">
        <v>21</v>
      </c>
      <c r="B24" s="142"/>
      <c r="C24" s="14"/>
      <c r="D24" s="72">
        <v>13</v>
      </c>
      <c r="E24" s="104">
        <v>223059</v>
      </c>
      <c r="F24" s="105">
        <v>223059</v>
      </c>
      <c r="G24" s="122">
        <f>F24/E24</f>
        <v>1</v>
      </c>
      <c r="H24" s="15"/>
    </row>
    <row r="25" spans="1:8" ht="15.75" x14ac:dyDescent="0.25">
      <c r="A25" s="144" t="s">
        <v>22</v>
      </c>
      <c r="B25" s="142"/>
      <c r="C25" s="14"/>
      <c r="D25" s="72"/>
      <c r="E25" s="104"/>
      <c r="F25" s="105"/>
      <c r="G25" s="122"/>
      <c r="H25" s="15"/>
    </row>
    <row r="26" spans="1:8" ht="15.75" x14ac:dyDescent="0.25">
      <c r="A26" s="144" t="s">
        <v>23</v>
      </c>
      <c r="B26" s="142"/>
      <c r="C26" s="14"/>
      <c r="D26" s="72"/>
      <c r="E26" s="104">
        <v>46857</v>
      </c>
      <c r="F26" s="105">
        <v>39961</v>
      </c>
      <c r="G26" s="122">
        <f>F26/E26</f>
        <v>0.85282881960005974</v>
      </c>
      <c r="H26" s="15"/>
    </row>
    <row r="27" spans="1:8" ht="15.75" x14ac:dyDescent="0.25">
      <c r="A27" s="141" t="s">
        <v>122</v>
      </c>
      <c r="B27" s="142"/>
      <c r="C27" s="14"/>
      <c r="D27" s="72"/>
      <c r="E27" s="104"/>
      <c r="F27" s="105"/>
      <c r="G27" s="130"/>
      <c r="H27" s="15"/>
    </row>
    <row r="28" spans="1:8" ht="15.75" x14ac:dyDescent="0.25">
      <c r="A28" s="144" t="s">
        <v>24</v>
      </c>
      <c r="B28" s="142"/>
      <c r="C28" s="14"/>
      <c r="D28" s="72">
        <v>1</v>
      </c>
      <c r="E28" s="104">
        <v>110417</v>
      </c>
      <c r="F28" s="105">
        <v>65530</v>
      </c>
      <c r="G28" s="122">
        <f>F28/E28</f>
        <v>0.59347745365297011</v>
      </c>
      <c r="H28" s="15"/>
    </row>
    <row r="29" spans="1:8" ht="15.75" x14ac:dyDescent="0.25">
      <c r="A29" s="144" t="s">
        <v>118</v>
      </c>
      <c r="B29" s="142"/>
      <c r="C29" s="14"/>
      <c r="D29" s="72"/>
      <c r="E29" s="104"/>
      <c r="F29" s="104"/>
      <c r="G29" s="131"/>
      <c r="H29" s="15"/>
    </row>
    <row r="30" spans="1:8" ht="15.75" x14ac:dyDescent="0.25">
      <c r="A30" s="144" t="s">
        <v>123</v>
      </c>
      <c r="B30" s="142"/>
      <c r="C30" s="14"/>
      <c r="D30" s="72"/>
      <c r="E30" s="132"/>
      <c r="F30" s="105"/>
      <c r="G30" s="130"/>
      <c r="H30" s="15"/>
    </row>
    <row r="31" spans="1:8" ht="15.75" x14ac:dyDescent="0.25">
      <c r="A31" s="144" t="s">
        <v>145</v>
      </c>
      <c r="B31" s="142"/>
      <c r="C31" s="14"/>
      <c r="D31" s="72">
        <v>1</v>
      </c>
      <c r="E31" s="132">
        <v>166943</v>
      </c>
      <c r="F31" s="105">
        <v>55162</v>
      </c>
      <c r="G31" s="130">
        <f>F31/E31</f>
        <v>0.33042415674811165</v>
      </c>
      <c r="H31" s="15"/>
    </row>
    <row r="32" spans="1:8" ht="15.75" x14ac:dyDescent="0.25">
      <c r="A32" s="144" t="s">
        <v>58</v>
      </c>
      <c r="B32" s="142"/>
      <c r="C32" s="14"/>
      <c r="D32" s="72"/>
      <c r="E32" s="132"/>
      <c r="F32" s="125"/>
      <c r="G32" s="130"/>
      <c r="H32" s="15"/>
    </row>
    <row r="33" spans="1:8" ht="15.75" x14ac:dyDescent="0.25">
      <c r="A33" s="141" t="s">
        <v>142</v>
      </c>
      <c r="B33" s="142"/>
      <c r="C33" s="14"/>
      <c r="D33" s="72">
        <v>2</v>
      </c>
      <c r="E33" s="104">
        <v>369810</v>
      </c>
      <c r="F33" s="105">
        <v>85900.5</v>
      </c>
      <c r="G33" s="130">
        <f>F33/E33</f>
        <v>0.23228279386712095</v>
      </c>
      <c r="H33" s="15"/>
    </row>
    <row r="34" spans="1:8" ht="15.75" x14ac:dyDescent="0.25">
      <c r="A34" s="141" t="s">
        <v>97</v>
      </c>
      <c r="B34" s="142"/>
      <c r="C34" s="14"/>
      <c r="D34" s="72"/>
      <c r="E34" s="104"/>
      <c r="F34" s="105"/>
      <c r="G34" s="130"/>
      <c r="H34" s="15"/>
    </row>
    <row r="35" spans="1:8" x14ac:dyDescent="0.2">
      <c r="A35" s="16" t="s">
        <v>28</v>
      </c>
      <c r="B35" s="13"/>
      <c r="C35" s="14"/>
      <c r="D35" s="73"/>
      <c r="E35" s="132">
        <v>42750</v>
      </c>
      <c r="F35" s="125">
        <v>8539</v>
      </c>
      <c r="G35" s="123"/>
      <c r="H35" s="15"/>
    </row>
    <row r="36" spans="1:8" x14ac:dyDescent="0.2">
      <c r="A36" s="16" t="s">
        <v>29</v>
      </c>
      <c r="B36" s="13"/>
      <c r="C36" s="14"/>
      <c r="D36" s="73"/>
      <c r="E36" s="132"/>
      <c r="F36" s="125"/>
      <c r="G36" s="123"/>
      <c r="H36" s="15"/>
    </row>
    <row r="37" spans="1:8" x14ac:dyDescent="0.2">
      <c r="A37" s="16" t="s">
        <v>30</v>
      </c>
      <c r="B37" s="13"/>
      <c r="C37" s="14"/>
      <c r="D37" s="73"/>
      <c r="E37" s="104"/>
      <c r="F37" s="105"/>
      <c r="G37" s="123"/>
      <c r="H37" s="15"/>
    </row>
    <row r="38" spans="1:8" x14ac:dyDescent="0.2">
      <c r="A38" s="17"/>
      <c r="B38" s="18"/>
      <c r="C38" s="21"/>
      <c r="D38" s="73"/>
      <c r="E38" s="115"/>
      <c r="F38" s="115"/>
      <c r="G38" s="123"/>
      <c r="H38" s="15"/>
    </row>
    <row r="39" spans="1:8" ht="15.75" x14ac:dyDescent="0.25">
      <c r="A39" s="19" t="s">
        <v>31</v>
      </c>
      <c r="B39" s="20"/>
      <c r="C39" s="22"/>
      <c r="D39" s="74">
        <f>SUM(D9:D38)</f>
        <v>58</v>
      </c>
      <c r="E39" s="116">
        <f>SUM(E9:E38)</f>
        <v>14778119</v>
      </c>
      <c r="F39" s="116">
        <f>SUM(F9:F38)</f>
        <v>2983132</v>
      </c>
      <c r="G39" s="126">
        <f>F39/E39</f>
        <v>0.20186141416238426</v>
      </c>
      <c r="H39" s="2"/>
    </row>
    <row r="40" spans="1:8" ht="15.75" x14ac:dyDescent="0.25">
      <c r="A40" s="22"/>
      <c r="B40" s="22"/>
      <c r="C40" s="24"/>
      <c r="D40" s="91"/>
      <c r="E40" s="128"/>
      <c r="F40" s="128"/>
      <c r="G40" s="129"/>
      <c r="H40" s="2"/>
    </row>
    <row r="41" spans="1:8" ht="18" x14ac:dyDescent="0.25">
      <c r="A41" s="23" t="s">
        <v>32</v>
      </c>
      <c r="B41" s="24"/>
      <c r="C41" s="26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14"/>
      <c r="D43" s="114" t="s">
        <v>6</v>
      </c>
      <c r="E43" s="77" t="s">
        <v>133</v>
      </c>
      <c r="F43" s="76" t="s">
        <v>8</v>
      </c>
      <c r="G43" s="76" t="s">
        <v>134</v>
      </c>
      <c r="H43" s="15"/>
    </row>
    <row r="44" spans="1:8" ht="15.75" x14ac:dyDescent="0.25">
      <c r="A44" s="27" t="s">
        <v>33</v>
      </c>
      <c r="B44" s="28"/>
      <c r="C44" s="14"/>
      <c r="D44" s="72">
        <v>54</v>
      </c>
      <c r="E44" s="105">
        <v>6487052.5999999996</v>
      </c>
      <c r="F44" s="105">
        <v>428635.93</v>
      </c>
      <c r="G44" s="122">
        <f>1-(+F44/E44)</f>
        <v>0.93392439426188711</v>
      </c>
      <c r="H44" s="15"/>
    </row>
    <row r="45" spans="1:8" ht="15.75" x14ac:dyDescent="0.25">
      <c r="A45" s="27" t="s">
        <v>34</v>
      </c>
      <c r="B45" s="28"/>
      <c r="C45" s="14"/>
      <c r="D45" s="72">
        <v>24</v>
      </c>
      <c r="E45" s="105">
        <v>6445704.6200000001</v>
      </c>
      <c r="F45" s="105">
        <v>852418.32</v>
      </c>
      <c r="G45" s="122">
        <f t="shared" ref="G45:G54" si="2">1-(+F45/E45)</f>
        <v>0.86775405168969721</v>
      </c>
      <c r="H45" s="15"/>
    </row>
    <row r="46" spans="1:8" ht="15.75" x14ac:dyDescent="0.25">
      <c r="A46" s="27" t="s">
        <v>35</v>
      </c>
      <c r="B46" s="28"/>
      <c r="C46" s="14"/>
      <c r="D46" s="72">
        <v>113</v>
      </c>
      <c r="E46" s="105">
        <v>9874189.5</v>
      </c>
      <c r="F46" s="105">
        <v>553558.01</v>
      </c>
      <c r="G46" s="122">
        <f t="shared" si="2"/>
        <v>0.94393889138951603</v>
      </c>
      <c r="H46" s="15"/>
    </row>
    <row r="47" spans="1:8" ht="15.75" x14ac:dyDescent="0.25">
      <c r="A47" s="27" t="s">
        <v>36</v>
      </c>
      <c r="B47" s="28"/>
      <c r="C47" s="14"/>
      <c r="D47" s="72"/>
      <c r="E47" s="105"/>
      <c r="F47" s="105"/>
      <c r="G47" s="122"/>
      <c r="H47" s="15"/>
    </row>
    <row r="48" spans="1:8" ht="15.75" x14ac:dyDescent="0.25">
      <c r="A48" s="27" t="s">
        <v>37</v>
      </c>
      <c r="B48" s="28"/>
      <c r="C48" s="14"/>
      <c r="D48" s="72">
        <v>97</v>
      </c>
      <c r="E48" s="105">
        <v>16563462.5</v>
      </c>
      <c r="F48" s="105">
        <v>1126892.53</v>
      </c>
      <c r="G48" s="122">
        <f t="shared" si="2"/>
        <v>0.93196515945865788</v>
      </c>
      <c r="H48" s="15"/>
    </row>
    <row r="49" spans="1:8" ht="15.75" x14ac:dyDescent="0.25">
      <c r="A49" s="27" t="s">
        <v>38</v>
      </c>
      <c r="B49" s="28"/>
      <c r="C49" s="14"/>
      <c r="D49" s="72">
        <v>2</v>
      </c>
      <c r="E49" s="105">
        <v>2506279</v>
      </c>
      <c r="F49" s="105">
        <v>85572</v>
      </c>
      <c r="G49" s="122">
        <f t="shared" si="2"/>
        <v>0.96585695367514945</v>
      </c>
      <c r="H49" s="15"/>
    </row>
    <row r="50" spans="1:8" ht="15.75" x14ac:dyDescent="0.25">
      <c r="A50" s="27" t="s">
        <v>39</v>
      </c>
      <c r="B50" s="28"/>
      <c r="C50" s="14"/>
      <c r="D50" s="72">
        <v>7</v>
      </c>
      <c r="E50" s="105">
        <v>1051785</v>
      </c>
      <c r="F50" s="105">
        <v>115105</v>
      </c>
      <c r="G50" s="122">
        <f t="shared" si="2"/>
        <v>0.89056223467723916</v>
      </c>
      <c r="H50" s="15"/>
    </row>
    <row r="51" spans="1:8" ht="15.75" x14ac:dyDescent="0.25">
      <c r="A51" s="27" t="s">
        <v>40</v>
      </c>
      <c r="B51" s="28"/>
      <c r="C51" s="14"/>
      <c r="D51" s="72"/>
      <c r="E51" s="105"/>
      <c r="F51" s="105"/>
      <c r="G51" s="122"/>
      <c r="H51" s="15"/>
    </row>
    <row r="52" spans="1:8" ht="15.75" x14ac:dyDescent="0.25">
      <c r="A52" s="27" t="s">
        <v>41</v>
      </c>
      <c r="B52" s="28"/>
      <c r="C52" s="14"/>
      <c r="D52" s="72">
        <v>1</v>
      </c>
      <c r="E52" s="105">
        <v>188575</v>
      </c>
      <c r="F52" s="105">
        <v>29250</v>
      </c>
      <c r="G52" s="122">
        <f t="shared" si="2"/>
        <v>0.84488930133898976</v>
      </c>
      <c r="H52" s="15"/>
    </row>
    <row r="53" spans="1:8" ht="15.75" x14ac:dyDescent="0.25">
      <c r="A53" s="29" t="s">
        <v>60</v>
      </c>
      <c r="B53" s="30"/>
      <c r="C53" s="14"/>
      <c r="D53" s="72">
        <v>1</v>
      </c>
      <c r="E53" s="105">
        <v>45700</v>
      </c>
      <c r="F53" s="105">
        <v>12800</v>
      </c>
      <c r="G53" s="122">
        <f t="shared" si="2"/>
        <v>0.71991247264770242</v>
      </c>
      <c r="H53" s="15"/>
    </row>
    <row r="54" spans="1:8" ht="15.75" x14ac:dyDescent="0.25">
      <c r="A54" s="27" t="s">
        <v>61</v>
      </c>
      <c r="B54" s="30"/>
      <c r="C54" s="14"/>
      <c r="D54" s="72">
        <v>620</v>
      </c>
      <c r="E54" s="105">
        <v>56280894.100000001</v>
      </c>
      <c r="F54" s="105">
        <v>6537151.4900000002</v>
      </c>
      <c r="G54" s="122">
        <f t="shared" si="2"/>
        <v>0.88384776762101935</v>
      </c>
      <c r="H54" s="15"/>
    </row>
    <row r="55" spans="1:8" ht="15.75" x14ac:dyDescent="0.25">
      <c r="A55" s="27" t="s">
        <v>62</v>
      </c>
      <c r="B55" s="30"/>
      <c r="C55" s="14"/>
      <c r="D55" s="72"/>
      <c r="E55" s="105"/>
      <c r="F55" s="105"/>
      <c r="G55" s="122"/>
      <c r="H55" s="15"/>
    </row>
    <row r="56" spans="1:8" x14ac:dyDescent="0.2">
      <c r="A56" s="31" t="s">
        <v>42</v>
      </c>
      <c r="B56" s="30"/>
      <c r="C56" s="14"/>
      <c r="D56" s="73"/>
      <c r="E56" s="108"/>
      <c r="F56" s="105"/>
      <c r="G56" s="123"/>
      <c r="H56" s="15"/>
    </row>
    <row r="57" spans="1:8" x14ac:dyDescent="0.2">
      <c r="A57" s="16" t="s">
        <v>43</v>
      </c>
      <c r="B57" s="28"/>
      <c r="C57" s="14"/>
      <c r="D57" s="73"/>
      <c r="E57" s="108"/>
      <c r="F57" s="105"/>
      <c r="G57" s="123"/>
      <c r="H57" s="15"/>
    </row>
    <row r="58" spans="1:8" x14ac:dyDescent="0.2">
      <c r="A58" s="16" t="s">
        <v>44</v>
      </c>
      <c r="B58" s="28"/>
      <c r="C58" s="14"/>
      <c r="D58" s="73"/>
      <c r="E58" s="124"/>
      <c r="F58" s="105"/>
      <c r="G58" s="123"/>
      <c r="H58" s="15"/>
    </row>
    <row r="59" spans="1:8" x14ac:dyDescent="0.2">
      <c r="A59" s="16" t="s">
        <v>30</v>
      </c>
      <c r="B59" s="28"/>
      <c r="C59" s="14"/>
      <c r="D59" s="73"/>
      <c r="E59" s="104"/>
      <c r="F59" s="105"/>
      <c r="G59" s="123"/>
      <c r="H59" s="15"/>
    </row>
    <row r="60" spans="1:8" ht="15.75" x14ac:dyDescent="0.25">
      <c r="A60" s="32"/>
      <c r="B60" s="18"/>
      <c r="C60" s="21"/>
      <c r="D60" s="73"/>
      <c r="E60" s="80"/>
      <c r="F60" s="115"/>
      <c r="G60" s="123"/>
      <c r="H60" s="2"/>
    </row>
    <row r="61" spans="1:8" ht="18" x14ac:dyDescent="0.25">
      <c r="A61" s="20" t="s">
        <v>45</v>
      </c>
      <c r="B61" s="20"/>
      <c r="C61" s="38"/>
      <c r="D61" s="74">
        <f>SUM(D44:D57)</f>
        <v>919</v>
      </c>
      <c r="E61" s="116">
        <f>SUM(E44:E60)</f>
        <v>99443642.319999993</v>
      </c>
      <c r="F61" s="116">
        <f>SUM(F44:F60)</f>
        <v>9741383.2800000012</v>
      </c>
      <c r="G61" s="126">
        <f>1-(F61/E61)</f>
        <v>0.90204116570214543</v>
      </c>
      <c r="H61" s="2"/>
    </row>
    <row r="62" spans="1:8" ht="18" x14ac:dyDescent="0.25">
      <c r="A62" s="33"/>
      <c r="B62" s="33"/>
      <c r="C62" s="38"/>
      <c r="D62" s="127"/>
      <c r="E62" s="118"/>
      <c r="F62" s="119"/>
      <c r="G62" s="119"/>
      <c r="H62" s="2"/>
    </row>
    <row r="63" spans="1:8" ht="18" x14ac:dyDescent="0.25">
      <c r="A63" s="34" t="s">
        <v>46</v>
      </c>
      <c r="B63" s="35"/>
      <c r="C63" s="38"/>
      <c r="D63" s="51"/>
      <c r="E63" s="120"/>
      <c r="F63" s="36">
        <f>F61+F39</f>
        <v>12724515.280000001</v>
      </c>
      <c r="G63" s="120"/>
      <c r="H63" s="2"/>
    </row>
    <row r="64" spans="1:8" ht="18" x14ac:dyDescent="0.25">
      <c r="A64" s="34"/>
      <c r="B64" s="35"/>
      <c r="C64" s="38"/>
      <c r="D64" s="50"/>
      <c r="E64" s="35"/>
      <c r="F64" s="36"/>
      <c r="G64" s="35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6"/>
      <c r="F70" s="2"/>
      <c r="G70" s="2"/>
      <c r="H70" s="2"/>
    </row>
    <row r="71" spans="1:8" ht="18" x14ac:dyDescent="0.25">
      <c r="A71" s="85"/>
      <c r="B71" s="86"/>
      <c r="C71" s="86"/>
      <c r="D71" s="86"/>
      <c r="E71" s="36"/>
      <c r="F71" s="2"/>
      <c r="G71" s="2"/>
      <c r="H71" s="2"/>
    </row>
    <row r="72" spans="1:8" ht="18" x14ac:dyDescent="0.25">
      <c r="A72" s="42"/>
      <c r="B72" s="38"/>
      <c r="C72" s="38"/>
      <c r="D72" s="38"/>
      <c r="E72" s="43"/>
      <c r="F72" s="2"/>
      <c r="G72" s="2"/>
      <c r="H72" s="2"/>
    </row>
    <row r="73" spans="1:8" ht="18" x14ac:dyDescent="0.25">
      <c r="A73" s="42"/>
      <c r="B73" s="38"/>
      <c r="C73" s="38"/>
      <c r="D73" s="38"/>
      <c r="E73" s="44"/>
      <c r="F73" s="2"/>
      <c r="G73" s="2"/>
      <c r="H73" s="2"/>
    </row>
    <row r="74" spans="1:8" ht="18" x14ac:dyDescent="0.25">
      <c r="A74" s="42"/>
      <c r="B74" s="38"/>
      <c r="C74" s="38"/>
      <c r="D74" s="38"/>
      <c r="E74" s="45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43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6"/>
      <c r="F81" s="2"/>
      <c r="G81" s="2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4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554687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JULY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144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41" t="s">
        <v>10</v>
      </c>
      <c r="B9" s="142"/>
      <c r="C9" s="14"/>
      <c r="D9" s="72"/>
      <c r="E9" s="105"/>
      <c r="F9" s="105"/>
      <c r="G9" s="122"/>
      <c r="H9" s="15"/>
    </row>
    <row r="10" spans="1:8" ht="15.75" x14ac:dyDescent="0.25">
      <c r="A10" s="141" t="s">
        <v>11</v>
      </c>
      <c r="B10" s="142"/>
      <c r="C10" s="14"/>
      <c r="D10" s="72">
        <v>4</v>
      </c>
      <c r="E10" s="105">
        <v>662295</v>
      </c>
      <c r="F10" s="105">
        <v>165077</v>
      </c>
      <c r="G10" s="122">
        <f>F10/E10</f>
        <v>0.24924995659034116</v>
      </c>
      <c r="H10" s="15"/>
    </row>
    <row r="11" spans="1:8" ht="15.75" x14ac:dyDescent="0.25">
      <c r="A11" s="141" t="s">
        <v>100</v>
      </c>
      <c r="B11" s="142"/>
      <c r="C11" s="14"/>
      <c r="D11" s="72"/>
      <c r="E11" s="105"/>
      <c r="F11" s="105"/>
      <c r="G11" s="122"/>
      <c r="H11" s="15"/>
    </row>
    <row r="12" spans="1:8" ht="15.75" x14ac:dyDescent="0.25">
      <c r="A12" s="141" t="s">
        <v>63</v>
      </c>
      <c r="B12" s="142"/>
      <c r="C12" s="14"/>
      <c r="D12" s="72">
        <v>1</v>
      </c>
      <c r="E12" s="105">
        <v>157543</v>
      </c>
      <c r="F12" s="105">
        <v>36831.5</v>
      </c>
      <c r="G12" s="122">
        <f>F12/E12</f>
        <v>0.23378696609814464</v>
      </c>
      <c r="H12" s="15"/>
    </row>
    <row r="13" spans="1:8" ht="15.75" x14ac:dyDescent="0.25">
      <c r="A13" s="141" t="s">
        <v>64</v>
      </c>
      <c r="B13" s="142"/>
      <c r="C13" s="14"/>
      <c r="D13" s="72"/>
      <c r="E13" s="105"/>
      <c r="F13" s="105"/>
      <c r="G13" s="122"/>
      <c r="H13" s="15"/>
    </row>
    <row r="14" spans="1:8" ht="15.75" x14ac:dyDescent="0.25">
      <c r="A14" s="141" t="s">
        <v>128</v>
      </c>
      <c r="B14" s="142"/>
      <c r="C14" s="14"/>
      <c r="D14" s="72">
        <v>8</v>
      </c>
      <c r="E14" s="105">
        <v>7738678</v>
      </c>
      <c r="F14" s="105">
        <v>500620</v>
      </c>
      <c r="G14" s="122">
        <f>F14/E14</f>
        <v>6.4690635790764256E-2</v>
      </c>
      <c r="H14" s="15"/>
    </row>
    <row r="15" spans="1:8" ht="15.75" x14ac:dyDescent="0.25">
      <c r="A15" s="141" t="s">
        <v>25</v>
      </c>
      <c r="B15" s="142"/>
      <c r="C15" s="14"/>
      <c r="D15" s="72"/>
      <c r="E15" s="105"/>
      <c r="F15" s="105"/>
      <c r="G15" s="122"/>
      <c r="H15" s="15"/>
    </row>
    <row r="16" spans="1:8" ht="15.75" x14ac:dyDescent="0.25">
      <c r="A16" s="141" t="s">
        <v>110</v>
      </c>
      <c r="B16" s="142"/>
      <c r="C16" s="14"/>
      <c r="D16" s="72"/>
      <c r="E16" s="105"/>
      <c r="F16" s="105"/>
      <c r="G16" s="122"/>
      <c r="H16" s="15"/>
    </row>
    <row r="17" spans="1:8" ht="15.75" x14ac:dyDescent="0.25">
      <c r="A17" s="141" t="s">
        <v>130</v>
      </c>
      <c r="B17" s="142"/>
      <c r="C17" s="14"/>
      <c r="D17" s="72"/>
      <c r="E17" s="105"/>
      <c r="F17" s="105"/>
      <c r="G17" s="122"/>
      <c r="H17" s="15"/>
    </row>
    <row r="18" spans="1:8" ht="15.75" x14ac:dyDescent="0.25">
      <c r="A18" s="141" t="s">
        <v>14</v>
      </c>
      <c r="B18" s="142"/>
      <c r="C18" s="14"/>
      <c r="D18" s="72">
        <v>1</v>
      </c>
      <c r="E18" s="105">
        <v>566811</v>
      </c>
      <c r="F18" s="105">
        <v>83681.5</v>
      </c>
      <c r="G18" s="122">
        <f>F18/E18</f>
        <v>0.14763563163029653</v>
      </c>
      <c r="H18" s="15"/>
    </row>
    <row r="19" spans="1:8" ht="15.75" x14ac:dyDescent="0.25">
      <c r="A19" s="141" t="s">
        <v>15</v>
      </c>
      <c r="B19" s="142"/>
      <c r="C19" s="14"/>
      <c r="D19" s="72"/>
      <c r="E19" s="105"/>
      <c r="F19" s="105"/>
      <c r="G19" s="122"/>
      <c r="H19" s="15"/>
    </row>
    <row r="20" spans="1:8" ht="15.75" x14ac:dyDescent="0.25">
      <c r="A20" s="141" t="s">
        <v>101</v>
      </c>
      <c r="B20" s="142"/>
      <c r="C20" s="14"/>
      <c r="D20" s="72"/>
      <c r="E20" s="105"/>
      <c r="F20" s="105"/>
      <c r="G20" s="122"/>
      <c r="H20" s="15"/>
    </row>
    <row r="21" spans="1:8" ht="15.75" x14ac:dyDescent="0.25">
      <c r="A21" s="141" t="s">
        <v>123</v>
      </c>
      <c r="B21" s="142"/>
      <c r="C21" s="14"/>
      <c r="D21" s="72"/>
      <c r="E21" s="105"/>
      <c r="F21" s="105"/>
      <c r="G21" s="122"/>
      <c r="H21" s="15"/>
    </row>
    <row r="22" spans="1:8" ht="15.75" x14ac:dyDescent="0.25">
      <c r="A22" s="141" t="s">
        <v>153</v>
      </c>
      <c r="B22" s="142"/>
      <c r="C22" s="14"/>
      <c r="D22" s="72"/>
      <c r="E22" s="105"/>
      <c r="F22" s="105"/>
      <c r="G22" s="122"/>
      <c r="H22" s="15"/>
    </row>
    <row r="23" spans="1:8" ht="15.75" x14ac:dyDescent="0.25">
      <c r="A23" s="141" t="s">
        <v>116</v>
      </c>
      <c r="B23" s="142"/>
      <c r="C23" s="14"/>
      <c r="D23" s="72">
        <v>8</v>
      </c>
      <c r="E23" s="105">
        <v>976501</v>
      </c>
      <c r="F23" s="105">
        <v>133892.5</v>
      </c>
      <c r="G23" s="122">
        <f>F23/E23</f>
        <v>0.13711455492621102</v>
      </c>
      <c r="H23" s="15"/>
    </row>
    <row r="24" spans="1:8" ht="15.75" x14ac:dyDescent="0.25">
      <c r="A24" s="141" t="s">
        <v>148</v>
      </c>
      <c r="B24" s="142"/>
      <c r="C24" s="14"/>
      <c r="D24" s="72">
        <v>1</v>
      </c>
      <c r="E24" s="105">
        <v>872485</v>
      </c>
      <c r="F24" s="105">
        <v>166685</v>
      </c>
      <c r="G24" s="122">
        <f>F24/E24</f>
        <v>0.19104626440569178</v>
      </c>
      <c r="H24" s="15"/>
    </row>
    <row r="25" spans="1:8" ht="15.75" x14ac:dyDescent="0.25">
      <c r="A25" s="143" t="s">
        <v>20</v>
      </c>
      <c r="B25" s="142"/>
      <c r="C25" s="14"/>
      <c r="D25" s="72">
        <v>1</v>
      </c>
      <c r="E25" s="105">
        <v>112487</v>
      </c>
      <c r="F25" s="105">
        <v>25571</v>
      </c>
      <c r="G25" s="122">
        <f>F25/E25</f>
        <v>0.22732404633424308</v>
      </c>
      <c r="H25" s="15"/>
    </row>
    <row r="26" spans="1:8" ht="15.75" x14ac:dyDescent="0.25">
      <c r="A26" s="143" t="s">
        <v>21</v>
      </c>
      <c r="B26" s="142"/>
      <c r="C26" s="14"/>
      <c r="D26" s="72"/>
      <c r="E26" s="105"/>
      <c r="F26" s="105"/>
      <c r="G26" s="122"/>
      <c r="H26" s="15"/>
    </row>
    <row r="27" spans="1:8" ht="15.75" x14ac:dyDescent="0.25">
      <c r="A27" s="144" t="s">
        <v>22</v>
      </c>
      <c r="B27" s="142"/>
      <c r="C27" s="14"/>
      <c r="D27" s="72"/>
      <c r="E27" s="105"/>
      <c r="F27" s="105"/>
      <c r="G27" s="122"/>
      <c r="H27" s="15"/>
    </row>
    <row r="28" spans="1:8" ht="15.75" x14ac:dyDescent="0.25">
      <c r="A28" s="144" t="s">
        <v>23</v>
      </c>
      <c r="B28" s="142"/>
      <c r="C28" s="14"/>
      <c r="D28" s="72"/>
      <c r="E28" s="105"/>
      <c r="F28" s="105"/>
      <c r="G28" s="122"/>
      <c r="H28" s="15"/>
    </row>
    <row r="29" spans="1:8" ht="15.75" x14ac:dyDescent="0.25">
      <c r="A29" s="144" t="s">
        <v>143</v>
      </c>
      <c r="B29" s="142"/>
      <c r="C29" s="14"/>
      <c r="D29" s="72"/>
      <c r="E29" s="105"/>
      <c r="F29" s="105"/>
      <c r="G29" s="122"/>
      <c r="H29" s="15"/>
    </row>
    <row r="30" spans="1:8" ht="15.75" x14ac:dyDescent="0.25">
      <c r="A30" s="144" t="s">
        <v>67</v>
      </c>
      <c r="B30" s="142"/>
      <c r="C30" s="14"/>
      <c r="D30" s="72"/>
      <c r="E30" s="105"/>
      <c r="F30" s="105"/>
      <c r="G30" s="122"/>
      <c r="H30" s="15"/>
    </row>
    <row r="31" spans="1:8" ht="15.75" x14ac:dyDescent="0.25">
      <c r="A31" s="144" t="s">
        <v>154</v>
      </c>
      <c r="B31" s="142"/>
      <c r="C31" s="14"/>
      <c r="D31" s="72"/>
      <c r="E31" s="105"/>
      <c r="F31" s="105"/>
      <c r="G31" s="122"/>
      <c r="H31" s="15"/>
    </row>
    <row r="32" spans="1:8" ht="15.75" x14ac:dyDescent="0.25">
      <c r="A32" s="144" t="s">
        <v>53</v>
      </c>
      <c r="B32" s="142"/>
      <c r="C32" s="14"/>
      <c r="D32" s="72"/>
      <c r="E32" s="105"/>
      <c r="F32" s="105"/>
      <c r="G32" s="122"/>
      <c r="H32" s="15"/>
    </row>
    <row r="33" spans="1:8" ht="15.75" x14ac:dyDescent="0.25">
      <c r="A33" s="144" t="s">
        <v>97</v>
      </c>
      <c r="B33" s="142"/>
      <c r="C33" s="14"/>
      <c r="D33" s="72"/>
      <c r="E33" s="105"/>
      <c r="F33" s="105"/>
      <c r="G33" s="122"/>
      <c r="H33" s="15"/>
    </row>
    <row r="34" spans="1:8" ht="15.75" x14ac:dyDescent="0.25">
      <c r="A34" s="144" t="s">
        <v>102</v>
      </c>
      <c r="B34" s="142"/>
      <c r="C34" s="14"/>
      <c r="D34" s="72"/>
      <c r="E34" s="105"/>
      <c r="F34" s="105"/>
      <c r="G34" s="122"/>
      <c r="H34" s="15"/>
    </row>
    <row r="35" spans="1:8" x14ac:dyDescent="0.2">
      <c r="A35" s="16" t="s">
        <v>28</v>
      </c>
      <c r="B35" s="13"/>
      <c r="C35" s="14"/>
      <c r="D35" s="73"/>
      <c r="E35" s="104"/>
      <c r="F35" s="105"/>
      <c r="G35" s="123"/>
      <c r="H35" s="15"/>
    </row>
    <row r="36" spans="1:8" x14ac:dyDescent="0.2">
      <c r="A36" s="16" t="s">
        <v>44</v>
      </c>
      <c r="B36" s="13"/>
      <c r="C36" s="14"/>
      <c r="D36" s="73"/>
      <c r="E36" s="104"/>
      <c r="F36" s="105"/>
      <c r="G36" s="123"/>
      <c r="H36" s="15"/>
    </row>
    <row r="37" spans="1:8" x14ac:dyDescent="0.2">
      <c r="A37" s="16" t="s">
        <v>30</v>
      </c>
      <c r="B37" s="13"/>
      <c r="C37" s="14"/>
      <c r="D37" s="73"/>
      <c r="E37" s="124"/>
      <c r="F37" s="125"/>
      <c r="G37" s="123"/>
      <c r="H37" s="15"/>
    </row>
    <row r="38" spans="1:8" x14ac:dyDescent="0.2">
      <c r="A38" s="17"/>
      <c r="B38" s="18"/>
      <c r="C38" s="14"/>
      <c r="D38" s="73"/>
      <c r="E38" s="115"/>
      <c r="F38" s="115"/>
      <c r="G38" s="123"/>
      <c r="H38" s="15"/>
    </row>
    <row r="39" spans="1:8" ht="15.75" x14ac:dyDescent="0.25">
      <c r="A39" s="19" t="s">
        <v>31</v>
      </c>
      <c r="B39" s="20"/>
      <c r="C39" s="21"/>
      <c r="D39" s="74">
        <f>SUM(D9:D38)</f>
        <v>24</v>
      </c>
      <c r="E39" s="116">
        <f>SUM(E9:E38)</f>
        <v>11086800</v>
      </c>
      <c r="F39" s="116">
        <f>SUM(F9:F38)</f>
        <v>1112358.5</v>
      </c>
      <c r="G39" s="126">
        <f>F39/E39</f>
        <v>0.10033179095861745</v>
      </c>
      <c r="H39" s="15"/>
    </row>
    <row r="40" spans="1:8" ht="15.75" x14ac:dyDescent="0.25">
      <c r="A40" s="22"/>
      <c r="B40" s="22"/>
      <c r="C40" s="22"/>
      <c r="D40" s="111"/>
      <c r="E40" s="112"/>
      <c r="F40" s="75"/>
      <c r="G40" s="75"/>
      <c r="H40" s="2"/>
    </row>
    <row r="41" spans="1:8" ht="18" x14ac:dyDescent="0.25">
      <c r="A41" s="23" t="s">
        <v>32</v>
      </c>
      <c r="B41" s="24"/>
      <c r="C41" s="24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76" t="s">
        <v>134</v>
      </c>
      <c r="H43" s="2"/>
    </row>
    <row r="44" spans="1:8" ht="15.75" x14ac:dyDescent="0.25">
      <c r="A44" s="27" t="s">
        <v>33</v>
      </c>
      <c r="B44" s="28"/>
      <c r="C44" s="14"/>
      <c r="D44" s="72">
        <v>2</v>
      </c>
      <c r="E44" s="105">
        <v>210460</v>
      </c>
      <c r="F44" s="105">
        <v>21022.04</v>
      </c>
      <c r="G44" s="122">
        <f>1-(+F44/E44)</f>
        <v>0.90011384586144638</v>
      </c>
      <c r="H44" s="15"/>
    </row>
    <row r="45" spans="1:8" ht="15.75" x14ac:dyDescent="0.25">
      <c r="A45" s="27" t="s">
        <v>34</v>
      </c>
      <c r="B45" s="28"/>
      <c r="C45" s="14"/>
      <c r="D45" s="72"/>
      <c r="E45" s="105"/>
      <c r="F45" s="105"/>
      <c r="G45" s="122"/>
      <c r="H45" s="15"/>
    </row>
    <row r="46" spans="1:8" ht="15.75" x14ac:dyDescent="0.25">
      <c r="A46" s="27" t="s">
        <v>35</v>
      </c>
      <c r="B46" s="28"/>
      <c r="C46" s="14"/>
      <c r="D46" s="72">
        <v>36</v>
      </c>
      <c r="E46" s="105">
        <v>1761216.2</v>
      </c>
      <c r="F46" s="105">
        <v>148487.5</v>
      </c>
      <c r="G46" s="122">
        <f>1-(+F46/E46)</f>
        <v>0.91569036214861077</v>
      </c>
      <c r="H46" s="15"/>
    </row>
    <row r="47" spans="1:8" ht="15.75" x14ac:dyDescent="0.25">
      <c r="A47" s="27" t="s">
        <v>36</v>
      </c>
      <c r="B47" s="28"/>
      <c r="C47" s="14"/>
      <c r="D47" s="72">
        <v>8</v>
      </c>
      <c r="E47" s="105">
        <v>2072623</v>
      </c>
      <c r="F47" s="105">
        <v>124787.44</v>
      </c>
      <c r="G47" s="122"/>
      <c r="H47" s="15"/>
    </row>
    <row r="48" spans="1:8" ht="15.75" x14ac:dyDescent="0.25">
      <c r="A48" s="27" t="s">
        <v>37</v>
      </c>
      <c r="B48" s="28"/>
      <c r="C48" s="14"/>
      <c r="D48" s="72">
        <v>32</v>
      </c>
      <c r="E48" s="105">
        <v>3019416</v>
      </c>
      <c r="F48" s="105">
        <v>266182.36</v>
      </c>
      <c r="G48" s="122">
        <f>1-(+F48/E48)</f>
        <v>0.91184309813553344</v>
      </c>
      <c r="H48" s="15"/>
    </row>
    <row r="49" spans="1:8" ht="15.75" x14ac:dyDescent="0.25">
      <c r="A49" s="27" t="s">
        <v>38</v>
      </c>
      <c r="B49" s="28"/>
      <c r="C49" s="14"/>
      <c r="D49" s="72"/>
      <c r="E49" s="105"/>
      <c r="F49" s="105"/>
      <c r="G49" s="122"/>
      <c r="H49" s="15"/>
    </row>
    <row r="50" spans="1:8" ht="15.75" x14ac:dyDescent="0.25">
      <c r="A50" s="27" t="s">
        <v>39</v>
      </c>
      <c r="B50" s="28"/>
      <c r="C50" s="14"/>
      <c r="D50" s="72">
        <v>11</v>
      </c>
      <c r="E50" s="105">
        <v>680220</v>
      </c>
      <c r="F50" s="105">
        <v>35650</v>
      </c>
      <c r="G50" s="122">
        <f>1-(+F50/E50)</f>
        <v>0.94759048543118407</v>
      </c>
      <c r="H50" s="15"/>
    </row>
    <row r="51" spans="1:8" ht="15.75" x14ac:dyDescent="0.25">
      <c r="A51" s="27" t="s">
        <v>40</v>
      </c>
      <c r="B51" s="28"/>
      <c r="C51" s="14"/>
      <c r="D51" s="72"/>
      <c r="E51" s="105"/>
      <c r="F51" s="105"/>
      <c r="G51" s="122"/>
      <c r="H51" s="15"/>
    </row>
    <row r="52" spans="1:8" ht="15.75" x14ac:dyDescent="0.25">
      <c r="A52" s="27" t="s">
        <v>41</v>
      </c>
      <c r="B52" s="28"/>
      <c r="C52" s="14"/>
      <c r="D52" s="72"/>
      <c r="E52" s="105"/>
      <c r="F52" s="105"/>
      <c r="G52" s="122"/>
      <c r="H52" s="15"/>
    </row>
    <row r="53" spans="1:8" ht="15.75" x14ac:dyDescent="0.25">
      <c r="A53" s="29" t="s">
        <v>60</v>
      </c>
      <c r="B53" s="30"/>
      <c r="C53" s="14"/>
      <c r="D53" s="72"/>
      <c r="E53" s="105"/>
      <c r="F53" s="105"/>
      <c r="G53" s="122"/>
      <c r="H53" s="15"/>
    </row>
    <row r="54" spans="1:8" ht="15.75" x14ac:dyDescent="0.25">
      <c r="A54" s="27" t="s">
        <v>61</v>
      </c>
      <c r="B54" s="30"/>
      <c r="C54" s="14"/>
      <c r="D54" s="72">
        <v>520</v>
      </c>
      <c r="E54" s="105">
        <v>37427329.840000004</v>
      </c>
      <c r="F54" s="105">
        <v>4457410.08</v>
      </c>
      <c r="G54" s="122">
        <f>1-(+F54/E54)</f>
        <v>0.88090494034559219</v>
      </c>
      <c r="H54" s="15"/>
    </row>
    <row r="55" spans="1:8" ht="15.75" x14ac:dyDescent="0.25">
      <c r="A55" s="27" t="s">
        <v>62</v>
      </c>
      <c r="B55" s="30"/>
      <c r="C55" s="14"/>
      <c r="D55" s="72"/>
      <c r="E55" s="105"/>
      <c r="F55" s="105"/>
      <c r="G55" s="122"/>
      <c r="H55" s="15"/>
    </row>
    <row r="56" spans="1:8" ht="15.75" x14ac:dyDescent="0.25">
      <c r="A56" s="71" t="s">
        <v>125</v>
      </c>
      <c r="B56" s="30"/>
      <c r="C56" s="14"/>
      <c r="D56" s="72">
        <v>305</v>
      </c>
      <c r="E56" s="105">
        <v>51789926.740000002</v>
      </c>
      <c r="F56" s="105">
        <v>5585210.4900000002</v>
      </c>
      <c r="G56" s="122">
        <f>1-(+F56/E56)</f>
        <v>0.89215643192469984</v>
      </c>
      <c r="H56" s="15"/>
    </row>
    <row r="57" spans="1:8" x14ac:dyDescent="0.2">
      <c r="A57" s="16" t="s">
        <v>42</v>
      </c>
      <c r="B57" s="30"/>
      <c r="C57" s="14"/>
      <c r="D57" s="73"/>
      <c r="E57" s="108"/>
      <c r="F57" s="105"/>
      <c r="G57" s="123"/>
      <c r="H57" s="15"/>
    </row>
    <row r="58" spans="1:8" x14ac:dyDescent="0.2">
      <c r="A58" s="16" t="s">
        <v>43</v>
      </c>
      <c r="B58" s="28"/>
      <c r="C58" s="14"/>
      <c r="D58" s="73"/>
      <c r="E58" s="108"/>
      <c r="F58" s="105"/>
      <c r="G58" s="123"/>
      <c r="H58" s="15"/>
    </row>
    <row r="59" spans="1:8" x14ac:dyDescent="0.2">
      <c r="A59" s="16" t="s">
        <v>44</v>
      </c>
      <c r="B59" s="28"/>
      <c r="C59" s="14"/>
      <c r="D59" s="73"/>
      <c r="E59" s="104"/>
      <c r="F59" s="105">
        <v>3367.86</v>
      </c>
      <c r="G59" s="123"/>
      <c r="H59" s="15"/>
    </row>
    <row r="60" spans="1:8" x14ac:dyDescent="0.2">
      <c r="A60" s="16" t="s">
        <v>30</v>
      </c>
      <c r="B60" s="28"/>
      <c r="C60" s="14"/>
      <c r="D60" s="73"/>
      <c r="E60" s="104"/>
      <c r="F60" s="105"/>
      <c r="G60" s="123"/>
      <c r="H60" s="15"/>
    </row>
    <row r="61" spans="1:8" ht="15.75" x14ac:dyDescent="0.25">
      <c r="A61" s="32"/>
      <c r="B61" s="18"/>
      <c r="C61" s="14"/>
      <c r="D61" s="73"/>
      <c r="E61" s="115"/>
      <c r="F61" s="115"/>
      <c r="G61" s="123"/>
      <c r="H61" s="15"/>
    </row>
    <row r="62" spans="1:8" ht="15.75" x14ac:dyDescent="0.25">
      <c r="A62" s="20" t="s">
        <v>45</v>
      </c>
      <c r="B62" s="20"/>
      <c r="C62" s="21"/>
      <c r="D62" s="74">
        <f>SUM(D44:D58)</f>
        <v>914</v>
      </c>
      <c r="E62" s="116">
        <f>SUM(E44:E61)</f>
        <v>96961191.780000001</v>
      </c>
      <c r="F62" s="116">
        <f>SUM(F44:F61)</f>
        <v>10642117.77</v>
      </c>
      <c r="G62" s="126">
        <f>1-(+F62/E62)</f>
        <v>0.89024353378260423</v>
      </c>
      <c r="H62" s="2"/>
    </row>
    <row r="63" spans="1:8" x14ac:dyDescent="0.2">
      <c r="A63" s="33"/>
      <c r="B63" s="33"/>
      <c r="C63" s="33"/>
      <c r="D63" s="117"/>
      <c r="E63" s="118"/>
      <c r="F63" s="119"/>
      <c r="G63" s="119"/>
      <c r="H63" s="2"/>
    </row>
    <row r="64" spans="1:8" ht="18" x14ac:dyDescent="0.25">
      <c r="A64" s="34" t="s">
        <v>46</v>
      </c>
      <c r="B64" s="35"/>
      <c r="C64" s="35"/>
      <c r="D64" s="120"/>
      <c r="E64" s="120"/>
      <c r="F64" s="36">
        <f>F62+F39</f>
        <v>11754476.27</v>
      </c>
      <c r="G64" s="120"/>
      <c r="H64" s="2"/>
    </row>
    <row r="65" spans="1:8" ht="18" x14ac:dyDescent="0.25">
      <c r="A65" s="37"/>
      <c r="B65" s="38"/>
      <c r="C65" s="38"/>
      <c r="D65" s="35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5"/>
      <c r="B72" s="86"/>
      <c r="C72" s="86"/>
      <c r="D72" s="86"/>
      <c r="E72" s="36"/>
      <c r="F72" s="2"/>
      <c r="G72" s="2"/>
      <c r="H72" s="2"/>
    </row>
    <row r="73" spans="1:8" ht="18" x14ac:dyDescent="0.25">
      <c r="A73" s="42"/>
      <c r="B73" s="38"/>
      <c r="C73" s="38"/>
      <c r="D73" s="38"/>
      <c r="E73" s="43"/>
      <c r="F73" s="2"/>
      <c r="G73" s="2"/>
      <c r="H73" s="2"/>
    </row>
    <row r="74" spans="1:8" ht="18" x14ac:dyDescent="0.25">
      <c r="A74" s="42"/>
      <c r="B74" s="38"/>
      <c r="C74" s="38"/>
      <c r="D74" s="38"/>
      <c r="E74" s="44"/>
      <c r="F74" s="2"/>
      <c r="G74" s="2"/>
      <c r="H74" s="2"/>
    </row>
    <row r="75" spans="1:8" ht="18" x14ac:dyDescent="0.25">
      <c r="A75" s="42"/>
      <c r="B75" s="38"/>
      <c r="C75" s="38"/>
      <c r="D75" s="38"/>
      <c r="E75" s="45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36"/>
      <c r="F77" s="2"/>
      <c r="G77" s="2"/>
      <c r="H77" s="2"/>
    </row>
    <row r="78" spans="1:8" ht="18" x14ac:dyDescent="0.25">
      <c r="A78" s="42"/>
      <c r="B78" s="38"/>
      <c r="C78" s="38"/>
      <c r="D78" s="38"/>
      <c r="E78" s="43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4"/>
      <c r="F81" s="2"/>
      <c r="G81" s="2"/>
      <c r="H81" s="2"/>
    </row>
    <row r="82" spans="1:8" ht="18" x14ac:dyDescent="0.25">
      <c r="A82" s="42"/>
      <c r="B82" s="38"/>
      <c r="C82" s="38"/>
      <c r="D82" s="38"/>
      <c r="E82" s="46"/>
      <c r="F82" s="2"/>
      <c r="G82" s="2"/>
      <c r="H82" s="2"/>
    </row>
    <row r="83" spans="1:8" ht="18" x14ac:dyDescent="0.25">
      <c r="A83" s="42"/>
      <c r="B83" s="38"/>
      <c r="C83" s="38"/>
      <c r="D83" s="38"/>
      <c r="E83" s="38"/>
      <c r="F83" s="2"/>
      <c r="G83" s="2"/>
      <c r="H83" s="2"/>
    </row>
    <row r="84" spans="1:8" ht="15.75" x14ac:dyDescent="0.25">
      <c r="A84" s="47"/>
      <c r="B84" s="2"/>
      <c r="C84" s="2"/>
      <c r="D84" s="2"/>
      <c r="E84" s="2"/>
      <c r="F84" s="2"/>
      <c r="G84" s="2"/>
      <c r="H84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8867187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JULY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131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41" t="s">
        <v>10</v>
      </c>
      <c r="B9" s="142"/>
      <c r="C9" s="14"/>
      <c r="D9" s="72"/>
      <c r="E9" s="104"/>
      <c r="F9" s="105"/>
      <c r="G9" s="122"/>
      <c r="H9" s="15"/>
    </row>
    <row r="10" spans="1:8" ht="15.75" x14ac:dyDescent="0.25">
      <c r="A10" s="141" t="s">
        <v>11</v>
      </c>
      <c r="B10" s="142"/>
      <c r="C10" s="14"/>
      <c r="D10" s="72"/>
      <c r="E10" s="104"/>
      <c r="F10" s="105"/>
      <c r="G10" s="122"/>
      <c r="H10" s="15"/>
    </row>
    <row r="11" spans="1:8" ht="15.75" x14ac:dyDescent="0.25">
      <c r="A11" s="141" t="s">
        <v>100</v>
      </c>
      <c r="B11" s="142"/>
      <c r="C11" s="14"/>
      <c r="D11" s="72">
        <v>4</v>
      </c>
      <c r="E11" s="104">
        <v>1178996</v>
      </c>
      <c r="F11" s="105">
        <v>128100.5</v>
      </c>
      <c r="G11" s="122">
        <f t="shared" ref="G11:G22" si="0">F11/E11</f>
        <v>0.10865219220421443</v>
      </c>
      <c r="H11" s="15"/>
    </row>
    <row r="12" spans="1:8" ht="15.75" x14ac:dyDescent="0.25">
      <c r="A12" s="141" t="s">
        <v>63</v>
      </c>
      <c r="B12" s="142"/>
      <c r="C12" s="14"/>
      <c r="D12" s="72"/>
      <c r="E12" s="104"/>
      <c r="F12" s="105"/>
      <c r="G12" s="122"/>
      <c r="H12" s="15"/>
    </row>
    <row r="13" spans="1:8" ht="15.75" x14ac:dyDescent="0.25">
      <c r="A13" s="141" t="s">
        <v>64</v>
      </c>
      <c r="B13" s="142"/>
      <c r="C13" s="14"/>
      <c r="D13" s="72">
        <v>1</v>
      </c>
      <c r="E13" s="104">
        <v>85815</v>
      </c>
      <c r="F13" s="105">
        <v>28953</v>
      </c>
      <c r="G13" s="122">
        <f t="shared" si="0"/>
        <v>0.33738856843209231</v>
      </c>
      <c r="H13" s="15"/>
    </row>
    <row r="14" spans="1:8" ht="15.75" x14ac:dyDescent="0.25">
      <c r="A14" s="141" t="s">
        <v>128</v>
      </c>
      <c r="B14" s="142"/>
      <c r="C14" s="14"/>
      <c r="D14" s="72">
        <v>4</v>
      </c>
      <c r="E14" s="104">
        <v>1882983</v>
      </c>
      <c r="F14" s="105">
        <v>252533</v>
      </c>
      <c r="G14" s="122">
        <f t="shared" si="0"/>
        <v>0.13411326602523763</v>
      </c>
      <c r="H14" s="15"/>
    </row>
    <row r="15" spans="1:8" ht="15.75" x14ac:dyDescent="0.25">
      <c r="A15" s="141" t="s">
        <v>25</v>
      </c>
      <c r="B15" s="142"/>
      <c r="C15" s="14"/>
      <c r="D15" s="72">
        <v>1</v>
      </c>
      <c r="E15" s="104">
        <v>62688</v>
      </c>
      <c r="F15" s="105">
        <v>26895</v>
      </c>
      <c r="G15" s="122">
        <f t="shared" si="0"/>
        <v>0.42902947932618685</v>
      </c>
      <c r="H15" s="15"/>
    </row>
    <row r="16" spans="1:8" ht="15.75" x14ac:dyDescent="0.25">
      <c r="A16" s="141" t="s">
        <v>110</v>
      </c>
      <c r="B16" s="142"/>
      <c r="C16" s="14"/>
      <c r="D16" s="72">
        <v>2</v>
      </c>
      <c r="E16" s="104">
        <v>230539</v>
      </c>
      <c r="F16" s="105">
        <v>77025.5</v>
      </c>
      <c r="G16" s="122">
        <f t="shared" si="0"/>
        <v>0.33411049757307876</v>
      </c>
      <c r="H16" s="15"/>
    </row>
    <row r="17" spans="1:8" ht="15.75" x14ac:dyDescent="0.25">
      <c r="A17" s="141" t="s">
        <v>130</v>
      </c>
      <c r="B17" s="142"/>
      <c r="C17" s="14"/>
      <c r="D17" s="72"/>
      <c r="E17" s="104"/>
      <c r="F17" s="105"/>
      <c r="G17" s="122"/>
      <c r="H17" s="15"/>
    </row>
    <row r="18" spans="1:8" ht="15.75" x14ac:dyDescent="0.25">
      <c r="A18" s="141" t="s">
        <v>14</v>
      </c>
      <c r="B18" s="142"/>
      <c r="C18" s="14"/>
      <c r="D18" s="72">
        <v>2</v>
      </c>
      <c r="E18" s="104">
        <v>181636</v>
      </c>
      <c r="F18" s="105">
        <v>34530.5</v>
      </c>
      <c r="G18" s="122">
        <f t="shared" si="0"/>
        <v>0.19010823845493185</v>
      </c>
      <c r="H18" s="15"/>
    </row>
    <row r="19" spans="1:8" ht="15.75" x14ac:dyDescent="0.25">
      <c r="A19" s="141" t="s">
        <v>15</v>
      </c>
      <c r="B19" s="142"/>
      <c r="C19" s="14"/>
      <c r="D19" s="72">
        <v>2</v>
      </c>
      <c r="E19" s="104">
        <v>1267951</v>
      </c>
      <c r="F19" s="105">
        <v>324141</v>
      </c>
      <c r="G19" s="122">
        <f t="shared" si="0"/>
        <v>0.25564158236398726</v>
      </c>
      <c r="H19" s="15"/>
    </row>
    <row r="20" spans="1:8" ht="15.75" x14ac:dyDescent="0.25">
      <c r="A20" s="141" t="s">
        <v>101</v>
      </c>
      <c r="B20" s="142"/>
      <c r="C20" s="14"/>
      <c r="D20" s="72"/>
      <c r="E20" s="104"/>
      <c r="F20" s="105"/>
      <c r="G20" s="122"/>
      <c r="H20" s="15"/>
    </row>
    <row r="21" spans="1:8" ht="15.75" x14ac:dyDescent="0.25">
      <c r="A21" s="141" t="s">
        <v>123</v>
      </c>
      <c r="B21" s="142"/>
      <c r="C21" s="14"/>
      <c r="D21" s="72">
        <v>2</v>
      </c>
      <c r="E21" s="104">
        <v>311528</v>
      </c>
      <c r="F21" s="105">
        <v>59751</v>
      </c>
      <c r="G21" s="122">
        <f t="shared" si="0"/>
        <v>0.1917997740171028</v>
      </c>
      <c r="H21" s="15"/>
    </row>
    <row r="22" spans="1:8" ht="15.75" x14ac:dyDescent="0.25">
      <c r="A22" s="141" t="s">
        <v>153</v>
      </c>
      <c r="B22" s="142"/>
      <c r="C22" s="14"/>
      <c r="D22" s="72">
        <v>10</v>
      </c>
      <c r="E22" s="104">
        <v>1904721</v>
      </c>
      <c r="F22" s="105">
        <v>418640.5</v>
      </c>
      <c r="G22" s="122">
        <f t="shared" si="0"/>
        <v>0.21979098251134943</v>
      </c>
      <c r="H22" s="15"/>
    </row>
    <row r="23" spans="1:8" ht="15.75" x14ac:dyDescent="0.25">
      <c r="A23" s="141" t="s">
        <v>116</v>
      </c>
      <c r="B23" s="142"/>
      <c r="C23" s="14"/>
      <c r="D23" s="72"/>
      <c r="E23" s="104"/>
      <c r="F23" s="105"/>
      <c r="G23" s="122"/>
      <c r="H23" s="15"/>
    </row>
    <row r="24" spans="1:8" ht="15.75" x14ac:dyDescent="0.25">
      <c r="A24" s="141" t="s">
        <v>148</v>
      </c>
      <c r="B24" s="142"/>
      <c r="C24" s="14"/>
      <c r="D24" s="72"/>
      <c r="E24" s="104"/>
      <c r="F24" s="105"/>
      <c r="G24" s="122"/>
      <c r="H24" s="15"/>
    </row>
    <row r="25" spans="1:8" ht="15.75" x14ac:dyDescent="0.25">
      <c r="A25" s="143" t="s">
        <v>20</v>
      </c>
      <c r="B25" s="142"/>
      <c r="C25" s="14"/>
      <c r="D25" s="72">
        <v>4</v>
      </c>
      <c r="E25" s="104">
        <v>931995</v>
      </c>
      <c r="F25" s="105">
        <v>252759</v>
      </c>
      <c r="G25" s="122">
        <f>F25/E25</f>
        <v>0.2712020987237056</v>
      </c>
      <c r="H25" s="15"/>
    </row>
    <row r="26" spans="1:8" ht="15.75" x14ac:dyDescent="0.25">
      <c r="A26" s="143" t="s">
        <v>21</v>
      </c>
      <c r="B26" s="142"/>
      <c r="C26" s="14"/>
      <c r="D26" s="72"/>
      <c r="E26" s="104"/>
      <c r="F26" s="105"/>
      <c r="G26" s="122"/>
      <c r="H26" s="15"/>
    </row>
    <row r="27" spans="1:8" ht="15.75" x14ac:dyDescent="0.25">
      <c r="A27" s="144" t="s">
        <v>22</v>
      </c>
      <c r="B27" s="142"/>
      <c r="C27" s="14"/>
      <c r="D27" s="72"/>
      <c r="E27" s="104"/>
      <c r="F27" s="105"/>
      <c r="G27" s="122"/>
      <c r="H27" s="15"/>
    </row>
    <row r="28" spans="1:8" ht="15.75" x14ac:dyDescent="0.25">
      <c r="A28" s="144" t="s">
        <v>23</v>
      </c>
      <c r="B28" s="142"/>
      <c r="C28" s="14"/>
      <c r="D28" s="72"/>
      <c r="E28" s="104"/>
      <c r="F28" s="105"/>
      <c r="G28" s="122"/>
      <c r="H28" s="15"/>
    </row>
    <row r="29" spans="1:8" ht="15.75" x14ac:dyDescent="0.25">
      <c r="A29" s="144" t="s">
        <v>143</v>
      </c>
      <c r="B29" s="142"/>
      <c r="C29" s="14"/>
      <c r="D29" s="72">
        <v>1</v>
      </c>
      <c r="E29" s="104">
        <v>36345</v>
      </c>
      <c r="F29" s="105">
        <v>3143</v>
      </c>
      <c r="G29" s="122">
        <f t="shared" ref="G29:G34" si="1">F29/E29</f>
        <v>8.6476819369927085E-2</v>
      </c>
      <c r="H29" s="15"/>
    </row>
    <row r="30" spans="1:8" ht="15.75" x14ac:dyDescent="0.25">
      <c r="A30" s="144" t="s">
        <v>67</v>
      </c>
      <c r="B30" s="142"/>
      <c r="C30" s="14"/>
      <c r="D30" s="72">
        <v>1</v>
      </c>
      <c r="E30" s="104">
        <v>42404</v>
      </c>
      <c r="F30" s="105">
        <v>18062</v>
      </c>
      <c r="G30" s="122">
        <f t="shared" si="1"/>
        <v>0.42595038203943025</v>
      </c>
      <c r="H30" s="15"/>
    </row>
    <row r="31" spans="1:8" ht="15.75" x14ac:dyDescent="0.25">
      <c r="A31" s="144" t="s">
        <v>154</v>
      </c>
      <c r="B31" s="142"/>
      <c r="C31" s="14"/>
      <c r="D31" s="72">
        <v>2</v>
      </c>
      <c r="E31" s="104">
        <v>290582</v>
      </c>
      <c r="F31" s="105">
        <v>68337.5</v>
      </c>
      <c r="G31" s="122">
        <f t="shared" si="1"/>
        <v>0.23517458066913988</v>
      </c>
      <c r="H31" s="15"/>
    </row>
    <row r="32" spans="1:8" ht="15.75" x14ac:dyDescent="0.25">
      <c r="A32" s="144" t="s">
        <v>53</v>
      </c>
      <c r="B32" s="142"/>
      <c r="C32" s="14"/>
      <c r="D32" s="72">
        <v>1</v>
      </c>
      <c r="E32" s="104">
        <v>148007</v>
      </c>
      <c r="F32" s="105">
        <v>53004</v>
      </c>
      <c r="G32" s="122">
        <f t="shared" si="1"/>
        <v>0.35811819711229875</v>
      </c>
      <c r="H32" s="15"/>
    </row>
    <row r="33" spans="1:8" ht="15.75" x14ac:dyDescent="0.25">
      <c r="A33" s="144" t="s">
        <v>97</v>
      </c>
      <c r="B33" s="142"/>
      <c r="C33" s="14"/>
      <c r="D33" s="72"/>
      <c r="E33" s="104"/>
      <c r="F33" s="105"/>
      <c r="G33" s="122"/>
      <c r="H33" s="15"/>
    </row>
    <row r="34" spans="1:8" ht="15.75" x14ac:dyDescent="0.25">
      <c r="A34" s="144" t="s">
        <v>102</v>
      </c>
      <c r="B34" s="142"/>
      <c r="C34" s="14"/>
      <c r="D34" s="72">
        <v>3</v>
      </c>
      <c r="E34" s="104">
        <v>1715491</v>
      </c>
      <c r="F34" s="105">
        <v>343474.5</v>
      </c>
      <c r="G34" s="122">
        <f t="shared" si="1"/>
        <v>0.20021935410911512</v>
      </c>
      <c r="H34" s="15"/>
    </row>
    <row r="35" spans="1:8" x14ac:dyDescent="0.2">
      <c r="A35" s="16" t="s">
        <v>28</v>
      </c>
      <c r="B35" s="13"/>
      <c r="C35" s="14"/>
      <c r="D35" s="73"/>
      <c r="E35" s="104"/>
      <c r="F35" s="105"/>
      <c r="G35" s="123"/>
      <c r="H35" s="15"/>
    </row>
    <row r="36" spans="1:8" x14ac:dyDescent="0.2">
      <c r="A36" s="16" t="s">
        <v>44</v>
      </c>
      <c r="B36" s="13"/>
      <c r="C36" s="14"/>
      <c r="D36" s="73"/>
      <c r="E36" s="104"/>
      <c r="F36" s="105"/>
      <c r="G36" s="123"/>
      <c r="H36" s="15"/>
    </row>
    <row r="37" spans="1:8" x14ac:dyDescent="0.2">
      <c r="A37" s="16" t="s">
        <v>30</v>
      </c>
      <c r="B37" s="13"/>
      <c r="C37" s="14"/>
      <c r="D37" s="73"/>
      <c r="E37" s="104"/>
      <c r="F37" s="105"/>
      <c r="G37" s="123"/>
      <c r="H37" s="15"/>
    </row>
    <row r="38" spans="1:8" x14ac:dyDescent="0.2">
      <c r="A38" s="17"/>
      <c r="B38" s="18"/>
      <c r="C38" s="14"/>
      <c r="D38" s="73"/>
      <c r="E38" s="115"/>
      <c r="F38" s="115"/>
      <c r="G38" s="123"/>
      <c r="H38" s="15"/>
    </row>
    <row r="39" spans="1:8" ht="15.75" x14ac:dyDescent="0.25">
      <c r="A39" s="19" t="s">
        <v>31</v>
      </c>
      <c r="B39" s="20"/>
      <c r="C39" s="21"/>
      <c r="D39" s="74">
        <f>SUM(D9:D38)</f>
        <v>40</v>
      </c>
      <c r="E39" s="116">
        <f>SUM(E9:E38)</f>
        <v>10271681</v>
      </c>
      <c r="F39" s="116">
        <f>SUM(F9:F38)</f>
        <v>2089350</v>
      </c>
      <c r="G39" s="126">
        <f>F39/E39</f>
        <v>0.20340877019058518</v>
      </c>
      <c r="H39" s="15"/>
    </row>
    <row r="40" spans="1:8" ht="15.75" x14ac:dyDescent="0.25">
      <c r="A40" s="22"/>
      <c r="B40" s="22"/>
      <c r="C40" s="22"/>
      <c r="D40" s="111"/>
      <c r="E40" s="112"/>
      <c r="F40" s="75"/>
      <c r="G40" s="75"/>
      <c r="H40" s="2"/>
    </row>
    <row r="41" spans="1:8" ht="18" x14ac:dyDescent="0.25">
      <c r="A41" s="23" t="s">
        <v>32</v>
      </c>
      <c r="B41" s="24"/>
      <c r="C41" s="24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76" t="s">
        <v>134</v>
      </c>
      <c r="H43" s="2"/>
    </row>
    <row r="44" spans="1:8" ht="15.75" x14ac:dyDescent="0.25">
      <c r="A44" s="27" t="s">
        <v>33</v>
      </c>
      <c r="B44" s="28"/>
      <c r="C44" s="14"/>
      <c r="D44" s="72">
        <v>106</v>
      </c>
      <c r="E44" s="105">
        <v>11913436.449999999</v>
      </c>
      <c r="F44" s="105">
        <v>731765.62</v>
      </c>
      <c r="G44" s="122">
        <f>1-(+F44/E44)</f>
        <v>0.93857644491820835</v>
      </c>
      <c r="H44" s="15"/>
    </row>
    <row r="45" spans="1:8" ht="15.75" x14ac:dyDescent="0.25">
      <c r="A45" s="27" t="s">
        <v>34</v>
      </c>
      <c r="B45" s="28"/>
      <c r="C45" s="14"/>
      <c r="D45" s="72">
        <v>21</v>
      </c>
      <c r="E45" s="105">
        <v>6796621.4900000002</v>
      </c>
      <c r="F45" s="105">
        <v>470443.59</v>
      </c>
      <c r="G45" s="122">
        <f t="shared" ref="G45:G53" si="2">1-(+F45/E45)</f>
        <v>0.93078272922919525</v>
      </c>
      <c r="H45" s="15"/>
    </row>
    <row r="46" spans="1:8" ht="15.75" x14ac:dyDescent="0.25">
      <c r="A46" s="27" t="s">
        <v>35</v>
      </c>
      <c r="B46" s="28"/>
      <c r="C46" s="14"/>
      <c r="D46" s="72">
        <v>85</v>
      </c>
      <c r="E46" s="105">
        <v>4065426.5</v>
      </c>
      <c r="F46" s="105">
        <v>324501.14</v>
      </c>
      <c r="G46" s="122">
        <f t="shared" si="2"/>
        <v>0.92018029596648709</v>
      </c>
      <c r="H46" s="15"/>
    </row>
    <row r="47" spans="1:8" ht="15.75" x14ac:dyDescent="0.25">
      <c r="A47" s="27" t="s">
        <v>36</v>
      </c>
      <c r="B47" s="28"/>
      <c r="C47" s="14"/>
      <c r="D47" s="72"/>
      <c r="E47" s="105"/>
      <c r="F47" s="105"/>
      <c r="G47" s="122"/>
      <c r="H47" s="15"/>
    </row>
    <row r="48" spans="1:8" ht="15.75" x14ac:dyDescent="0.25">
      <c r="A48" s="27" t="s">
        <v>37</v>
      </c>
      <c r="B48" s="28"/>
      <c r="C48" s="14"/>
      <c r="D48" s="72">
        <v>110</v>
      </c>
      <c r="E48" s="105">
        <v>18417385.93</v>
      </c>
      <c r="F48" s="105">
        <v>1224451.55</v>
      </c>
      <c r="G48" s="122">
        <f t="shared" si="2"/>
        <v>0.93351653949947933</v>
      </c>
      <c r="H48" s="15"/>
    </row>
    <row r="49" spans="1:8" ht="15.75" x14ac:dyDescent="0.25">
      <c r="A49" s="27" t="s">
        <v>38</v>
      </c>
      <c r="B49" s="28"/>
      <c r="C49" s="14"/>
      <c r="D49" s="72"/>
      <c r="E49" s="105"/>
      <c r="F49" s="105"/>
      <c r="G49" s="122"/>
      <c r="H49" s="15"/>
    </row>
    <row r="50" spans="1:8" ht="15.75" x14ac:dyDescent="0.25">
      <c r="A50" s="27" t="s">
        <v>39</v>
      </c>
      <c r="B50" s="28"/>
      <c r="C50" s="14"/>
      <c r="D50" s="72">
        <v>16</v>
      </c>
      <c r="E50" s="105">
        <v>1447195</v>
      </c>
      <c r="F50" s="105">
        <v>119427</v>
      </c>
      <c r="G50" s="122">
        <f t="shared" si="2"/>
        <v>0.91747691223366579</v>
      </c>
      <c r="H50" s="15"/>
    </row>
    <row r="51" spans="1:8" ht="15.75" x14ac:dyDescent="0.25">
      <c r="A51" s="27" t="s">
        <v>40</v>
      </c>
      <c r="B51" s="28"/>
      <c r="C51" s="14"/>
      <c r="D51" s="72">
        <v>3</v>
      </c>
      <c r="E51" s="105">
        <v>180220</v>
      </c>
      <c r="F51" s="105">
        <v>13450</v>
      </c>
      <c r="G51" s="122">
        <f t="shared" si="2"/>
        <v>0.92536899345244705</v>
      </c>
      <c r="H51" s="15"/>
    </row>
    <row r="52" spans="1:8" ht="15.75" x14ac:dyDescent="0.25">
      <c r="A52" s="27" t="s">
        <v>41</v>
      </c>
      <c r="B52" s="28"/>
      <c r="C52" s="14"/>
      <c r="D52" s="72">
        <v>5</v>
      </c>
      <c r="E52" s="105">
        <v>194875</v>
      </c>
      <c r="F52" s="105">
        <v>35050</v>
      </c>
      <c r="G52" s="122">
        <f t="shared" si="2"/>
        <v>0.82014111610006413</v>
      </c>
      <c r="H52" s="15"/>
    </row>
    <row r="53" spans="1:8" ht="15.75" x14ac:dyDescent="0.25">
      <c r="A53" s="29" t="s">
        <v>60</v>
      </c>
      <c r="B53" s="30"/>
      <c r="C53" s="14"/>
      <c r="D53" s="72">
        <v>2</v>
      </c>
      <c r="E53" s="105">
        <v>210600</v>
      </c>
      <c r="F53" s="105">
        <v>32900</v>
      </c>
      <c r="G53" s="122">
        <f t="shared" si="2"/>
        <v>0.84377967711301038</v>
      </c>
      <c r="H53" s="15"/>
    </row>
    <row r="54" spans="1:8" ht="15.75" x14ac:dyDescent="0.25">
      <c r="A54" s="27" t="s">
        <v>61</v>
      </c>
      <c r="B54" s="30"/>
      <c r="C54" s="14"/>
      <c r="D54" s="72">
        <v>1241</v>
      </c>
      <c r="E54" s="105">
        <v>107895750.04000001</v>
      </c>
      <c r="F54" s="105">
        <v>11749761.93</v>
      </c>
      <c r="G54" s="122">
        <f>1-(+F54/E54)</f>
        <v>0.8911007901085628</v>
      </c>
      <c r="H54" s="15"/>
    </row>
    <row r="55" spans="1:8" ht="15.75" x14ac:dyDescent="0.25">
      <c r="A55" s="27" t="s">
        <v>62</v>
      </c>
      <c r="B55" s="30"/>
      <c r="C55" s="14"/>
      <c r="D55" s="72">
        <v>15</v>
      </c>
      <c r="E55" s="105">
        <v>359741.59</v>
      </c>
      <c r="F55" s="105">
        <v>42795.81</v>
      </c>
      <c r="G55" s="122">
        <f>1-(+F55/E55)</f>
        <v>0.88103735795463622</v>
      </c>
      <c r="H55" s="15"/>
    </row>
    <row r="56" spans="1:8" ht="15.75" x14ac:dyDescent="0.25">
      <c r="A56" s="71" t="s">
        <v>125</v>
      </c>
      <c r="B56" s="30"/>
      <c r="C56" s="14"/>
      <c r="D56" s="72"/>
      <c r="E56" s="105"/>
      <c r="F56" s="105"/>
      <c r="G56" s="122"/>
      <c r="H56" s="15"/>
    </row>
    <row r="57" spans="1:8" x14ac:dyDescent="0.2">
      <c r="A57" s="16" t="s">
        <v>42</v>
      </c>
      <c r="B57" s="30"/>
      <c r="C57" s="14"/>
      <c r="D57" s="73"/>
      <c r="E57" s="108"/>
      <c r="F57" s="105"/>
      <c r="G57" s="123"/>
      <c r="H57" s="15"/>
    </row>
    <row r="58" spans="1:8" x14ac:dyDescent="0.2">
      <c r="A58" s="16" t="s">
        <v>43</v>
      </c>
      <c r="B58" s="28"/>
      <c r="C58" s="14"/>
      <c r="D58" s="73"/>
      <c r="E58" s="108"/>
      <c r="F58" s="105"/>
      <c r="G58" s="123"/>
      <c r="H58" s="15"/>
    </row>
    <row r="59" spans="1:8" x14ac:dyDescent="0.2">
      <c r="A59" s="16" t="s">
        <v>44</v>
      </c>
      <c r="B59" s="28"/>
      <c r="C59" s="14"/>
      <c r="D59" s="73"/>
      <c r="E59" s="104"/>
      <c r="F59" s="105"/>
      <c r="G59" s="123"/>
      <c r="H59" s="15"/>
    </row>
    <row r="60" spans="1:8" x14ac:dyDescent="0.2">
      <c r="A60" s="16" t="s">
        <v>30</v>
      </c>
      <c r="B60" s="28"/>
      <c r="C60" s="14"/>
      <c r="D60" s="73"/>
      <c r="E60" s="104"/>
      <c r="F60" s="105"/>
      <c r="G60" s="123"/>
      <c r="H60" s="15"/>
    </row>
    <row r="61" spans="1:8" ht="15.75" x14ac:dyDescent="0.25">
      <c r="A61" s="32"/>
      <c r="B61" s="18"/>
      <c r="C61" s="14"/>
      <c r="D61" s="73"/>
      <c r="E61" s="80"/>
      <c r="F61" s="115"/>
      <c r="G61" s="123"/>
      <c r="H61" s="15"/>
    </row>
    <row r="62" spans="1:8" ht="15.75" x14ac:dyDescent="0.25">
      <c r="A62" s="20" t="s">
        <v>45</v>
      </c>
      <c r="B62" s="20"/>
      <c r="C62" s="21"/>
      <c r="D62" s="74">
        <f>SUM(D44:D58)</f>
        <v>1604</v>
      </c>
      <c r="E62" s="116">
        <f>SUM(E44:E61)</f>
        <v>151481252</v>
      </c>
      <c r="F62" s="116">
        <f>SUM(F44:F61)</f>
        <v>14744546.640000001</v>
      </c>
      <c r="G62" s="126">
        <f>1-(F62/E62)</f>
        <v>0.90266421457884438</v>
      </c>
      <c r="H62" s="15"/>
    </row>
    <row r="63" spans="1:8" x14ac:dyDescent="0.2">
      <c r="A63" s="33"/>
      <c r="B63" s="33"/>
      <c r="C63" s="49"/>
      <c r="D63" s="127"/>
      <c r="E63" s="118"/>
      <c r="F63" s="119"/>
      <c r="G63" s="119"/>
      <c r="H63" s="2"/>
    </row>
    <row r="64" spans="1:8" ht="18" x14ac:dyDescent="0.25">
      <c r="A64" s="34" t="s">
        <v>46</v>
      </c>
      <c r="B64" s="35"/>
      <c r="C64" s="38"/>
      <c r="D64" s="51"/>
      <c r="E64" s="120"/>
      <c r="F64" s="36">
        <f>F62+F39</f>
        <v>16833896.640000001</v>
      </c>
      <c r="G64" s="120"/>
      <c r="H64" s="2"/>
    </row>
    <row r="65" spans="1:8" ht="18" x14ac:dyDescent="0.25">
      <c r="A65" s="37"/>
      <c r="B65" s="38"/>
      <c r="C65" s="38"/>
      <c r="D65" s="83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5"/>
      <c r="B72" s="86"/>
      <c r="C72" s="86"/>
      <c r="D72" s="86"/>
      <c r="E72" s="43"/>
      <c r="F72" s="2"/>
      <c r="G72" s="2"/>
      <c r="H72" s="2"/>
    </row>
    <row r="73" spans="1:8" ht="18" x14ac:dyDescent="0.25">
      <c r="A73" s="42"/>
      <c r="B73" s="38"/>
      <c r="C73" s="38"/>
      <c r="D73" s="38"/>
      <c r="E73" s="44"/>
      <c r="F73" s="2"/>
      <c r="G73" s="2"/>
      <c r="H73" s="2"/>
    </row>
    <row r="74" spans="1:8" ht="18" x14ac:dyDescent="0.25">
      <c r="A74" s="42"/>
      <c r="B74" s="38"/>
      <c r="C74" s="38"/>
      <c r="D74" s="38"/>
      <c r="E74" s="45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43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6"/>
      <c r="F81" s="2"/>
      <c r="G81" s="2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zoomScale="87" workbookViewId="0">
      <selection activeCell="D9" sqref="D9"/>
    </sheetView>
  </sheetViews>
  <sheetFormatPr defaultRowHeight="23.25" x14ac:dyDescent="0.35"/>
  <cols>
    <col min="1" max="1" width="9.6640625" style="52" customWidth="1"/>
    <col min="2" max="2" width="15.6640625" style="52" customWidth="1"/>
    <col min="3" max="3" width="3.6640625" style="52" customWidth="1"/>
    <col min="4" max="4" width="7.6640625" style="52" customWidth="1"/>
    <col min="5" max="6" width="14.6640625" style="52" customWidth="1"/>
    <col min="7" max="7" width="11.6640625" style="52" customWidth="1"/>
    <col min="8" max="16384" width="8.88671875" style="52"/>
  </cols>
  <sheetData>
    <row r="1" spans="1:8" ht="23.25" customHeight="1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customHeight="1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customHeight="1" x14ac:dyDescent="0.35">
      <c r="A3" s="1" t="str">
        <f>ARG!$A$3</f>
        <v>MONTH ENDED:  JULY 2024</v>
      </c>
      <c r="B3" s="2"/>
      <c r="C3" s="2"/>
      <c r="D3" s="2"/>
      <c r="E3" s="2"/>
      <c r="F3" s="2"/>
      <c r="G3" s="2"/>
      <c r="H3" s="2"/>
    </row>
    <row r="4" spans="1:8" ht="15.75" customHeight="1" x14ac:dyDescent="0.35">
      <c r="A4" s="4"/>
      <c r="B4" s="4"/>
      <c r="C4" s="4"/>
      <c r="D4" s="4"/>
      <c r="E4" s="4"/>
      <c r="F4" s="5"/>
      <c r="G4" s="5"/>
      <c r="H4" s="2"/>
    </row>
    <row r="5" spans="1:8" ht="23.25" customHeight="1" x14ac:dyDescent="0.35">
      <c r="A5" s="2"/>
      <c r="B5" s="4"/>
      <c r="C5" s="4"/>
      <c r="D5" s="6" t="s">
        <v>68</v>
      </c>
      <c r="E5" s="7"/>
      <c r="F5" s="8"/>
      <c r="G5" s="5"/>
      <c r="H5" s="2"/>
    </row>
    <row r="6" spans="1:8" ht="15.75" customHeight="1" x14ac:dyDescent="0.35">
      <c r="A6" s="9" t="s">
        <v>3</v>
      </c>
      <c r="B6" s="4"/>
      <c r="C6" s="4"/>
      <c r="D6" s="4"/>
      <c r="E6" s="4"/>
      <c r="F6" s="5"/>
      <c r="G6" s="5"/>
      <c r="H6" s="2"/>
    </row>
    <row r="7" spans="1:8" ht="15.75" customHeight="1" x14ac:dyDescent="0.3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customHeight="1" x14ac:dyDescent="0.3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customHeight="1" x14ac:dyDescent="0.35">
      <c r="A9" s="78" t="s">
        <v>10</v>
      </c>
      <c r="B9" s="13"/>
      <c r="C9" s="14"/>
      <c r="D9" s="72"/>
      <c r="E9" s="105"/>
      <c r="F9" s="105"/>
      <c r="G9" s="122"/>
      <c r="H9" s="15"/>
    </row>
    <row r="10" spans="1:8" ht="15.75" customHeight="1" x14ac:dyDescent="0.35">
      <c r="A10" s="78" t="s">
        <v>11</v>
      </c>
      <c r="B10" s="13"/>
      <c r="C10" s="14"/>
      <c r="D10" s="72"/>
      <c r="E10" s="105"/>
      <c r="F10" s="105"/>
      <c r="G10" s="122"/>
      <c r="H10" s="15"/>
    </row>
    <row r="11" spans="1:8" ht="15.75" customHeight="1" x14ac:dyDescent="0.35">
      <c r="A11" s="78" t="s">
        <v>69</v>
      </c>
      <c r="B11" s="13"/>
      <c r="C11" s="14"/>
      <c r="D11" s="72"/>
      <c r="E11" s="105"/>
      <c r="F11" s="105"/>
      <c r="G11" s="122"/>
      <c r="H11" s="15"/>
    </row>
    <row r="12" spans="1:8" ht="15.75" customHeight="1" x14ac:dyDescent="0.35">
      <c r="A12" s="78" t="s">
        <v>12</v>
      </c>
      <c r="B12" s="13"/>
      <c r="C12" s="14"/>
      <c r="D12" s="72"/>
      <c r="E12" s="105"/>
      <c r="F12" s="105"/>
      <c r="G12" s="122"/>
      <c r="H12" s="15"/>
    </row>
    <row r="13" spans="1:8" ht="15.75" customHeight="1" x14ac:dyDescent="0.35">
      <c r="A13" s="78" t="s">
        <v>114</v>
      </c>
      <c r="B13" s="13"/>
      <c r="C13" s="14"/>
      <c r="D13" s="72"/>
      <c r="E13" s="105"/>
      <c r="F13" s="105"/>
      <c r="G13" s="122"/>
      <c r="H13" s="15"/>
    </row>
    <row r="14" spans="1:8" ht="15.75" customHeight="1" x14ac:dyDescent="0.35">
      <c r="A14" s="78" t="s">
        <v>96</v>
      </c>
      <c r="B14" s="13"/>
      <c r="C14" s="14"/>
      <c r="D14" s="72"/>
      <c r="E14" s="105"/>
      <c r="F14" s="105"/>
      <c r="G14" s="122"/>
      <c r="H14" s="15"/>
    </row>
    <row r="15" spans="1:8" ht="15.75" customHeight="1" x14ac:dyDescent="0.35">
      <c r="A15" s="78" t="s">
        <v>57</v>
      </c>
      <c r="B15" s="13"/>
      <c r="C15" s="14"/>
      <c r="D15" s="72"/>
      <c r="E15" s="105"/>
      <c r="F15" s="105"/>
      <c r="G15" s="122"/>
      <c r="H15" s="15"/>
    </row>
    <row r="16" spans="1:8" ht="15.75" customHeight="1" x14ac:dyDescent="0.35">
      <c r="A16" s="78" t="s">
        <v>70</v>
      </c>
      <c r="B16" s="13"/>
      <c r="C16" s="14"/>
      <c r="D16" s="72"/>
      <c r="E16" s="105"/>
      <c r="F16" s="105"/>
      <c r="G16" s="122"/>
      <c r="H16" s="15"/>
    </row>
    <row r="17" spans="1:8" ht="15.75" customHeight="1" x14ac:dyDescent="0.35">
      <c r="A17" s="78" t="s">
        <v>25</v>
      </c>
      <c r="B17" s="13"/>
      <c r="C17" s="14"/>
      <c r="D17" s="72"/>
      <c r="E17" s="105"/>
      <c r="F17" s="105"/>
      <c r="G17" s="122"/>
      <c r="H17" s="15"/>
    </row>
    <row r="18" spans="1:8" ht="15.75" customHeight="1" x14ac:dyDescent="0.35">
      <c r="A18" s="78" t="s">
        <v>14</v>
      </c>
      <c r="B18" s="13"/>
      <c r="C18" s="14"/>
      <c r="D18" s="72"/>
      <c r="E18" s="105"/>
      <c r="F18" s="105"/>
      <c r="G18" s="122"/>
      <c r="H18" s="15"/>
    </row>
    <row r="19" spans="1:8" ht="15.75" customHeight="1" x14ac:dyDescent="0.35">
      <c r="A19" s="78" t="s">
        <v>15</v>
      </c>
      <c r="B19" s="13"/>
      <c r="C19" s="14"/>
      <c r="D19" s="72"/>
      <c r="E19" s="105"/>
      <c r="F19" s="105"/>
      <c r="G19" s="122"/>
      <c r="H19" s="15"/>
    </row>
    <row r="20" spans="1:8" ht="15.75" customHeight="1" x14ac:dyDescent="0.35">
      <c r="A20" s="78" t="s">
        <v>16</v>
      </c>
      <c r="B20" s="13"/>
      <c r="C20" s="14"/>
      <c r="D20" s="72"/>
      <c r="E20" s="105"/>
      <c r="F20" s="105"/>
      <c r="G20" s="122"/>
      <c r="H20" s="15"/>
    </row>
    <row r="21" spans="1:8" ht="15.75" customHeight="1" x14ac:dyDescent="0.35">
      <c r="A21" s="78" t="s">
        <v>71</v>
      </c>
      <c r="B21" s="13"/>
      <c r="C21" s="14"/>
      <c r="D21" s="72"/>
      <c r="E21" s="105"/>
      <c r="F21" s="105"/>
      <c r="G21" s="122"/>
      <c r="H21" s="15"/>
    </row>
    <row r="22" spans="1:8" ht="15.75" customHeight="1" x14ac:dyDescent="0.35">
      <c r="A22" s="78" t="s">
        <v>126</v>
      </c>
      <c r="B22" s="13"/>
      <c r="C22" s="14"/>
      <c r="D22" s="72"/>
      <c r="E22" s="105"/>
      <c r="F22" s="105"/>
      <c r="G22" s="122"/>
      <c r="H22" s="15"/>
    </row>
    <row r="23" spans="1:8" ht="15.75" customHeight="1" x14ac:dyDescent="0.35">
      <c r="A23" s="78" t="s">
        <v>18</v>
      </c>
      <c r="B23" s="13"/>
      <c r="C23" s="14"/>
      <c r="D23" s="72"/>
      <c r="E23" s="105"/>
      <c r="F23" s="105"/>
      <c r="G23" s="122"/>
      <c r="H23" s="15"/>
    </row>
    <row r="24" spans="1:8" ht="15.75" customHeight="1" x14ac:dyDescent="0.35">
      <c r="A24" s="78" t="s">
        <v>19</v>
      </c>
      <c r="B24" s="13"/>
      <c r="C24" s="14"/>
      <c r="D24" s="72"/>
      <c r="E24" s="105"/>
      <c r="F24" s="105"/>
      <c r="G24" s="122"/>
      <c r="H24" s="15"/>
    </row>
    <row r="25" spans="1:8" ht="15.75" customHeight="1" x14ac:dyDescent="0.35">
      <c r="A25" s="79" t="s">
        <v>20</v>
      </c>
      <c r="B25" s="13"/>
      <c r="C25" s="14"/>
      <c r="D25" s="72"/>
      <c r="E25" s="105"/>
      <c r="F25" s="105"/>
      <c r="G25" s="122"/>
      <c r="H25" s="15"/>
    </row>
    <row r="26" spans="1:8" ht="15.75" customHeight="1" x14ac:dyDescent="0.35">
      <c r="A26" s="79" t="s">
        <v>21</v>
      </c>
      <c r="B26" s="13"/>
      <c r="C26" s="14"/>
      <c r="D26" s="72"/>
      <c r="E26" s="105"/>
      <c r="F26" s="105"/>
      <c r="G26" s="122"/>
      <c r="H26" s="15"/>
    </row>
    <row r="27" spans="1:8" ht="15.75" customHeight="1" x14ac:dyDescent="0.35">
      <c r="A27" s="69" t="s">
        <v>22</v>
      </c>
      <c r="B27" s="13"/>
      <c r="C27" s="14"/>
      <c r="D27" s="72"/>
      <c r="E27" s="105"/>
      <c r="F27" s="105"/>
      <c r="G27" s="122"/>
      <c r="H27" s="15"/>
    </row>
    <row r="28" spans="1:8" ht="15.75" customHeight="1" x14ac:dyDescent="0.35">
      <c r="A28" s="69" t="s">
        <v>23</v>
      </c>
      <c r="B28" s="13"/>
      <c r="C28" s="14"/>
      <c r="D28" s="72"/>
      <c r="E28" s="105"/>
      <c r="F28" s="105"/>
      <c r="G28" s="122"/>
      <c r="H28" s="15"/>
    </row>
    <row r="29" spans="1:8" ht="15.75" customHeight="1" x14ac:dyDescent="0.35">
      <c r="A29" s="69" t="s">
        <v>24</v>
      </c>
      <c r="B29" s="13"/>
      <c r="C29" s="14"/>
      <c r="D29" s="72"/>
      <c r="E29" s="105"/>
      <c r="F29" s="105"/>
      <c r="G29" s="122"/>
      <c r="H29" s="15"/>
    </row>
    <row r="30" spans="1:8" ht="15.75" customHeight="1" x14ac:dyDescent="0.35">
      <c r="A30" s="69" t="s">
        <v>111</v>
      </c>
      <c r="B30" s="13"/>
      <c r="C30" s="14"/>
      <c r="D30" s="72"/>
      <c r="E30" s="105"/>
      <c r="F30" s="105"/>
      <c r="G30" s="122"/>
      <c r="H30" s="15"/>
    </row>
    <row r="31" spans="1:8" ht="15.75" customHeight="1" x14ac:dyDescent="0.35">
      <c r="A31" s="69" t="s">
        <v>27</v>
      </c>
      <c r="B31" s="13"/>
      <c r="C31" s="14"/>
      <c r="D31" s="72"/>
      <c r="E31" s="105"/>
      <c r="F31" s="105"/>
      <c r="G31" s="122"/>
      <c r="H31" s="15"/>
    </row>
    <row r="32" spans="1:8" ht="15.75" customHeight="1" x14ac:dyDescent="0.35">
      <c r="A32" s="69" t="s">
        <v>53</v>
      </c>
      <c r="B32" s="13"/>
      <c r="C32" s="14"/>
      <c r="D32" s="72"/>
      <c r="E32" s="105"/>
      <c r="F32" s="105"/>
      <c r="G32" s="122"/>
      <c r="H32" s="15"/>
    </row>
    <row r="33" spans="1:8" ht="15.75" customHeight="1" x14ac:dyDescent="0.35">
      <c r="A33" s="69" t="s">
        <v>117</v>
      </c>
      <c r="B33" s="13"/>
      <c r="C33" s="14"/>
      <c r="D33" s="72"/>
      <c r="E33" s="105"/>
      <c r="F33" s="105"/>
      <c r="G33" s="122"/>
      <c r="H33" s="15"/>
    </row>
    <row r="34" spans="1:8" ht="15.75" customHeight="1" x14ac:dyDescent="0.35">
      <c r="A34" s="69" t="s">
        <v>129</v>
      </c>
      <c r="B34" s="13"/>
      <c r="C34" s="14"/>
      <c r="D34" s="72"/>
      <c r="E34" s="105"/>
      <c r="F34" s="105"/>
      <c r="G34" s="122"/>
      <c r="H34" s="15"/>
    </row>
    <row r="35" spans="1:8" ht="15.75" customHeight="1" x14ac:dyDescent="0.35">
      <c r="A35" s="16" t="s">
        <v>28</v>
      </c>
      <c r="B35" s="13"/>
      <c r="C35" s="14"/>
      <c r="D35" s="73"/>
      <c r="E35" s="104"/>
      <c r="F35" s="105"/>
      <c r="G35" s="123"/>
      <c r="H35" s="15"/>
    </row>
    <row r="36" spans="1:8" ht="15.75" customHeight="1" x14ac:dyDescent="0.35">
      <c r="A36" s="16" t="s">
        <v>44</v>
      </c>
      <c r="B36" s="13"/>
      <c r="C36" s="14"/>
      <c r="D36" s="73"/>
      <c r="E36" s="104"/>
      <c r="F36" s="105"/>
      <c r="G36" s="123"/>
      <c r="H36" s="15"/>
    </row>
    <row r="37" spans="1:8" ht="15.75" customHeight="1" x14ac:dyDescent="0.35">
      <c r="A37" s="16" t="s">
        <v>30</v>
      </c>
      <c r="B37" s="13"/>
      <c r="C37" s="14"/>
      <c r="D37" s="73"/>
      <c r="E37" s="124"/>
      <c r="F37" s="125"/>
      <c r="G37" s="123"/>
      <c r="H37" s="15"/>
    </row>
    <row r="38" spans="1:8" ht="15.75" customHeight="1" x14ac:dyDescent="0.35">
      <c r="A38" s="17"/>
      <c r="B38" s="18"/>
      <c r="C38" s="14"/>
      <c r="D38" s="73"/>
      <c r="E38" s="115"/>
      <c r="F38" s="115"/>
      <c r="G38" s="123"/>
      <c r="H38" s="15"/>
    </row>
    <row r="39" spans="1:8" ht="15.75" customHeight="1" x14ac:dyDescent="0.35">
      <c r="A39" s="19" t="s">
        <v>31</v>
      </c>
      <c r="B39" s="20"/>
      <c r="C39" s="21"/>
      <c r="D39" s="74">
        <f>SUM(D9:D38)</f>
        <v>0</v>
      </c>
      <c r="E39" s="116">
        <f>SUM(E9:E38)</f>
        <v>0</v>
      </c>
      <c r="F39" s="116">
        <f>SUM(F9:F38)</f>
        <v>0</v>
      </c>
      <c r="G39" s="126">
        <v>0</v>
      </c>
      <c r="H39" s="15"/>
    </row>
    <row r="40" spans="1:8" ht="15.75" customHeight="1" x14ac:dyDescent="0.35">
      <c r="A40" s="22"/>
      <c r="B40" s="22"/>
      <c r="C40" s="22"/>
      <c r="D40" s="111"/>
      <c r="E40" s="112"/>
      <c r="F40" s="75"/>
      <c r="G40" s="75"/>
      <c r="H40" s="2"/>
    </row>
    <row r="41" spans="1:8" ht="15.75" customHeight="1" x14ac:dyDescent="0.35">
      <c r="A41" s="23" t="s">
        <v>32</v>
      </c>
      <c r="B41" s="24"/>
      <c r="C41" s="24"/>
      <c r="D41" s="11"/>
      <c r="E41" s="113"/>
      <c r="F41" s="76"/>
      <c r="G41" s="76"/>
      <c r="H41" s="2"/>
    </row>
    <row r="42" spans="1:8" ht="15.75" customHeight="1" x14ac:dyDescent="0.3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customHeight="1" x14ac:dyDescent="0.3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76" t="s">
        <v>134</v>
      </c>
      <c r="H43" s="2"/>
    </row>
    <row r="44" spans="1:8" ht="15.75" customHeight="1" x14ac:dyDescent="0.35">
      <c r="A44" s="27" t="s">
        <v>33</v>
      </c>
      <c r="B44" s="28"/>
      <c r="C44" s="14"/>
      <c r="D44" s="72">
        <v>9</v>
      </c>
      <c r="E44" s="105">
        <v>337358.75</v>
      </c>
      <c r="F44" s="105">
        <v>3853.05</v>
      </c>
      <c r="G44" s="122">
        <f>1-(+F44/E44)</f>
        <v>0.98857877556162399</v>
      </c>
      <c r="H44" s="15"/>
    </row>
    <row r="45" spans="1:8" ht="15.75" customHeight="1" x14ac:dyDescent="0.35">
      <c r="A45" s="27" t="s">
        <v>34</v>
      </c>
      <c r="B45" s="28"/>
      <c r="C45" s="14"/>
      <c r="D45" s="72"/>
      <c r="E45" s="105"/>
      <c r="F45" s="105"/>
      <c r="G45" s="122"/>
      <c r="H45" s="15"/>
    </row>
    <row r="46" spans="1:8" ht="15.75" customHeight="1" x14ac:dyDescent="0.35">
      <c r="A46" s="27" t="s">
        <v>35</v>
      </c>
      <c r="B46" s="28"/>
      <c r="C46" s="14"/>
      <c r="D46" s="72">
        <v>16</v>
      </c>
      <c r="E46" s="105">
        <v>378622</v>
      </c>
      <c r="F46" s="105">
        <v>39975.230000000003</v>
      </c>
      <c r="G46" s="122">
        <f>1-(+F46/E46)</f>
        <v>0.89441915683716211</v>
      </c>
      <c r="H46" s="15"/>
    </row>
    <row r="47" spans="1:8" ht="15.75" customHeight="1" x14ac:dyDescent="0.35">
      <c r="A47" s="27" t="s">
        <v>36</v>
      </c>
      <c r="B47" s="28"/>
      <c r="C47" s="14"/>
      <c r="D47" s="72">
        <v>22</v>
      </c>
      <c r="E47" s="105">
        <v>2225219.5</v>
      </c>
      <c r="F47" s="105">
        <v>119805.66</v>
      </c>
      <c r="G47" s="122">
        <f>1-(+F47/E47)</f>
        <v>0.94616007095030397</v>
      </c>
      <c r="H47" s="15"/>
    </row>
    <row r="48" spans="1:8" ht="15.75" customHeight="1" x14ac:dyDescent="0.35">
      <c r="A48" s="27" t="s">
        <v>37</v>
      </c>
      <c r="B48" s="28"/>
      <c r="C48" s="14"/>
      <c r="D48" s="72">
        <v>12</v>
      </c>
      <c r="E48" s="105">
        <v>544952.91</v>
      </c>
      <c r="F48" s="105">
        <v>45802.67</v>
      </c>
      <c r="G48" s="122">
        <f>1-(+F48/E48)</f>
        <v>0.91595114153991763</v>
      </c>
      <c r="H48" s="15"/>
    </row>
    <row r="49" spans="1:8" ht="15.75" customHeight="1" x14ac:dyDescent="0.35">
      <c r="A49" s="27" t="s">
        <v>38</v>
      </c>
      <c r="B49" s="28"/>
      <c r="C49" s="14"/>
      <c r="D49" s="72"/>
      <c r="E49" s="105"/>
      <c r="F49" s="105"/>
      <c r="G49" s="122"/>
      <c r="H49" s="15"/>
    </row>
    <row r="50" spans="1:8" ht="15.75" customHeight="1" x14ac:dyDescent="0.35">
      <c r="A50" s="27" t="s">
        <v>39</v>
      </c>
      <c r="B50" s="28"/>
      <c r="C50" s="14"/>
      <c r="D50" s="72">
        <v>6</v>
      </c>
      <c r="E50" s="105">
        <v>285795</v>
      </c>
      <c r="F50" s="105">
        <v>35180</v>
      </c>
      <c r="G50" s="122">
        <f>1-(+F50/E50)</f>
        <v>0.87690477440123171</v>
      </c>
      <c r="H50" s="15"/>
    </row>
    <row r="51" spans="1:8" ht="15.75" customHeight="1" x14ac:dyDescent="0.35">
      <c r="A51" s="27" t="s">
        <v>40</v>
      </c>
      <c r="B51" s="28"/>
      <c r="C51" s="14"/>
      <c r="D51" s="72"/>
      <c r="E51" s="105"/>
      <c r="F51" s="105"/>
      <c r="G51" s="122"/>
      <c r="H51" s="15"/>
    </row>
    <row r="52" spans="1:8" ht="15.75" customHeight="1" x14ac:dyDescent="0.35">
      <c r="A52" s="27" t="s">
        <v>41</v>
      </c>
      <c r="B52" s="28"/>
      <c r="C52" s="14"/>
      <c r="D52" s="72"/>
      <c r="E52" s="105"/>
      <c r="F52" s="105"/>
      <c r="G52" s="122"/>
      <c r="H52" s="15"/>
    </row>
    <row r="53" spans="1:8" ht="15.75" customHeight="1" x14ac:dyDescent="0.35">
      <c r="A53" s="27" t="s">
        <v>61</v>
      </c>
      <c r="B53" s="30"/>
      <c r="C53" s="14"/>
      <c r="D53" s="72">
        <v>323</v>
      </c>
      <c r="E53" s="105">
        <v>22570441.550000001</v>
      </c>
      <c r="F53" s="105">
        <v>2585075.7599999998</v>
      </c>
      <c r="G53" s="122">
        <f>1-(+F53/E53)</f>
        <v>0.88546631866845338</v>
      </c>
      <c r="H53" s="15"/>
    </row>
    <row r="54" spans="1:8" ht="15.75" customHeight="1" x14ac:dyDescent="0.35">
      <c r="A54" s="27" t="s">
        <v>62</v>
      </c>
      <c r="B54" s="30"/>
      <c r="C54" s="14"/>
      <c r="D54" s="72"/>
      <c r="E54" s="105"/>
      <c r="F54" s="105"/>
      <c r="G54" s="122"/>
      <c r="H54" s="15"/>
    </row>
    <row r="55" spans="1:8" ht="15.75" customHeight="1" x14ac:dyDescent="0.35">
      <c r="A55" s="31" t="s">
        <v>42</v>
      </c>
      <c r="B55" s="30"/>
      <c r="C55" s="14"/>
      <c r="D55" s="73"/>
      <c r="E55" s="108"/>
      <c r="F55" s="105"/>
      <c r="G55" s="123"/>
      <c r="H55" s="15"/>
    </row>
    <row r="56" spans="1:8" ht="15.75" customHeight="1" x14ac:dyDescent="0.35">
      <c r="A56" s="16" t="s">
        <v>43</v>
      </c>
      <c r="B56" s="28"/>
      <c r="C56" s="14"/>
      <c r="D56" s="73"/>
      <c r="E56" s="108"/>
      <c r="F56" s="105"/>
      <c r="G56" s="123"/>
      <c r="H56" s="15"/>
    </row>
    <row r="57" spans="1:8" ht="15.75" customHeight="1" x14ac:dyDescent="0.35">
      <c r="A57" s="16" t="s">
        <v>29</v>
      </c>
      <c r="B57" s="28"/>
      <c r="C57" s="14"/>
      <c r="D57" s="73"/>
      <c r="E57" s="104"/>
      <c r="F57" s="105"/>
      <c r="G57" s="123"/>
      <c r="H57" s="15"/>
    </row>
    <row r="58" spans="1:8" ht="15.75" customHeight="1" x14ac:dyDescent="0.35">
      <c r="A58" s="16" t="s">
        <v>30</v>
      </c>
      <c r="B58" s="28"/>
      <c r="C58" s="14"/>
      <c r="D58" s="73"/>
      <c r="E58" s="104"/>
      <c r="F58" s="105"/>
      <c r="G58" s="123"/>
      <c r="H58" s="15"/>
    </row>
    <row r="59" spans="1:8" ht="15.75" customHeight="1" x14ac:dyDescent="0.35">
      <c r="A59" s="32"/>
      <c r="B59" s="18"/>
      <c r="C59" s="14"/>
      <c r="D59" s="73"/>
      <c r="E59" s="115"/>
      <c r="F59" s="115"/>
      <c r="G59" s="123"/>
      <c r="H59" s="15"/>
    </row>
    <row r="60" spans="1:8" ht="15.75" customHeight="1" x14ac:dyDescent="0.35">
      <c r="A60" s="20" t="s">
        <v>45</v>
      </c>
      <c r="B60" s="20"/>
      <c r="C60" s="21"/>
      <c r="D60" s="74">
        <f>SUM(D44:D56)</f>
        <v>388</v>
      </c>
      <c r="E60" s="116">
        <f>SUM(E44:E59)</f>
        <v>26342389.710000001</v>
      </c>
      <c r="F60" s="116">
        <f>SUM(F44:F59)</f>
        <v>2829692.3699999996</v>
      </c>
      <c r="G60" s="126">
        <f>1-(F60/E60)</f>
        <v>0.89258027076693791</v>
      </c>
      <c r="H60" s="15"/>
    </row>
    <row r="61" spans="1:8" ht="15.75" customHeight="1" x14ac:dyDescent="0.35">
      <c r="A61" s="33"/>
      <c r="B61" s="33"/>
      <c r="C61" s="33"/>
      <c r="D61" s="127"/>
      <c r="E61" s="118"/>
      <c r="F61" s="119"/>
      <c r="G61" s="119"/>
      <c r="H61" s="2"/>
    </row>
    <row r="62" spans="1:8" ht="15.75" customHeight="1" x14ac:dyDescent="0.35">
      <c r="A62" s="34" t="s">
        <v>46</v>
      </c>
      <c r="B62" s="35"/>
      <c r="C62" s="35"/>
      <c r="D62" s="51"/>
      <c r="E62" s="120"/>
      <c r="F62" s="36">
        <f>F60+F39</f>
        <v>2829692.3699999996</v>
      </c>
      <c r="G62" s="120"/>
      <c r="H62" s="2"/>
    </row>
    <row r="63" spans="1:8" ht="15.75" customHeight="1" x14ac:dyDescent="0.35">
      <c r="A63" s="37"/>
      <c r="B63" s="38"/>
      <c r="C63" s="38"/>
      <c r="D63" s="51"/>
      <c r="E63" s="38"/>
      <c r="F63" s="36"/>
      <c r="G63" s="38"/>
      <c r="H63" s="2"/>
    </row>
    <row r="64" spans="1:8" ht="15.75" customHeight="1" x14ac:dyDescent="0.35">
      <c r="A64" s="4" t="s">
        <v>47</v>
      </c>
      <c r="B64" s="39"/>
      <c r="C64" s="39"/>
      <c r="D64" s="39"/>
      <c r="E64" s="39"/>
      <c r="F64" s="40"/>
      <c r="G64" s="39"/>
      <c r="H64" s="2"/>
    </row>
    <row r="65" spans="1:8" ht="15.75" customHeight="1" x14ac:dyDescent="0.35">
      <c r="A65" s="4" t="s">
        <v>48</v>
      </c>
      <c r="B65" s="39"/>
      <c r="C65" s="39"/>
      <c r="D65" s="39"/>
      <c r="E65" s="39"/>
      <c r="F65" s="40"/>
      <c r="G65" s="39"/>
      <c r="H65" s="2"/>
    </row>
    <row r="66" spans="1:8" ht="15.75" customHeight="1" x14ac:dyDescent="0.35">
      <c r="A66" s="4" t="s">
        <v>49</v>
      </c>
      <c r="B66" s="39"/>
      <c r="C66" s="39"/>
      <c r="D66" s="39"/>
      <c r="E66" s="39"/>
      <c r="F66" s="40"/>
      <c r="G66" s="39"/>
      <c r="H66" s="2"/>
    </row>
    <row r="67" spans="1:8" ht="15.75" customHeight="1" x14ac:dyDescent="0.35">
      <c r="A67" s="4"/>
      <c r="B67" s="39"/>
      <c r="C67" s="39"/>
      <c r="D67" s="39"/>
      <c r="E67" s="39"/>
      <c r="F67" s="40"/>
      <c r="G67" s="39"/>
      <c r="H67" s="2"/>
    </row>
    <row r="68" spans="1:8" ht="15.75" customHeight="1" x14ac:dyDescent="0.35">
      <c r="A68" s="41" t="s">
        <v>50</v>
      </c>
      <c r="B68" s="38"/>
      <c r="C68" s="38"/>
      <c r="D68" s="38"/>
      <c r="E68" s="38"/>
      <c r="F68" s="36"/>
      <c r="G68" s="38"/>
      <c r="H68" s="2"/>
    </row>
  </sheetData>
  <phoneticPr fontId="17" type="noConversion"/>
  <printOptions horizontalCentered="1"/>
  <pageMargins left="0.25" right="0.25" top="0.25" bottom="0.25" header="0.5" footer="0.5"/>
  <pageSetup scale="5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2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JULY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72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78" t="s">
        <v>146</v>
      </c>
      <c r="B9" s="13"/>
      <c r="C9" s="14"/>
      <c r="D9" s="72"/>
      <c r="E9" s="105"/>
      <c r="F9" s="105"/>
      <c r="G9" s="106"/>
      <c r="H9" s="15"/>
    </row>
    <row r="10" spans="1:8" ht="15.75" x14ac:dyDescent="0.25">
      <c r="A10" s="78" t="s">
        <v>11</v>
      </c>
      <c r="B10" s="13"/>
      <c r="C10" s="14"/>
      <c r="D10" s="72">
        <v>3</v>
      </c>
      <c r="E10" s="105">
        <v>764796</v>
      </c>
      <c r="F10" s="105">
        <v>-6853.5</v>
      </c>
      <c r="G10" s="106">
        <f>F10/E10</f>
        <v>-8.9612131862614342E-3</v>
      </c>
      <c r="H10" s="15"/>
    </row>
    <row r="11" spans="1:8" ht="15.75" x14ac:dyDescent="0.25">
      <c r="A11" s="78" t="s">
        <v>73</v>
      </c>
      <c r="B11" s="13"/>
      <c r="C11" s="14"/>
      <c r="D11" s="72">
        <v>1</v>
      </c>
      <c r="E11" s="105">
        <v>102680</v>
      </c>
      <c r="F11" s="105">
        <v>21677.22</v>
      </c>
      <c r="G11" s="106">
        <f>F11/E11</f>
        <v>0.21111433580054539</v>
      </c>
      <c r="H11" s="15"/>
    </row>
    <row r="12" spans="1:8" ht="15.75" x14ac:dyDescent="0.25">
      <c r="A12" s="78" t="s">
        <v>25</v>
      </c>
      <c r="B12" s="13"/>
      <c r="C12" s="14"/>
      <c r="D12" s="72">
        <v>1</v>
      </c>
      <c r="E12" s="105">
        <v>75710</v>
      </c>
      <c r="F12" s="105">
        <v>21676</v>
      </c>
      <c r="G12" s="106">
        <f>F12/E12</f>
        <v>0.28630299828292166</v>
      </c>
      <c r="H12" s="15"/>
    </row>
    <row r="13" spans="1:8" ht="15.75" x14ac:dyDescent="0.25">
      <c r="A13" s="78" t="s">
        <v>74</v>
      </c>
      <c r="B13" s="13"/>
      <c r="C13" s="14"/>
      <c r="D13" s="72">
        <v>18</v>
      </c>
      <c r="E13" s="105">
        <v>3894070</v>
      </c>
      <c r="F13" s="105">
        <v>909181.5</v>
      </c>
      <c r="G13" s="106">
        <f>F13/E13</f>
        <v>0.23347846854319518</v>
      </c>
      <c r="H13" s="15"/>
    </row>
    <row r="14" spans="1:8" ht="15.75" x14ac:dyDescent="0.25">
      <c r="A14" s="78" t="s">
        <v>120</v>
      </c>
      <c r="B14" s="13"/>
      <c r="C14" s="14"/>
      <c r="D14" s="72"/>
      <c r="E14" s="105"/>
      <c r="F14" s="105"/>
      <c r="G14" s="106"/>
      <c r="H14" s="15"/>
    </row>
    <row r="15" spans="1:8" ht="15.75" x14ac:dyDescent="0.25">
      <c r="A15" s="78" t="s">
        <v>112</v>
      </c>
      <c r="B15" s="13"/>
      <c r="C15" s="14"/>
      <c r="D15" s="72"/>
      <c r="E15" s="105"/>
      <c r="F15" s="105"/>
      <c r="G15" s="106"/>
      <c r="H15" s="15"/>
    </row>
    <row r="16" spans="1:8" ht="15.75" x14ac:dyDescent="0.25">
      <c r="A16" s="78" t="s">
        <v>121</v>
      </c>
      <c r="B16" s="13"/>
      <c r="C16" s="14"/>
      <c r="D16" s="72"/>
      <c r="E16" s="105"/>
      <c r="F16" s="105"/>
      <c r="G16" s="106"/>
      <c r="H16" s="15"/>
    </row>
    <row r="17" spans="1:8" ht="15.75" x14ac:dyDescent="0.25">
      <c r="A17" s="78" t="s">
        <v>147</v>
      </c>
      <c r="B17" s="13"/>
      <c r="C17" s="14"/>
      <c r="D17" s="72"/>
      <c r="E17" s="105"/>
      <c r="F17" s="105"/>
      <c r="G17" s="106"/>
      <c r="H17" s="15"/>
    </row>
    <row r="18" spans="1:8" ht="15.75" x14ac:dyDescent="0.25">
      <c r="A18" s="78" t="s">
        <v>14</v>
      </c>
      <c r="B18" s="13"/>
      <c r="C18" s="14"/>
      <c r="D18" s="72">
        <v>1</v>
      </c>
      <c r="E18" s="105">
        <v>183691</v>
      </c>
      <c r="F18" s="105">
        <v>78915</v>
      </c>
      <c r="G18" s="106">
        <f>F18/E18</f>
        <v>0.42960732970042081</v>
      </c>
      <c r="H18" s="15"/>
    </row>
    <row r="19" spans="1:8" ht="15.75" x14ac:dyDescent="0.25">
      <c r="A19" s="78" t="s">
        <v>15</v>
      </c>
      <c r="B19" s="13"/>
      <c r="C19" s="14"/>
      <c r="D19" s="72">
        <v>3</v>
      </c>
      <c r="E19" s="105">
        <v>4331637</v>
      </c>
      <c r="F19" s="105">
        <v>850225</v>
      </c>
      <c r="G19" s="106">
        <f>F19/E19</f>
        <v>0.19628260632181321</v>
      </c>
      <c r="H19" s="15"/>
    </row>
    <row r="20" spans="1:8" ht="15.75" x14ac:dyDescent="0.25">
      <c r="A20" s="69" t="s">
        <v>16</v>
      </c>
      <c r="B20" s="13"/>
      <c r="C20" s="14"/>
      <c r="D20" s="72"/>
      <c r="E20" s="105"/>
      <c r="F20" s="105"/>
      <c r="G20" s="106"/>
      <c r="H20" s="15"/>
    </row>
    <row r="21" spans="1:8" ht="15.75" x14ac:dyDescent="0.25">
      <c r="A21" s="78" t="s">
        <v>75</v>
      </c>
      <c r="B21" s="13"/>
      <c r="C21" s="14"/>
      <c r="D21" s="72">
        <v>3</v>
      </c>
      <c r="E21" s="105">
        <v>3720448</v>
      </c>
      <c r="F21" s="105">
        <v>1051316.5</v>
      </c>
      <c r="G21" s="106">
        <f>F21/E21</f>
        <v>0.28257793147491916</v>
      </c>
      <c r="H21" s="15"/>
    </row>
    <row r="22" spans="1:8" ht="15.75" x14ac:dyDescent="0.25">
      <c r="A22" s="78" t="s">
        <v>97</v>
      </c>
      <c r="B22" s="13"/>
      <c r="C22" s="14"/>
      <c r="D22" s="72"/>
      <c r="E22" s="105"/>
      <c r="F22" s="105"/>
      <c r="G22" s="106"/>
      <c r="H22" s="15"/>
    </row>
    <row r="23" spans="1:8" ht="15.75" x14ac:dyDescent="0.25">
      <c r="A23" s="78" t="s">
        <v>149</v>
      </c>
      <c r="B23" s="13"/>
      <c r="C23" s="14"/>
      <c r="D23" s="72">
        <v>1</v>
      </c>
      <c r="E23" s="105">
        <v>6720</v>
      </c>
      <c r="F23" s="105">
        <v>2710.5</v>
      </c>
      <c r="G23" s="106">
        <f>F23/E23</f>
        <v>0.40334821428571427</v>
      </c>
      <c r="H23" s="15"/>
    </row>
    <row r="24" spans="1:8" ht="15.75" x14ac:dyDescent="0.25">
      <c r="A24" s="78" t="s">
        <v>143</v>
      </c>
      <c r="B24" s="13"/>
      <c r="C24" s="14"/>
      <c r="D24" s="72">
        <v>1</v>
      </c>
      <c r="E24" s="105">
        <v>483837</v>
      </c>
      <c r="F24" s="105">
        <v>165670</v>
      </c>
      <c r="G24" s="106">
        <f>F24/E24</f>
        <v>0.34240870375767046</v>
      </c>
      <c r="H24" s="15"/>
    </row>
    <row r="25" spans="1:8" ht="15.75" x14ac:dyDescent="0.25">
      <c r="A25" s="79" t="s">
        <v>20</v>
      </c>
      <c r="B25" s="13"/>
      <c r="C25" s="14"/>
      <c r="D25" s="72">
        <v>4</v>
      </c>
      <c r="E25" s="105">
        <v>1583249</v>
      </c>
      <c r="F25" s="105">
        <v>465883</v>
      </c>
      <c r="G25" s="106">
        <f>F25/E25</f>
        <v>0.29425756782413887</v>
      </c>
      <c r="H25" s="15"/>
    </row>
    <row r="26" spans="1:8" ht="15.75" x14ac:dyDescent="0.25">
      <c r="A26" s="79" t="s">
        <v>21</v>
      </c>
      <c r="B26" s="13"/>
      <c r="C26" s="14"/>
      <c r="D26" s="72">
        <v>17</v>
      </c>
      <c r="E26" s="105">
        <v>136395</v>
      </c>
      <c r="F26" s="105">
        <v>136395</v>
      </c>
      <c r="G26" s="106">
        <f>F26/E26</f>
        <v>1</v>
      </c>
      <c r="H26" s="15"/>
    </row>
    <row r="27" spans="1:8" ht="15.75" x14ac:dyDescent="0.25">
      <c r="A27" s="69" t="s">
        <v>22</v>
      </c>
      <c r="B27" s="13"/>
      <c r="C27" s="14"/>
      <c r="D27" s="72"/>
      <c r="E27" s="105"/>
      <c r="F27" s="105"/>
      <c r="G27" s="106"/>
      <c r="H27" s="15"/>
    </row>
    <row r="28" spans="1:8" ht="15.75" x14ac:dyDescent="0.25">
      <c r="A28" s="69" t="s">
        <v>23</v>
      </c>
      <c r="B28" s="13"/>
      <c r="C28" s="14"/>
      <c r="D28" s="72"/>
      <c r="E28" s="105">
        <v>79638</v>
      </c>
      <c r="F28" s="105">
        <v>16588</v>
      </c>
      <c r="G28" s="106">
        <f>F28/E28</f>
        <v>0.20829252366960496</v>
      </c>
      <c r="H28" s="15"/>
    </row>
    <row r="29" spans="1:8" ht="15.75" x14ac:dyDescent="0.25">
      <c r="A29" s="69" t="s">
        <v>151</v>
      </c>
      <c r="B29" s="13"/>
      <c r="C29" s="14"/>
      <c r="D29" s="72">
        <v>1</v>
      </c>
      <c r="E29" s="105">
        <v>1230141</v>
      </c>
      <c r="F29" s="105">
        <v>113942.5</v>
      </c>
      <c r="G29" s="106">
        <f>F29/E29</f>
        <v>9.2625560809695792E-2</v>
      </c>
      <c r="H29" s="15"/>
    </row>
    <row r="30" spans="1:8" ht="15.75" x14ac:dyDescent="0.25">
      <c r="A30" s="69" t="s">
        <v>115</v>
      </c>
      <c r="B30" s="13"/>
      <c r="C30" s="14"/>
      <c r="D30" s="72"/>
      <c r="E30" s="105"/>
      <c r="F30" s="105"/>
      <c r="G30" s="106"/>
      <c r="H30" s="15"/>
    </row>
    <row r="31" spans="1:8" ht="15.75" x14ac:dyDescent="0.25">
      <c r="A31" s="69" t="s">
        <v>19</v>
      </c>
      <c r="B31" s="13"/>
      <c r="C31" s="14"/>
      <c r="D31" s="72"/>
      <c r="E31" s="105"/>
      <c r="F31" s="105"/>
      <c r="G31" s="106"/>
      <c r="H31" s="15"/>
    </row>
    <row r="32" spans="1:8" ht="15.75" x14ac:dyDescent="0.25">
      <c r="A32" s="69" t="s">
        <v>142</v>
      </c>
      <c r="B32" s="13"/>
      <c r="C32" s="14"/>
      <c r="D32" s="72">
        <v>2</v>
      </c>
      <c r="E32" s="105">
        <v>373295</v>
      </c>
      <c r="F32" s="105">
        <v>155410</v>
      </c>
      <c r="G32" s="106">
        <f>F32/E32</f>
        <v>0.41631953280917239</v>
      </c>
      <c r="H32" s="15"/>
    </row>
    <row r="33" spans="1:8" ht="15.75" x14ac:dyDescent="0.25">
      <c r="A33" s="69" t="s">
        <v>152</v>
      </c>
      <c r="B33" s="13"/>
      <c r="C33" s="14"/>
      <c r="D33" s="72">
        <v>2</v>
      </c>
      <c r="E33" s="105">
        <v>804013</v>
      </c>
      <c r="F33" s="105">
        <v>311207</v>
      </c>
      <c r="G33" s="106">
        <f>F33/E33</f>
        <v>0.38706712453654357</v>
      </c>
      <c r="H33" s="15"/>
    </row>
    <row r="34" spans="1:8" ht="15.75" x14ac:dyDescent="0.25">
      <c r="A34" s="69" t="s">
        <v>76</v>
      </c>
      <c r="B34" s="13"/>
      <c r="C34" s="14"/>
      <c r="D34" s="72">
        <v>3</v>
      </c>
      <c r="E34" s="105">
        <v>2304059</v>
      </c>
      <c r="F34" s="105">
        <v>238570</v>
      </c>
      <c r="G34" s="106">
        <f>F34/E34</f>
        <v>0.10354335544358891</v>
      </c>
      <c r="H34" s="15"/>
    </row>
    <row r="35" spans="1:8" x14ac:dyDescent="0.2">
      <c r="A35" s="16" t="s">
        <v>28</v>
      </c>
      <c r="B35" s="13"/>
      <c r="C35" s="14"/>
      <c r="D35" s="73"/>
      <c r="E35" s="104"/>
      <c r="F35" s="105"/>
      <c r="G35" s="107"/>
      <c r="H35" s="15"/>
    </row>
    <row r="36" spans="1:8" x14ac:dyDescent="0.2">
      <c r="A36" s="16" t="s">
        <v>44</v>
      </c>
      <c r="B36" s="13"/>
      <c r="C36" s="14"/>
      <c r="D36" s="73"/>
      <c r="E36" s="104"/>
      <c r="F36" s="105"/>
      <c r="G36" s="107"/>
      <c r="H36" s="15"/>
    </row>
    <row r="37" spans="1:8" x14ac:dyDescent="0.2">
      <c r="A37" s="16" t="s">
        <v>30</v>
      </c>
      <c r="B37" s="13"/>
      <c r="C37" s="14"/>
      <c r="D37" s="73"/>
      <c r="E37" s="104"/>
      <c r="F37" s="105"/>
      <c r="G37" s="107"/>
      <c r="H37" s="15"/>
    </row>
    <row r="38" spans="1:8" x14ac:dyDescent="0.2">
      <c r="A38" s="17"/>
      <c r="B38" s="18"/>
      <c r="C38" s="14"/>
      <c r="D38" s="73"/>
      <c r="E38" s="108"/>
      <c r="F38" s="108"/>
      <c r="G38" s="107"/>
      <c r="H38" s="15"/>
    </row>
    <row r="39" spans="1:8" ht="15.75" x14ac:dyDescent="0.25">
      <c r="A39" s="19" t="s">
        <v>31</v>
      </c>
      <c r="B39" s="20"/>
      <c r="C39" s="21"/>
      <c r="D39" s="103">
        <f>SUM(D9:D38)</f>
        <v>61</v>
      </c>
      <c r="E39" s="109">
        <f>SUM(E9:E38)</f>
        <v>20074379</v>
      </c>
      <c r="F39" s="109">
        <f>SUM(F9:F38)</f>
        <v>4532513.72</v>
      </c>
      <c r="G39" s="110">
        <f>F39/E39</f>
        <v>0.22578599915842976</v>
      </c>
      <c r="H39" s="15"/>
    </row>
    <row r="40" spans="1:8" ht="15.75" x14ac:dyDescent="0.25">
      <c r="A40" s="22"/>
      <c r="B40" s="22"/>
      <c r="C40" s="22"/>
      <c r="D40" s="111"/>
      <c r="E40" s="112"/>
      <c r="F40" s="75"/>
      <c r="G40" s="75"/>
      <c r="H40" s="2"/>
    </row>
    <row r="41" spans="1:8" ht="18" x14ac:dyDescent="0.25">
      <c r="A41" s="23" t="s">
        <v>32</v>
      </c>
      <c r="B41" s="24"/>
      <c r="C41" s="24"/>
      <c r="D41" s="11"/>
      <c r="E41" s="113"/>
      <c r="F41" s="76"/>
      <c r="G41" s="76"/>
      <c r="H41" s="2"/>
    </row>
    <row r="42" spans="1:8" ht="15.75" x14ac:dyDescent="0.25">
      <c r="A42" s="26"/>
      <c r="B42" s="26"/>
      <c r="C42" s="26"/>
      <c r="D42" s="114"/>
      <c r="E42" s="11" t="s">
        <v>132</v>
      </c>
      <c r="F42" s="11" t="s">
        <v>132</v>
      </c>
      <c r="G42" s="11" t="s">
        <v>5</v>
      </c>
      <c r="H42" s="2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81" t="s">
        <v>134</v>
      </c>
      <c r="H43" s="2"/>
    </row>
    <row r="44" spans="1:8" ht="15.75" x14ac:dyDescent="0.25">
      <c r="A44" s="27" t="s">
        <v>33</v>
      </c>
      <c r="B44" s="28"/>
      <c r="C44" s="14"/>
      <c r="D44" s="72">
        <v>94</v>
      </c>
      <c r="E44" s="105">
        <v>18679201.850000001</v>
      </c>
      <c r="F44" s="105">
        <v>955077.44</v>
      </c>
      <c r="G44" s="106">
        <f>1-(+F44/E44)</f>
        <v>0.94886947270715427</v>
      </c>
      <c r="H44" s="15"/>
    </row>
    <row r="45" spans="1:8" ht="15.75" x14ac:dyDescent="0.25">
      <c r="A45" s="27" t="s">
        <v>34</v>
      </c>
      <c r="B45" s="28"/>
      <c r="C45" s="14"/>
      <c r="D45" s="72">
        <v>12</v>
      </c>
      <c r="E45" s="105">
        <v>6841314.4100000001</v>
      </c>
      <c r="F45" s="105">
        <v>679431.57</v>
      </c>
      <c r="G45" s="106">
        <f>1-(+F45/E45)</f>
        <v>0.90068698362892519</v>
      </c>
      <c r="H45" s="15"/>
    </row>
    <row r="46" spans="1:8" ht="15.75" x14ac:dyDescent="0.25">
      <c r="A46" s="27" t="s">
        <v>35</v>
      </c>
      <c r="B46" s="28"/>
      <c r="C46" s="14"/>
      <c r="D46" s="72">
        <v>252</v>
      </c>
      <c r="E46" s="105">
        <v>16678642.25</v>
      </c>
      <c r="F46" s="105">
        <v>700444.29</v>
      </c>
      <c r="G46" s="106">
        <f>1-(+F46/E46)</f>
        <v>0.95800351854180454</v>
      </c>
      <c r="H46" s="15"/>
    </row>
    <row r="47" spans="1:8" ht="15.75" x14ac:dyDescent="0.25">
      <c r="A47" s="27" t="s">
        <v>36</v>
      </c>
      <c r="B47" s="28"/>
      <c r="C47" s="14"/>
      <c r="D47" s="72">
        <v>17</v>
      </c>
      <c r="E47" s="105">
        <v>1493335.5</v>
      </c>
      <c r="F47" s="105">
        <v>183794</v>
      </c>
      <c r="G47" s="106">
        <f>1-(+F47/E47)</f>
        <v>0.87692383928460815</v>
      </c>
      <c r="H47" s="15"/>
    </row>
    <row r="48" spans="1:8" ht="15.75" x14ac:dyDescent="0.25">
      <c r="A48" s="27" t="s">
        <v>37</v>
      </c>
      <c r="B48" s="28"/>
      <c r="C48" s="14"/>
      <c r="D48" s="72">
        <v>102</v>
      </c>
      <c r="E48" s="105">
        <v>17558647</v>
      </c>
      <c r="F48" s="105">
        <v>1381007.06</v>
      </c>
      <c r="G48" s="106">
        <f>1-(+F48/E48)</f>
        <v>0.92134889094814654</v>
      </c>
      <c r="H48" s="15"/>
    </row>
    <row r="49" spans="1:8" ht="15.75" x14ac:dyDescent="0.25">
      <c r="A49" s="27" t="s">
        <v>38</v>
      </c>
      <c r="B49" s="28"/>
      <c r="C49" s="14"/>
      <c r="D49" s="72"/>
      <c r="E49" s="105"/>
      <c r="F49" s="105"/>
      <c r="G49" s="106"/>
      <c r="H49" s="15"/>
    </row>
    <row r="50" spans="1:8" ht="15.75" x14ac:dyDescent="0.25">
      <c r="A50" s="27" t="s">
        <v>39</v>
      </c>
      <c r="B50" s="28"/>
      <c r="C50" s="14"/>
      <c r="D50" s="72">
        <v>46</v>
      </c>
      <c r="E50" s="105">
        <v>13018112.5</v>
      </c>
      <c r="F50" s="105">
        <v>627182.09</v>
      </c>
      <c r="G50" s="106">
        <f t="shared" ref="G50:G55" si="0">1-(+F50/E50)</f>
        <v>0.95182234828589785</v>
      </c>
      <c r="H50" s="15"/>
    </row>
    <row r="51" spans="1:8" ht="15.75" x14ac:dyDescent="0.25">
      <c r="A51" s="27" t="s">
        <v>40</v>
      </c>
      <c r="B51" s="28"/>
      <c r="C51" s="14"/>
      <c r="D51" s="72">
        <v>8</v>
      </c>
      <c r="E51" s="105">
        <v>767050</v>
      </c>
      <c r="F51" s="105">
        <v>72904</v>
      </c>
      <c r="G51" s="106">
        <f t="shared" si="0"/>
        <v>0.90495534841275016</v>
      </c>
      <c r="H51" s="15"/>
    </row>
    <row r="52" spans="1:8" ht="15.75" x14ac:dyDescent="0.25">
      <c r="A52" s="53" t="s">
        <v>41</v>
      </c>
      <c r="B52" s="28"/>
      <c r="C52" s="14"/>
      <c r="D52" s="72">
        <v>6</v>
      </c>
      <c r="E52" s="105">
        <v>509375</v>
      </c>
      <c r="F52" s="105">
        <v>-15250</v>
      </c>
      <c r="G52" s="106">
        <f t="shared" si="0"/>
        <v>1.0299386503067485</v>
      </c>
      <c r="H52" s="15"/>
    </row>
    <row r="53" spans="1:8" ht="15.75" x14ac:dyDescent="0.25">
      <c r="A53" s="54" t="s">
        <v>60</v>
      </c>
      <c r="B53" s="28"/>
      <c r="C53" s="14"/>
      <c r="D53" s="72">
        <v>2</v>
      </c>
      <c r="E53" s="105">
        <v>169300</v>
      </c>
      <c r="F53" s="105">
        <v>35100</v>
      </c>
      <c r="G53" s="106">
        <f t="shared" si="0"/>
        <v>0.79267572356763139</v>
      </c>
      <c r="H53" s="15"/>
    </row>
    <row r="54" spans="1:8" ht="15.75" x14ac:dyDescent="0.25">
      <c r="A54" s="27" t="s">
        <v>98</v>
      </c>
      <c r="B54" s="28"/>
      <c r="C54" s="14"/>
      <c r="D54" s="72">
        <v>1228</v>
      </c>
      <c r="E54" s="105">
        <v>138344264.37</v>
      </c>
      <c r="F54" s="105">
        <v>14885755.33</v>
      </c>
      <c r="G54" s="106">
        <f t="shared" si="0"/>
        <v>0.89240063259732816</v>
      </c>
      <c r="H54" s="15"/>
    </row>
    <row r="55" spans="1:8" ht="15.75" x14ac:dyDescent="0.25">
      <c r="A55" s="70" t="s">
        <v>99</v>
      </c>
      <c r="B55" s="30"/>
      <c r="C55" s="14"/>
      <c r="D55" s="72">
        <v>3</v>
      </c>
      <c r="E55" s="105">
        <v>467445</v>
      </c>
      <c r="F55" s="105">
        <v>49992.59</v>
      </c>
      <c r="G55" s="106">
        <f t="shared" si="0"/>
        <v>0.89305139642096931</v>
      </c>
      <c r="H55" s="15"/>
    </row>
    <row r="56" spans="1:8" x14ac:dyDescent="0.2">
      <c r="A56" s="31" t="s">
        <v>42</v>
      </c>
      <c r="B56" s="30"/>
      <c r="C56" s="14"/>
      <c r="D56" s="73"/>
      <c r="E56" s="108"/>
      <c r="F56" s="105"/>
      <c r="G56" s="107"/>
      <c r="H56" s="15"/>
    </row>
    <row r="57" spans="1:8" x14ac:dyDescent="0.2">
      <c r="A57" s="16" t="s">
        <v>43</v>
      </c>
      <c r="B57" s="28"/>
      <c r="C57" s="14"/>
      <c r="D57" s="73"/>
      <c r="E57" s="108"/>
      <c r="F57" s="105"/>
      <c r="G57" s="107"/>
      <c r="H57" s="15"/>
    </row>
    <row r="58" spans="1:8" x14ac:dyDescent="0.2">
      <c r="A58" s="16" t="s">
        <v>29</v>
      </c>
      <c r="B58" s="28"/>
      <c r="C58" s="14"/>
      <c r="D58" s="73"/>
      <c r="E58" s="104"/>
      <c r="F58" s="105"/>
      <c r="G58" s="107"/>
      <c r="H58" s="15"/>
    </row>
    <row r="59" spans="1:8" x14ac:dyDescent="0.2">
      <c r="A59" s="16" t="s">
        <v>30</v>
      </c>
      <c r="B59" s="28"/>
      <c r="C59" s="14"/>
      <c r="D59" s="73"/>
      <c r="E59" s="104"/>
      <c r="F59" s="105"/>
      <c r="G59" s="107"/>
      <c r="H59" s="15"/>
    </row>
    <row r="60" spans="1:8" ht="15.75" x14ac:dyDescent="0.25">
      <c r="A60" s="32"/>
      <c r="B60" s="18"/>
      <c r="C60" s="14"/>
      <c r="D60" s="73"/>
      <c r="E60" s="115"/>
      <c r="F60" s="115"/>
      <c r="G60" s="107"/>
      <c r="H60" s="2"/>
    </row>
    <row r="61" spans="1:8" ht="15.75" x14ac:dyDescent="0.25">
      <c r="A61" s="20" t="s">
        <v>45</v>
      </c>
      <c r="B61" s="20"/>
      <c r="C61" s="21"/>
      <c r="D61" s="74">
        <f>SUM(D44:D57)</f>
        <v>1770</v>
      </c>
      <c r="E61" s="116">
        <f>SUM(E44:E60)</f>
        <v>214526687.88</v>
      </c>
      <c r="F61" s="116">
        <f>SUM(F44:F60)</f>
        <v>19555438.370000001</v>
      </c>
      <c r="G61" s="110">
        <f>1-(+F61/E61)</f>
        <v>0.90884379671708371</v>
      </c>
      <c r="H61" s="2"/>
    </row>
    <row r="62" spans="1:8" x14ac:dyDescent="0.2">
      <c r="A62" s="33"/>
      <c r="B62" s="33"/>
      <c r="C62" s="33"/>
      <c r="D62" s="117"/>
      <c r="E62" s="118"/>
      <c r="F62" s="119"/>
      <c r="G62" s="119"/>
      <c r="H62" s="2"/>
    </row>
    <row r="63" spans="1:8" ht="18" x14ac:dyDescent="0.25">
      <c r="A63" s="34" t="s">
        <v>46</v>
      </c>
      <c r="B63" s="35"/>
      <c r="C63" s="35"/>
      <c r="D63" s="120"/>
      <c r="E63" s="120"/>
      <c r="F63" s="36">
        <f>F61+F39</f>
        <v>24087952.09</v>
      </c>
      <c r="G63" s="120"/>
      <c r="H63" s="2"/>
    </row>
    <row r="64" spans="1:8" ht="18" x14ac:dyDescent="0.25">
      <c r="A64" s="34"/>
      <c r="B64" s="35"/>
      <c r="C64" s="35"/>
      <c r="D64" s="35"/>
      <c r="E64" s="35"/>
      <c r="F64" s="36"/>
      <c r="G64" s="35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6"/>
      <c r="F70" s="2"/>
      <c r="G70" s="2"/>
      <c r="H70" s="2"/>
    </row>
    <row r="71" spans="1:8" ht="18" x14ac:dyDescent="0.25">
      <c r="A71" s="85"/>
      <c r="B71" s="86"/>
      <c r="C71" s="86"/>
      <c r="D71" s="86"/>
      <c r="E71" s="43"/>
      <c r="F71" s="2"/>
      <c r="G71" s="2"/>
      <c r="H71" s="2"/>
    </row>
    <row r="72" spans="1:8" ht="18" x14ac:dyDescent="0.25">
      <c r="A72" s="42"/>
      <c r="B72" s="38"/>
      <c r="C72" s="38"/>
      <c r="D72" s="38"/>
      <c r="E72" s="44"/>
      <c r="F72" s="2"/>
      <c r="G72" s="2"/>
      <c r="H72" s="2"/>
    </row>
    <row r="73" spans="1:8" ht="18" x14ac:dyDescent="0.25">
      <c r="A73" s="42"/>
      <c r="B73" s="38"/>
      <c r="C73" s="38"/>
      <c r="D73" s="38"/>
      <c r="E73" s="45"/>
      <c r="F73" s="2"/>
      <c r="G73" s="2"/>
      <c r="H73" s="2"/>
    </row>
    <row r="74" spans="1:8" ht="18" x14ac:dyDescent="0.25">
      <c r="A74" s="42"/>
      <c r="B74" s="38"/>
      <c r="C74" s="38"/>
      <c r="D74" s="38"/>
      <c r="E74" s="36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43"/>
      <c r="F76" s="2"/>
      <c r="G76" s="2"/>
      <c r="H76" s="2"/>
    </row>
    <row r="77" spans="1:8" ht="18" x14ac:dyDescent="0.25">
      <c r="A77" s="42"/>
      <c r="B77" s="38"/>
      <c r="C77" s="38"/>
      <c r="D77" s="38"/>
      <c r="E77" s="44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6"/>
      <c r="F80" s="2"/>
      <c r="G80" s="2"/>
      <c r="H80" s="2"/>
    </row>
    <row r="81" spans="1:8" ht="18" x14ac:dyDescent="0.25">
      <c r="A81" s="42"/>
      <c r="B81" s="38"/>
      <c r="C81" s="38"/>
      <c r="D81" s="38"/>
      <c r="E81" s="38"/>
      <c r="F81" s="2"/>
      <c r="G81" s="2"/>
      <c r="H81" s="2"/>
    </row>
    <row r="82" spans="1:8" ht="15.75" x14ac:dyDescent="0.25">
      <c r="A82" s="47"/>
      <c r="B82" s="2"/>
      <c r="C82" s="2"/>
      <c r="D82" s="2"/>
      <c r="E82" s="2"/>
      <c r="F82" s="2"/>
      <c r="G82" s="2"/>
      <c r="H82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JULY 2024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87"/>
      <c r="C5" s="87"/>
      <c r="D5" s="60" t="s">
        <v>77</v>
      </c>
      <c r="E5" s="61"/>
      <c r="F5" s="8"/>
      <c r="G5" s="88"/>
      <c r="H5" s="2"/>
    </row>
    <row r="6" spans="1:8" ht="18" x14ac:dyDescent="0.25">
      <c r="A6" s="23" t="s">
        <v>3</v>
      </c>
      <c r="B6" s="87"/>
      <c r="C6" s="87"/>
      <c r="D6" s="87"/>
      <c r="E6" s="87"/>
      <c r="F6" s="88"/>
      <c r="G6" s="88"/>
      <c r="H6" s="2"/>
    </row>
    <row r="7" spans="1:8" ht="15.75" x14ac:dyDescent="0.25">
      <c r="A7" s="63"/>
      <c r="B7" s="63"/>
      <c r="C7" s="63"/>
      <c r="D7" s="63"/>
      <c r="E7" s="25" t="s">
        <v>4</v>
      </c>
      <c r="F7" s="25" t="s">
        <v>4</v>
      </c>
      <c r="G7" s="12" t="s">
        <v>5</v>
      </c>
      <c r="H7" s="2"/>
    </row>
    <row r="8" spans="1:8" ht="15.75" x14ac:dyDescent="0.25">
      <c r="A8" s="63"/>
      <c r="B8" s="63"/>
      <c r="C8" s="63"/>
      <c r="D8" s="25" t="s">
        <v>6</v>
      </c>
      <c r="E8" s="25" t="s">
        <v>7</v>
      </c>
      <c r="F8" s="12" t="s">
        <v>8</v>
      </c>
      <c r="G8" s="12" t="s">
        <v>9</v>
      </c>
      <c r="H8" s="2"/>
    </row>
    <row r="9" spans="1:8" ht="15.75" x14ac:dyDescent="0.25">
      <c r="A9" s="78" t="s">
        <v>10</v>
      </c>
      <c r="B9" s="13"/>
      <c r="C9" s="14"/>
      <c r="D9" s="72"/>
      <c r="E9" s="104"/>
      <c r="F9" s="105"/>
      <c r="G9" s="106"/>
      <c r="H9" s="15"/>
    </row>
    <row r="10" spans="1:8" ht="15.75" x14ac:dyDescent="0.25">
      <c r="A10" s="78" t="s">
        <v>11</v>
      </c>
      <c r="B10" s="13"/>
      <c r="C10" s="14"/>
      <c r="D10" s="72"/>
      <c r="E10" s="104"/>
      <c r="F10" s="105"/>
      <c r="G10" s="106"/>
      <c r="H10" s="15"/>
    </row>
    <row r="11" spans="1:8" ht="15.75" x14ac:dyDescent="0.25">
      <c r="A11" s="78" t="s">
        <v>119</v>
      </c>
      <c r="B11" s="13"/>
      <c r="C11" s="14"/>
      <c r="D11" s="72"/>
      <c r="E11" s="104"/>
      <c r="F11" s="105"/>
      <c r="G11" s="106"/>
      <c r="H11" s="15"/>
    </row>
    <row r="12" spans="1:8" ht="15.75" x14ac:dyDescent="0.25">
      <c r="A12" s="78" t="s">
        <v>25</v>
      </c>
      <c r="B12" s="13"/>
      <c r="C12" s="14"/>
      <c r="D12" s="72"/>
      <c r="E12" s="104"/>
      <c r="F12" s="105"/>
      <c r="G12" s="106"/>
      <c r="H12" s="15"/>
    </row>
    <row r="13" spans="1:8" ht="15.75" x14ac:dyDescent="0.25">
      <c r="A13" s="78" t="s">
        <v>74</v>
      </c>
      <c r="B13" s="13"/>
      <c r="C13" s="14"/>
      <c r="D13" s="72">
        <v>18</v>
      </c>
      <c r="E13" s="104">
        <v>2310100</v>
      </c>
      <c r="F13" s="105">
        <v>523053</v>
      </c>
      <c r="G13" s="106">
        <f>F13/E13</f>
        <v>0.22642006839530757</v>
      </c>
      <c r="H13" s="15"/>
    </row>
    <row r="14" spans="1:8" ht="15.75" x14ac:dyDescent="0.25">
      <c r="A14" s="78" t="s">
        <v>106</v>
      </c>
      <c r="B14" s="13"/>
      <c r="C14" s="14"/>
      <c r="D14" s="72">
        <v>3</v>
      </c>
      <c r="E14" s="104">
        <v>533778</v>
      </c>
      <c r="F14" s="105">
        <v>115963.5</v>
      </c>
      <c r="G14" s="106">
        <f>F14/E14</f>
        <v>0.21725042995402583</v>
      </c>
      <c r="H14" s="15"/>
    </row>
    <row r="15" spans="1:8" ht="15.75" x14ac:dyDescent="0.25">
      <c r="A15" s="78" t="s">
        <v>108</v>
      </c>
      <c r="B15" s="13"/>
      <c r="C15" s="14"/>
      <c r="D15" s="72"/>
      <c r="E15" s="104"/>
      <c r="F15" s="105"/>
      <c r="G15" s="106"/>
      <c r="H15" s="15"/>
    </row>
    <row r="16" spans="1:8" ht="15.75" x14ac:dyDescent="0.25">
      <c r="A16" s="78" t="s">
        <v>103</v>
      </c>
      <c r="B16" s="13"/>
      <c r="C16" s="14"/>
      <c r="D16" s="72">
        <v>1</v>
      </c>
      <c r="E16" s="104">
        <v>15899</v>
      </c>
      <c r="F16" s="105">
        <v>5653.5</v>
      </c>
      <c r="G16" s="106">
        <f>F16/E16</f>
        <v>0.35558840178627588</v>
      </c>
      <c r="H16" s="15"/>
    </row>
    <row r="17" spans="1:8" ht="15.75" x14ac:dyDescent="0.25">
      <c r="A17" s="78" t="s">
        <v>78</v>
      </c>
      <c r="B17" s="13"/>
      <c r="C17" s="14"/>
      <c r="D17" s="72">
        <v>2</v>
      </c>
      <c r="E17" s="104">
        <v>379248</v>
      </c>
      <c r="F17" s="105">
        <v>138454</v>
      </c>
      <c r="G17" s="106">
        <f>F17/E17</f>
        <v>0.3650750959794119</v>
      </c>
      <c r="H17" s="15"/>
    </row>
    <row r="18" spans="1:8" ht="15.75" x14ac:dyDescent="0.25">
      <c r="A18" s="69" t="s">
        <v>113</v>
      </c>
      <c r="B18" s="13"/>
      <c r="C18" s="14"/>
      <c r="D18" s="72">
        <v>1</v>
      </c>
      <c r="E18" s="104">
        <v>501282</v>
      </c>
      <c r="F18" s="105">
        <v>188298</v>
      </c>
      <c r="G18" s="106">
        <f>F18/E18</f>
        <v>0.37563287730259615</v>
      </c>
      <c r="H18" s="15"/>
    </row>
    <row r="19" spans="1:8" ht="15.75" x14ac:dyDescent="0.25">
      <c r="A19" s="69" t="s">
        <v>14</v>
      </c>
      <c r="B19" s="13"/>
      <c r="C19" s="14"/>
      <c r="D19" s="72"/>
      <c r="E19" s="104"/>
      <c r="F19" s="105"/>
      <c r="G19" s="106"/>
      <c r="H19" s="15"/>
    </row>
    <row r="20" spans="1:8" ht="15.75" x14ac:dyDescent="0.25">
      <c r="A20" s="78" t="s">
        <v>15</v>
      </c>
      <c r="B20" s="13"/>
      <c r="C20" s="14"/>
      <c r="D20" s="72">
        <v>2</v>
      </c>
      <c r="E20" s="104">
        <v>872929</v>
      </c>
      <c r="F20" s="105">
        <v>351840</v>
      </c>
      <c r="G20" s="106">
        <f>F20/E20</f>
        <v>0.40305683509197199</v>
      </c>
      <c r="H20" s="15"/>
    </row>
    <row r="21" spans="1:8" ht="15.75" x14ac:dyDescent="0.25">
      <c r="A21" s="78" t="s">
        <v>59</v>
      </c>
      <c r="B21" s="13"/>
      <c r="C21" s="14"/>
      <c r="D21" s="72"/>
      <c r="E21" s="104"/>
      <c r="F21" s="105"/>
      <c r="G21" s="106"/>
      <c r="H21" s="15"/>
    </row>
    <row r="22" spans="1:8" ht="15.75" x14ac:dyDescent="0.25">
      <c r="A22" s="78" t="s">
        <v>97</v>
      </c>
      <c r="B22" s="13"/>
      <c r="C22" s="14"/>
      <c r="D22" s="72"/>
      <c r="E22" s="104"/>
      <c r="F22" s="105"/>
      <c r="G22" s="106"/>
      <c r="H22" s="15"/>
    </row>
    <row r="23" spans="1:8" ht="15.75" x14ac:dyDescent="0.25">
      <c r="A23" s="78" t="s">
        <v>114</v>
      </c>
      <c r="B23" s="13"/>
      <c r="C23" s="14"/>
      <c r="D23" s="72">
        <v>3</v>
      </c>
      <c r="E23" s="104">
        <v>1098107</v>
      </c>
      <c r="F23" s="105">
        <v>324079.62</v>
      </c>
      <c r="G23" s="106">
        <f t="shared" ref="G23:G29" si="0">F23/E23</f>
        <v>0.29512572089969374</v>
      </c>
      <c r="H23" s="15"/>
    </row>
    <row r="24" spans="1:8" ht="15.75" x14ac:dyDescent="0.25">
      <c r="A24" s="78" t="s">
        <v>18</v>
      </c>
      <c r="B24" s="13"/>
      <c r="C24" s="14"/>
      <c r="D24" s="72">
        <v>3</v>
      </c>
      <c r="E24" s="104">
        <v>1736551</v>
      </c>
      <c r="F24" s="105">
        <v>351626.5</v>
      </c>
      <c r="G24" s="106">
        <f t="shared" si="0"/>
        <v>0.20248555901899801</v>
      </c>
      <c r="H24" s="15"/>
    </row>
    <row r="25" spans="1:8" ht="15.75" x14ac:dyDescent="0.25">
      <c r="A25" s="79" t="s">
        <v>20</v>
      </c>
      <c r="B25" s="13"/>
      <c r="C25" s="14"/>
      <c r="D25" s="72">
        <v>4</v>
      </c>
      <c r="E25" s="104">
        <v>844938</v>
      </c>
      <c r="F25" s="105">
        <v>153932</v>
      </c>
      <c r="G25" s="106">
        <f t="shared" si="0"/>
        <v>0.18218141449431793</v>
      </c>
      <c r="H25" s="15"/>
    </row>
    <row r="26" spans="1:8" ht="15.75" x14ac:dyDescent="0.25">
      <c r="A26" s="79" t="s">
        <v>21</v>
      </c>
      <c r="B26" s="13"/>
      <c r="C26" s="14"/>
      <c r="D26" s="72"/>
      <c r="E26" s="104"/>
      <c r="F26" s="105"/>
      <c r="G26" s="106"/>
      <c r="H26" s="15"/>
    </row>
    <row r="27" spans="1:8" ht="15.75" x14ac:dyDescent="0.25">
      <c r="A27" s="69" t="s">
        <v>22</v>
      </c>
      <c r="B27" s="13"/>
      <c r="C27" s="14"/>
      <c r="D27" s="72"/>
      <c r="E27" s="104"/>
      <c r="F27" s="105"/>
      <c r="G27" s="106"/>
      <c r="H27" s="15"/>
    </row>
    <row r="28" spans="1:8" ht="15.75" x14ac:dyDescent="0.25">
      <c r="A28" s="69" t="s">
        <v>23</v>
      </c>
      <c r="B28" s="13"/>
      <c r="C28" s="14"/>
      <c r="D28" s="72"/>
      <c r="E28" s="104"/>
      <c r="F28" s="105"/>
      <c r="G28" s="106"/>
      <c r="H28" s="15"/>
    </row>
    <row r="29" spans="1:8" ht="15.75" x14ac:dyDescent="0.25">
      <c r="A29" s="69" t="s">
        <v>24</v>
      </c>
      <c r="B29" s="13"/>
      <c r="C29" s="14"/>
      <c r="D29" s="72">
        <v>1</v>
      </c>
      <c r="E29" s="104">
        <v>46392</v>
      </c>
      <c r="F29" s="105">
        <v>17988</v>
      </c>
      <c r="G29" s="106">
        <f t="shared" si="0"/>
        <v>0.38773926539058456</v>
      </c>
      <c r="H29" s="15"/>
    </row>
    <row r="30" spans="1:8" ht="15.75" x14ac:dyDescent="0.25">
      <c r="A30" s="69" t="s">
        <v>67</v>
      </c>
      <c r="B30" s="13"/>
      <c r="C30" s="14"/>
      <c r="D30" s="72"/>
      <c r="E30" s="104"/>
      <c r="F30" s="105"/>
      <c r="G30" s="106"/>
      <c r="H30" s="15"/>
    </row>
    <row r="31" spans="1:8" ht="15.75" x14ac:dyDescent="0.25">
      <c r="A31" s="69" t="s">
        <v>155</v>
      </c>
      <c r="B31" s="13"/>
      <c r="C31" s="14"/>
      <c r="D31" s="72">
        <v>1</v>
      </c>
      <c r="E31" s="104">
        <v>1430091</v>
      </c>
      <c r="F31" s="105">
        <v>53357</v>
      </c>
      <c r="G31" s="106">
        <f>F31/E31</f>
        <v>3.7310213126297558E-2</v>
      </c>
      <c r="H31" s="15"/>
    </row>
    <row r="32" spans="1:8" ht="15.75" x14ac:dyDescent="0.25">
      <c r="A32" s="69" t="s">
        <v>109</v>
      </c>
      <c r="B32" s="13"/>
      <c r="C32" s="14"/>
      <c r="D32" s="72">
        <v>1</v>
      </c>
      <c r="E32" s="104">
        <v>114988</v>
      </c>
      <c r="F32" s="105">
        <v>48747</v>
      </c>
      <c r="G32" s="106">
        <f>F32/E32</f>
        <v>0.42393119282012037</v>
      </c>
      <c r="H32" s="15"/>
    </row>
    <row r="33" spans="1:8" ht="15.75" x14ac:dyDescent="0.25">
      <c r="A33" s="69" t="s">
        <v>27</v>
      </c>
      <c r="B33" s="13"/>
      <c r="C33" s="14"/>
      <c r="D33" s="72"/>
      <c r="E33" s="104"/>
      <c r="F33" s="105"/>
      <c r="G33" s="106"/>
      <c r="H33" s="15"/>
    </row>
    <row r="34" spans="1:8" ht="15.75" x14ac:dyDescent="0.25">
      <c r="A34" s="69" t="s">
        <v>76</v>
      </c>
      <c r="B34" s="13"/>
      <c r="C34" s="14"/>
      <c r="D34" s="72">
        <v>5</v>
      </c>
      <c r="E34" s="104">
        <v>2641560</v>
      </c>
      <c r="F34" s="105">
        <v>330612</v>
      </c>
      <c r="G34" s="106">
        <f>F34/E34</f>
        <v>0.12515786126379866</v>
      </c>
      <c r="H34" s="15"/>
    </row>
    <row r="35" spans="1:8" x14ac:dyDescent="0.2">
      <c r="A35" s="16" t="s">
        <v>28</v>
      </c>
      <c r="B35" s="13"/>
      <c r="C35" s="14"/>
      <c r="D35" s="73"/>
      <c r="E35" s="104"/>
      <c r="F35" s="105"/>
      <c r="G35" s="107"/>
      <c r="H35" s="15"/>
    </row>
    <row r="36" spans="1:8" x14ac:dyDescent="0.2">
      <c r="A36" s="16" t="s">
        <v>44</v>
      </c>
      <c r="B36" s="13"/>
      <c r="C36" s="14"/>
      <c r="D36" s="73"/>
      <c r="E36" s="104"/>
      <c r="F36" s="105"/>
      <c r="G36" s="107"/>
      <c r="H36" s="15"/>
    </row>
    <row r="37" spans="1:8" x14ac:dyDescent="0.2">
      <c r="A37" s="16" t="s">
        <v>30</v>
      </c>
      <c r="B37" s="13"/>
      <c r="C37" s="14"/>
      <c r="D37" s="73"/>
      <c r="E37" s="104"/>
      <c r="F37" s="105"/>
      <c r="G37" s="107"/>
      <c r="H37" s="15"/>
    </row>
    <row r="38" spans="1:8" x14ac:dyDescent="0.2">
      <c r="A38" s="17"/>
      <c r="B38" s="18"/>
      <c r="C38" s="14"/>
      <c r="D38" s="73"/>
      <c r="E38" s="108"/>
      <c r="F38" s="108"/>
      <c r="G38" s="107"/>
      <c r="H38" s="15"/>
    </row>
    <row r="39" spans="1:8" ht="15.75" x14ac:dyDescent="0.25">
      <c r="A39" s="19" t="s">
        <v>31</v>
      </c>
      <c r="B39" s="20"/>
      <c r="C39" s="21"/>
      <c r="D39" s="74">
        <f>SUM(D9:D38)</f>
        <v>45</v>
      </c>
      <c r="E39" s="116">
        <f>SUM(E9:E38)</f>
        <v>12525863</v>
      </c>
      <c r="F39" s="116">
        <f>SUM(F9:F38)</f>
        <v>2603604.12</v>
      </c>
      <c r="G39" s="121">
        <f>F39/E39</f>
        <v>0.20785826254047327</v>
      </c>
      <c r="H39" s="15"/>
    </row>
    <row r="40" spans="1:8" ht="15.75" x14ac:dyDescent="0.25">
      <c r="A40" s="89"/>
      <c r="B40" s="90"/>
      <c r="C40" s="21"/>
      <c r="D40" s="91"/>
      <c r="E40" s="128"/>
      <c r="F40" s="128"/>
      <c r="G40" s="129"/>
      <c r="H40" s="15"/>
    </row>
    <row r="41" spans="1:8" ht="18" x14ac:dyDescent="0.25">
      <c r="A41" s="23" t="s">
        <v>156</v>
      </c>
      <c r="B41" s="24"/>
      <c r="C41" s="24"/>
      <c r="D41" s="11"/>
      <c r="E41" s="113"/>
      <c r="F41" s="76"/>
      <c r="G41" s="76"/>
      <c r="H41" s="15"/>
    </row>
    <row r="42" spans="1:8" ht="15.75" x14ac:dyDescent="0.25">
      <c r="A42" s="26"/>
      <c r="B42" s="26"/>
      <c r="C42" s="26"/>
      <c r="D42" s="114"/>
      <c r="E42" s="11" t="s">
        <v>157</v>
      </c>
      <c r="F42" s="11" t="s">
        <v>157</v>
      </c>
      <c r="G42" s="11" t="s">
        <v>5</v>
      </c>
      <c r="H42" s="15"/>
    </row>
    <row r="43" spans="1:8" ht="15.75" x14ac:dyDescent="0.25">
      <c r="A43" s="26"/>
      <c r="B43" s="26"/>
      <c r="C43" s="26"/>
      <c r="D43" s="114" t="s">
        <v>6</v>
      </c>
      <c r="E43" s="77" t="s">
        <v>133</v>
      </c>
      <c r="F43" s="76" t="s">
        <v>8</v>
      </c>
      <c r="G43" s="81" t="s">
        <v>134</v>
      </c>
      <c r="H43" s="15"/>
    </row>
    <row r="44" spans="1:8" ht="15.75" x14ac:dyDescent="0.25">
      <c r="A44" s="27" t="s">
        <v>10</v>
      </c>
      <c r="B44" s="28"/>
      <c r="C44" s="14"/>
      <c r="D44" s="72"/>
      <c r="E44" s="105"/>
      <c r="F44" s="105"/>
      <c r="G44" s="106"/>
      <c r="H44" s="15"/>
    </row>
    <row r="45" spans="1:8" ht="15.75" x14ac:dyDescent="0.25">
      <c r="A45" s="27" t="s">
        <v>14</v>
      </c>
      <c r="B45" s="28"/>
      <c r="C45" s="14"/>
      <c r="D45" s="72">
        <v>8</v>
      </c>
      <c r="E45" s="105">
        <v>1481325</v>
      </c>
      <c r="F45" s="105">
        <v>77916.56</v>
      </c>
      <c r="G45" s="106">
        <f>1-(+F45/E45)</f>
        <v>0.9474007662059305</v>
      </c>
      <c r="H45" s="15"/>
    </row>
    <row r="46" spans="1:8" ht="15.75" x14ac:dyDescent="0.25">
      <c r="A46" s="27" t="s">
        <v>20</v>
      </c>
      <c r="B46" s="28"/>
      <c r="C46" s="14"/>
      <c r="D46" s="72"/>
      <c r="E46" s="105"/>
      <c r="F46" s="105"/>
      <c r="G46" s="106"/>
      <c r="H46" s="15"/>
    </row>
    <row r="47" spans="1:8" x14ac:dyDescent="0.2">
      <c r="A47" s="16" t="s">
        <v>158</v>
      </c>
      <c r="B47" s="30"/>
      <c r="C47" s="14"/>
      <c r="D47" s="73"/>
      <c r="E47" s="108"/>
      <c r="F47" s="105"/>
      <c r="G47" s="107"/>
      <c r="H47" s="15"/>
    </row>
    <row r="48" spans="1:8" x14ac:dyDescent="0.2">
      <c r="A48" s="16" t="s">
        <v>44</v>
      </c>
      <c r="B48" s="28"/>
      <c r="C48" s="14"/>
      <c r="D48" s="73"/>
      <c r="E48" s="104"/>
      <c r="F48" s="105"/>
      <c r="G48" s="107"/>
      <c r="H48" s="15"/>
    </row>
    <row r="49" spans="1:8" x14ac:dyDescent="0.2">
      <c r="A49" s="16" t="s">
        <v>30</v>
      </c>
      <c r="B49" s="28"/>
      <c r="C49" s="14"/>
      <c r="D49" s="73"/>
      <c r="E49" s="104"/>
      <c r="F49" s="105"/>
      <c r="G49" s="107"/>
      <c r="H49" s="15"/>
    </row>
    <row r="50" spans="1:8" ht="15.75" x14ac:dyDescent="0.25">
      <c r="A50" s="32"/>
      <c r="B50" s="18"/>
      <c r="C50" s="14"/>
      <c r="D50" s="73"/>
      <c r="E50" s="115"/>
      <c r="F50" s="115"/>
      <c r="G50" s="107"/>
      <c r="H50" s="15"/>
    </row>
    <row r="51" spans="1:8" ht="15.75" x14ac:dyDescent="0.25">
      <c r="A51" s="20" t="s">
        <v>159</v>
      </c>
      <c r="B51" s="20"/>
      <c r="C51" s="21"/>
      <c r="D51" s="103">
        <f>SUM(D44:D47)</f>
        <v>8</v>
      </c>
      <c r="E51" s="109">
        <f>SUM(E44:E50)</f>
        <v>1481325</v>
      </c>
      <c r="F51" s="109">
        <f>SUM(F44:F50)</f>
        <v>77916.56</v>
      </c>
      <c r="G51" s="110">
        <f>1-(+F51/E51)</f>
        <v>0.9474007662059305</v>
      </c>
      <c r="H51" s="15"/>
    </row>
    <row r="52" spans="1:8" ht="15.75" x14ac:dyDescent="0.25">
      <c r="A52" s="89"/>
      <c r="B52" s="90"/>
      <c r="C52" s="21"/>
      <c r="D52" s="133"/>
      <c r="E52" s="134"/>
      <c r="F52" s="134"/>
      <c r="G52" s="135"/>
      <c r="H52" s="15"/>
    </row>
    <row r="53" spans="1:8" ht="18" x14ac:dyDescent="0.25">
      <c r="A53" s="23" t="s">
        <v>32</v>
      </c>
      <c r="B53" s="24"/>
      <c r="C53" s="24"/>
      <c r="D53" s="11"/>
      <c r="E53" s="113"/>
      <c r="F53" s="76"/>
      <c r="G53" s="76"/>
      <c r="H53" s="15"/>
    </row>
    <row r="54" spans="1:8" ht="15.75" x14ac:dyDescent="0.25">
      <c r="A54" s="26"/>
      <c r="B54" s="26"/>
      <c r="C54" s="26"/>
      <c r="D54" s="114"/>
      <c r="E54" s="11" t="s">
        <v>132</v>
      </c>
      <c r="F54" s="11" t="s">
        <v>132</v>
      </c>
      <c r="G54" s="11" t="s">
        <v>5</v>
      </c>
      <c r="H54" s="15"/>
    </row>
    <row r="55" spans="1:8" ht="15.75" x14ac:dyDescent="0.25">
      <c r="A55" s="26"/>
      <c r="B55" s="26"/>
      <c r="C55" s="26"/>
      <c r="D55" s="114" t="s">
        <v>6</v>
      </c>
      <c r="E55" s="77" t="s">
        <v>133</v>
      </c>
      <c r="F55" s="76" t="s">
        <v>8</v>
      </c>
      <c r="G55" s="81" t="s">
        <v>134</v>
      </c>
      <c r="H55" s="15"/>
    </row>
    <row r="56" spans="1:8" ht="15.75" x14ac:dyDescent="0.25">
      <c r="A56" s="27" t="s">
        <v>33</v>
      </c>
      <c r="B56" s="28"/>
      <c r="C56" s="14"/>
      <c r="D56" s="72">
        <v>149</v>
      </c>
      <c r="E56" s="105">
        <v>26501123.039999999</v>
      </c>
      <c r="F56" s="105">
        <v>1595896.1</v>
      </c>
      <c r="G56" s="106">
        <f>1-(+F56/E56)</f>
        <v>0.93978005771335793</v>
      </c>
      <c r="H56" s="15"/>
    </row>
    <row r="57" spans="1:8" ht="15.75" x14ac:dyDescent="0.25">
      <c r="A57" s="27" t="s">
        <v>34</v>
      </c>
      <c r="B57" s="28"/>
      <c r="C57" s="14"/>
      <c r="D57" s="72">
        <v>17</v>
      </c>
      <c r="E57" s="105">
        <v>8668065.3399999999</v>
      </c>
      <c r="F57" s="105">
        <v>733117.57</v>
      </c>
      <c r="G57" s="106">
        <f t="shared" ref="G57:G66" si="1">1-(+F57/E57)</f>
        <v>0.91542316061959916</v>
      </c>
      <c r="H57" s="15"/>
    </row>
    <row r="58" spans="1:8" ht="15.75" x14ac:dyDescent="0.25">
      <c r="A58" s="27" t="s">
        <v>35</v>
      </c>
      <c r="B58" s="28"/>
      <c r="C58" s="14"/>
      <c r="D58" s="72">
        <v>136</v>
      </c>
      <c r="E58" s="105">
        <v>17983707</v>
      </c>
      <c r="F58" s="105">
        <v>966870.4</v>
      </c>
      <c r="G58" s="106">
        <f t="shared" si="1"/>
        <v>0.94623631268013875</v>
      </c>
      <c r="H58" s="15"/>
    </row>
    <row r="59" spans="1:8" ht="15.75" x14ac:dyDescent="0.25">
      <c r="A59" s="27" t="s">
        <v>36</v>
      </c>
      <c r="B59" s="28"/>
      <c r="C59" s="14"/>
      <c r="D59" s="72">
        <v>5</v>
      </c>
      <c r="E59" s="105">
        <v>585711.5</v>
      </c>
      <c r="F59" s="105">
        <v>32061.4</v>
      </c>
      <c r="G59" s="106">
        <f t="shared" si="1"/>
        <v>0.94526076404509729</v>
      </c>
      <c r="H59" s="15"/>
    </row>
    <row r="60" spans="1:8" ht="15.75" x14ac:dyDescent="0.25">
      <c r="A60" s="27" t="s">
        <v>37</v>
      </c>
      <c r="B60" s="28"/>
      <c r="C60" s="14"/>
      <c r="D60" s="72">
        <v>72</v>
      </c>
      <c r="E60" s="105">
        <v>8970120.7100000009</v>
      </c>
      <c r="F60" s="105">
        <v>565845.57999999996</v>
      </c>
      <c r="G60" s="106">
        <f t="shared" si="1"/>
        <v>0.93691884442879481</v>
      </c>
      <c r="H60" s="15"/>
    </row>
    <row r="61" spans="1:8" ht="15.75" x14ac:dyDescent="0.25">
      <c r="A61" s="27" t="s">
        <v>38</v>
      </c>
      <c r="B61" s="28"/>
      <c r="C61" s="14"/>
      <c r="D61" s="72"/>
      <c r="E61" s="105"/>
      <c r="F61" s="105"/>
      <c r="G61" s="106"/>
      <c r="H61" s="2"/>
    </row>
    <row r="62" spans="1:8" ht="15.75" x14ac:dyDescent="0.25">
      <c r="A62" s="27" t="s">
        <v>39</v>
      </c>
      <c r="B62" s="28"/>
      <c r="C62" s="14"/>
      <c r="D62" s="72">
        <v>9</v>
      </c>
      <c r="E62" s="105">
        <v>2028725</v>
      </c>
      <c r="F62" s="105">
        <v>48400</v>
      </c>
      <c r="G62" s="106">
        <f t="shared" si="1"/>
        <v>0.97614265117253451</v>
      </c>
      <c r="H62" s="2"/>
    </row>
    <row r="63" spans="1:8" ht="15.75" x14ac:dyDescent="0.25">
      <c r="A63" s="27" t="s">
        <v>40</v>
      </c>
      <c r="B63" s="28"/>
      <c r="C63" s="14"/>
      <c r="D63" s="72">
        <v>3</v>
      </c>
      <c r="E63" s="105">
        <v>648690</v>
      </c>
      <c r="F63" s="105">
        <v>35865</v>
      </c>
      <c r="G63" s="106">
        <f t="shared" si="1"/>
        <v>0.94471164963233589</v>
      </c>
      <c r="H63" s="2"/>
    </row>
    <row r="64" spans="1:8" ht="15.75" x14ac:dyDescent="0.25">
      <c r="A64" s="53" t="s">
        <v>41</v>
      </c>
      <c r="B64" s="28"/>
      <c r="C64" s="14"/>
      <c r="D64" s="72">
        <v>2</v>
      </c>
      <c r="E64" s="105">
        <v>424600</v>
      </c>
      <c r="F64" s="105">
        <v>19500</v>
      </c>
      <c r="G64" s="106">
        <f t="shared" si="1"/>
        <v>0.95407442298634004</v>
      </c>
      <c r="H64" s="2"/>
    </row>
    <row r="65" spans="1:8" ht="15.75" x14ac:dyDescent="0.25">
      <c r="A65" s="54" t="s">
        <v>60</v>
      </c>
      <c r="B65" s="28"/>
      <c r="C65" s="14"/>
      <c r="D65" s="72"/>
      <c r="E65" s="105"/>
      <c r="F65" s="105"/>
      <c r="G65" s="106"/>
      <c r="H65" s="2"/>
    </row>
    <row r="66" spans="1:8" ht="15.75" x14ac:dyDescent="0.25">
      <c r="A66" s="27" t="s">
        <v>98</v>
      </c>
      <c r="B66" s="28"/>
      <c r="C66" s="14"/>
      <c r="D66" s="72">
        <v>1227</v>
      </c>
      <c r="E66" s="105">
        <v>133544978.12</v>
      </c>
      <c r="F66" s="105">
        <v>13996551.130000001</v>
      </c>
      <c r="G66" s="106">
        <f t="shared" si="1"/>
        <v>0.89519223165828765</v>
      </c>
      <c r="H66" s="2"/>
    </row>
    <row r="67" spans="1:8" ht="15.75" x14ac:dyDescent="0.25">
      <c r="A67" s="70" t="s">
        <v>99</v>
      </c>
      <c r="B67" s="30"/>
      <c r="C67" s="14"/>
      <c r="D67" s="72"/>
      <c r="E67" s="105"/>
      <c r="F67" s="105"/>
      <c r="G67" s="106"/>
      <c r="H67" s="2"/>
    </row>
    <row r="68" spans="1:8" x14ac:dyDescent="0.2">
      <c r="A68" s="16" t="s">
        <v>42</v>
      </c>
      <c r="B68" s="30"/>
      <c r="C68" s="14"/>
      <c r="D68" s="73"/>
      <c r="E68" s="108"/>
      <c r="F68" s="105"/>
      <c r="G68" s="107"/>
      <c r="H68" s="2"/>
    </row>
    <row r="69" spans="1:8" x14ac:dyDescent="0.2">
      <c r="A69" s="16" t="s">
        <v>43</v>
      </c>
      <c r="B69" s="28"/>
      <c r="C69" s="14"/>
      <c r="D69" s="73"/>
      <c r="E69" s="108"/>
      <c r="F69" s="105"/>
      <c r="G69" s="107"/>
      <c r="H69" s="2"/>
    </row>
    <row r="70" spans="1:8" x14ac:dyDescent="0.2">
      <c r="A70" s="16" t="s">
        <v>44</v>
      </c>
      <c r="B70" s="28"/>
      <c r="C70" s="14"/>
      <c r="D70" s="73"/>
      <c r="E70" s="104"/>
      <c r="F70" s="105"/>
      <c r="G70" s="107"/>
      <c r="H70" s="2"/>
    </row>
    <row r="71" spans="1:8" x14ac:dyDescent="0.2">
      <c r="A71" s="16" t="s">
        <v>30</v>
      </c>
      <c r="B71" s="28"/>
      <c r="C71" s="14"/>
      <c r="D71" s="73"/>
      <c r="E71" s="104"/>
      <c r="F71" s="105"/>
      <c r="G71" s="107"/>
      <c r="H71" s="2"/>
    </row>
    <row r="72" spans="1:8" ht="15.75" x14ac:dyDescent="0.25">
      <c r="A72" s="32"/>
      <c r="B72" s="18"/>
      <c r="C72" s="14"/>
      <c r="D72" s="73"/>
      <c r="E72" s="115"/>
      <c r="F72" s="115"/>
      <c r="G72" s="107"/>
      <c r="H72" s="2"/>
    </row>
    <row r="73" spans="1:8" ht="15.75" x14ac:dyDescent="0.25">
      <c r="A73" s="20" t="s">
        <v>45</v>
      </c>
      <c r="B73" s="20"/>
      <c r="C73" s="21"/>
      <c r="D73" s="74">
        <f>SUM(D56:D69)</f>
        <v>1620</v>
      </c>
      <c r="E73" s="116">
        <f>SUM(E56:E72)</f>
        <v>199355720.71000001</v>
      </c>
      <c r="F73" s="116">
        <f>SUM(F56:F72)</f>
        <v>17994107.18</v>
      </c>
      <c r="G73" s="110">
        <f>1-(+F73/E73)</f>
        <v>0.90973869665784124</v>
      </c>
      <c r="H73" s="2"/>
    </row>
    <row r="74" spans="1:8" x14ac:dyDescent="0.2">
      <c r="A74" s="33"/>
      <c r="B74" s="33"/>
      <c r="C74" s="33"/>
      <c r="D74" s="117"/>
      <c r="E74" s="118"/>
      <c r="F74" s="119"/>
      <c r="G74" s="119"/>
      <c r="H74" s="2"/>
    </row>
    <row r="75" spans="1:8" ht="18" x14ac:dyDescent="0.25">
      <c r="A75" s="34" t="s">
        <v>46</v>
      </c>
      <c r="B75" s="35"/>
      <c r="C75" s="35"/>
      <c r="D75" s="120"/>
      <c r="E75" s="120"/>
      <c r="F75" s="36">
        <f>F73+F39+F51</f>
        <v>20675627.859999999</v>
      </c>
      <c r="G75" s="120"/>
      <c r="H75" s="2"/>
    </row>
    <row r="76" spans="1:8" ht="18" x14ac:dyDescent="0.25">
      <c r="A76" s="42"/>
      <c r="B76" s="38"/>
      <c r="C76" s="38"/>
      <c r="D76" s="38"/>
      <c r="E76" s="43"/>
      <c r="F76" s="2"/>
      <c r="G76" s="2"/>
      <c r="H76" s="2"/>
    </row>
    <row r="77" spans="1:8" ht="15.75" x14ac:dyDescent="0.25">
      <c r="A77" s="4" t="s">
        <v>47</v>
      </c>
      <c r="B77" s="39"/>
      <c r="C77" s="39"/>
      <c r="D77" s="39"/>
      <c r="E77" s="39"/>
      <c r="F77" s="40"/>
      <c r="G77" s="39"/>
      <c r="H77" s="2"/>
    </row>
    <row r="78" spans="1:8" ht="15.75" x14ac:dyDescent="0.25">
      <c r="A78" s="4" t="s">
        <v>48</v>
      </c>
      <c r="B78" s="39"/>
      <c r="C78" s="39"/>
      <c r="D78" s="39"/>
      <c r="E78" s="39"/>
      <c r="F78" s="40"/>
      <c r="G78" s="39"/>
      <c r="H78" s="2"/>
    </row>
    <row r="79" spans="1:8" ht="15.75" x14ac:dyDescent="0.25">
      <c r="A79" s="4" t="s">
        <v>49</v>
      </c>
      <c r="B79" s="39"/>
      <c r="C79" s="39"/>
      <c r="D79" s="39"/>
      <c r="E79" s="39"/>
      <c r="F79" s="40"/>
      <c r="G79" s="39"/>
      <c r="H79" s="2"/>
    </row>
    <row r="80" spans="1:8" ht="15.75" x14ac:dyDescent="0.25">
      <c r="A80" s="4"/>
      <c r="B80" s="39"/>
      <c r="C80" s="39"/>
      <c r="D80" s="39"/>
      <c r="E80" s="39"/>
      <c r="F80" s="40"/>
      <c r="G80" s="39"/>
      <c r="H80" s="2"/>
    </row>
    <row r="81" spans="1:8" ht="18" x14ac:dyDescent="0.25">
      <c r="A81" s="41" t="s">
        <v>50</v>
      </c>
      <c r="B81" s="38"/>
      <c r="C81" s="38"/>
      <c r="D81" s="38"/>
      <c r="E81" s="38"/>
      <c r="F81" s="36"/>
      <c r="G81" s="38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75" right="0.75" top="0.25" bottom="0.25" header="0.5" footer="0.5"/>
  <pageSetup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ARG</vt:lpstr>
      <vt:lpstr>CARUTHERSVILLE</vt:lpstr>
      <vt:lpstr>HOLLYWOOD</vt:lpstr>
      <vt:lpstr>HARKC</vt:lpstr>
      <vt:lpstr>BALLYSKC</vt:lpstr>
      <vt:lpstr>AMERKC</vt:lpstr>
      <vt:lpstr>LAGRANGE</vt:lpstr>
      <vt:lpstr>AMERSC</vt:lpstr>
      <vt:lpstr>RIVERCITY</vt:lpstr>
      <vt:lpstr>HORSESHOE</vt:lpstr>
      <vt:lpstr>ISLEBV</vt:lpstr>
      <vt:lpstr>STJO</vt:lpstr>
      <vt:lpstr>CAPE</vt:lpstr>
      <vt:lpstr>STATE TOTALS</vt:lpstr>
      <vt:lpstr>'STATE TOTALS'!Print_Area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Goforth</dc:creator>
  <cp:lastModifiedBy>webteam-prod</cp:lastModifiedBy>
  <cp:lastPrinted>2024-04-08T21:36:56Z</cp:lastPrinted>
  <dcterms:created xsi:type="dcterms:W3CDTF">2012-06-07T14:04:25Z</dcterms:created>
  <dcterms:modified xsi:type="dcterms:W3CDTF">2024-09-09T20:19:37Z</dcterms:modified>
</cp:coreProperties>
</file>