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32760" yWindow="135" windowWidth="7845" windowHeight="4080" tabRatio="790" activeTab="11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F61" i="14" l="1"/>
  <c r="F63" i="14"/>
  <c r="E61" i="14"/>
  <c r="D61" i="14"/>
  <c r="G55" i="14"/>
  <c r="G54" i="14"/>
  <c r="G52" i="14"/>
  <c r="G51" i="14"/>
  <c r="G50" i="14"/>
  <c r="G48" i="14"/>
  <c r="G47" i="14"/>
  <c r="G46" i="14"/>
  <c r="G44" i="14"/>
  <c r="G39" i="14"/>
  <c r="F39" i="14"/>
  <c r="E39" i="14"/>
  <c r="D39" i="14"/>
  <c r="G34" i="14"/>
  <c r="G30" i="14"/>
  <c r="G29" i="14"/>
  <c r="G26" i="14"/>
  <c r="G24" i="14"/>
  <c r="G19" i="14"/>
  <c r="G15" i="14"/>
  <c r="F60" i="10"/>
  <c r="E60" i="10"/>
  <c r="G60" i="10" s="1"/>
  <c r="D60" i="10"/>
  <c r="G54" i="10"/>
  <c r="G53" i="10"/>
  <c r="G52" i="10"/>
  <c r="G50" i="10"/>
  <c r="G49" i="10"/>
  <c r="G48" i="10"/>
  <c r="G47" i="10"/>
  <c r="G46" i="10"/>
  <c r="G45" i="10"/>
  <c r="G44" i="10"/>
  <c r="F39" i="10"/>
  <c r="F62" i="10" s="1"/>
  <c r="E39" i="10"/>
  <c r="D39" i="10"/>
  <c r="G34" i="10"/>
  <c r="G33" i="10"/>
  <c r="G29" i="10"/>
  <c r="G28" i="10"/>
  <c r="G26" i="10"/>
  <c r="G25" i="10"/>
  <c r="G20" i="10"/>
  <c r="G19" i="10"/>
  <c r="G16" i="10"/>
  <c r="G15" i="10"/>
  <c r="G10" i="10"/>
  <c r="F60" i="7"/>
  <c r="F62" i="7"/>
  <c r="E60" i="7"/>
  <c r="D60" i="7"/>
  <c r="G54" i="7"/>
  <c r="G50" i="7"/>
  <c r="G48" i="7"/>
  <c r="G47" i="7"/>
  <c r="G46" i="7"/>
  <c r="G44" i="7"/>
  <c r="F70" i="12"/>
  <c r="E70" i="12"/>
  <c r="D70" i="12"/>
  <c r="G64" i="12"/>
  <c r="G63" i="12"/>
  <c r="G59" i="12"/>
  <c r="G57" i="12"/>
  <c r="G56" i="12"/>
  <c r="G55" i="12"/>
  <c r="G53" i="12"/>
  <c r="F49" i="12"/>
  <c r="E49" i="12"/>
  <c r="B12" i="13" s="1"/>
  <c r="D49" i="12"/>
  <c r="B11" i="13" s="1"/>
  <c r="G43" i="12"/>
  <c r="F38" i="12"/>
  <c r="G38" i="12" s="1"/>
  <c r="E38" i="12"/>
  <c r="D38" i="12"/>
  <c r="G29" i="12"/>
  <c r="G11" i="12"/>
  <c r="F63" i="9"/>
  <c r="F61" i="9"/>
  <c r="G61" i="9"/>
  <c r="E61" i="9"/>
  <c r="D61" i="9"/>
  <c r="G55" i="9"/>
  <c r="G54" i="9"/>
  <c r="G52" i="9"/>
  <c r="G51" i="9"/>
  <c r="G50" i="9"/>
  <c r="G48" i="9"/>
  <c r="G47" i="9"/>
  <c r="G46" i="9"/>
  <c r="G45" i="9"/>
  <c r="G44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G39" i="6"/>
  <c r="E39" i="6"/>
  <c r="D39" i="6"/>
  <c r="G34" i="6"/>
  <c r="G33" i="6"/>
  <c r="G32" i="6"/>
  <c r="G31" i="6"/>
  <c r="G30" i="6"/>
  <c r="G29" i="6"/>
  <c r="G28" i="6"/>
  <c r="G25" i="6"/>
  <c r="G22" i="6"/>
  <c r="G20" i="6"/>
  <c r="G19" i="6"/>
  <c r="G18" i="6"/>
  <c r="G16" i="6"/>
  <c r="G15" i="6"/>
  <c r="G13" i="6"/>
  <c r="G11" i="6"/>
  <c r="F62" i="5"/>
  <c r="G62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21" i="5"/>
  <c r="G18" i="5"/>
  <c r="G17" i="5"/>
  <c r="G14" i="5"/>
  <c r="G12" i="5"/>
  <c r="G10" i="5"/>
  <c r="G9" i="5"/>
  <c r="F62" i="4"/>
  <c r="E62" i="4"/>
  <c r="G62" i="4"/>
  <c r="D62" i="4"/>
  <c r="G56" i="4"/>
  <c r="G54" i="4"/>
  <c r="G53" i="4"/>
  <c r="G52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2" i="3"/>
  <c r="F64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2" i="2"/>
  <c r="F60" i="2"/>
  <c r="G60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4" i="2"/>
  <c r="G32" i="2"/>
  <c r="G30" i="2"/>
  <c r="G29" i="2"/>
  <c r="G18" i="2"/>
  <c r="F60" i="11"/>
  <c r="F62" i="11"/>
  <c r="E60" i="11"/>
  <c r="D60" i="11"/>
  <c r="G53" i="11"/>
  <c r="G52" i="11"/>
  <c r="G50" i="11"/>
  <c r="G49" i="11"/>
  <c r="G48" i="11"/>
  <c r="G47" i="11"/>
  <c r="G46" i="11"/>
  <c r="G45" i="11"/>
  <c r="G44" i="11"/>
  <c r="G39" i="11"/>
  <c r="F39" i="11"/>
  <c r="E39" i="11"/>
  <c r="D39" i="11"/>
  <c r="G34" i="11"/>
  <c r="G30" i="11"/>
  <c r="G29" i="11"/>
  <c r="G23" i="11"/>
  <c r="G22" i="11"/>
  <c r="G19" i="11"/>
  <c r="G11" i="11"/>
  <c r="G9" i="11"/>
  <c r="F61" i="8"/>
  <c r="E61" i="8"/>
  <c r="G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61" i="1"/>
  <c r="F63" i="1"/>
  <c r="E61" i="1"/>
  <c r="D61" i="1"/>
  <c r="G54" i="1"/>
  <c r="G52" i="1"/>
  <c r="G50" i="1"/>
  <c r="G49" i="1"/>
  <c r="G48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G61" i="14"/>
  <c r="G60" i="7"/>
  <c r="G62" i="6"/>
  <c r="F64" i="5"/>
  <c r="F64" i="4"/>
  <c r="G62" i="3"/>
  <c r="G60" i="11"/>
  <c r="G39" i="8"/>
  <c r="F63" i="8"/>
  <c r="G61" i="1"/>
  <c r="B6" i="13" l="1"/>
  <c r="B7" i="13"/>
  <c r="G70" i="12"/>
  <c r="G49" i="12"/>
  <c r="B16" i="13"/>
  <c r="F71" i="12"/>
  <c r="B13" i="13"/>
  <c r="B14" i="13" s="1"/>
  <c r="B18" i="13"/>
  <c r="B17" i="13"/>
  <c r="G39" i="10"/>
  <c r="B8" i="13"/>
  <c r="B9" i="13" s="1"/>
  <c r="B19" i="13" l="1"/>
  <c r="B21" i="13"/>
</calcChain>
</file>

<file path=xl/sharedStrings.xml><?xml version="1.0" encoding="utf-8"?>
<sst xmlns="http://schemas.openxmlformats.org/spreadsheetml/2006/main" count="951" uniqueCount="156">
  <si>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</si>
  <si>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</si>
  <si>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</si>
  <si>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</si>
  <si>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</si>
  <si>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</si>
  <si>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</si>
  <si>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</si>
  <si>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</si>
  <si>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</si>
  <si>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</si>
  <si>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</si>
  <si>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</si>
  <si>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</si>
  <si>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</si>
  <si>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</si>
  <si>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</si>
  <si>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</si>
  <si>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</si>
  <si>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</si>
  <si>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</si>
  <si>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</si>
  <si>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</si>
  <si>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</si>
  <si>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</si>
  <si>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</si>
  <si>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</si>
  <si>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</si>
  <si>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</si>
  <si>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</si>
  <si>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</si>
  <si>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</si>
  <si>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</si>
  <si>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</si>
  <si>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</si>
  <si>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</si>
  <si>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</si>
  <si>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</si>
  <si>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</si>
  <si>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</si>
  <si>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</si>
  <si>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</si>
  <si>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</si>
  <si>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</si>
  <si>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</si>
  <si>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</si>
  <si>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</si>
  <si>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</si>
  <si>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</si>
  <si>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</si>
  <si>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</si>
  <si>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</si>
  <si>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</si>
  <si>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</si>
  <si>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</si>
  <si>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</si>
  <si>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</si>
  <si>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</si>
  <si>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</si>
  <si>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</si>
  <si>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</si>
  <si>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</si>
  <si>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</si>
  <si>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</si>
  <si>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</si>
  <si>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</si>
  <si>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</si>
  <si>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</si>
  <si>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</si>
  <si>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</si>
  <si>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</si>
  <si>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</si>
  <si>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</si>
  <si>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</si>
  <si>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</si>
  <si>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</si>
  <si>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</si>
  <si>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</si>
  <si>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</si>
  <si>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</si>
  <si>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</si>
  <si>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</si>
  <si>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</si>
  <si>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</si>
  <si>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</si>
  <si>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</si>
  <si>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</si>
  <si>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</si>
  <si>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</si>
  <si>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</si>
  <si>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</si>
  <si>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</si>
  <si>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</si>
  <si>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</si>
  <si>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</si>
  <si>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</si>
  <si>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</si>
  <si>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</si>
  <si>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</si>
  <si>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</si>
  <si>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</si>
  <si>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</si>
  <si>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</si>
  <si>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</si>
  <si>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</si>
  <si>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</si>
  <si>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</si>
  <si>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</si>
  <si>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</si>
  <si>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</si>
  <si>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</si>
  <si>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</si>
  <si>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</si>
  <si>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</si>
  <si>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</si>
  <si>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</si>
  <si>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</si>
  <si>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</si>
  <si>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</si>
  <si>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</si>
  <si>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</si>
  <si>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</si>
  <si>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</si>
  <si>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</si>
  <si>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</si>
  <si>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</si>
  <si>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</si>
  <si>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</si>
  <si>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</si>
  <si>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</si>
  <si>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</si>
  <si>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</si>
  <si>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</si>
  <si>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</si>
  <si>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</si>
  <si>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</si>
  <si>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</si>
  <si>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</si>
  <si>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</si>
  <si>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</si>
  <si>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</si>
  <si>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</si>
  <si>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</si>
  <si>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</si>
  <si>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</si>
  <si>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</si>
  <si>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</si>
  <si>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</si>
  <si>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</si>
  <si>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</si>
  <si>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</si>
  <si>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</si>
  <si>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</si>
  <si>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</si>
  <si>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  Multi Denom</t>
  </si>
  <si>
    <t>MONTH ENDED: 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</si>
</sst>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6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136</v>
      </c>
      <c r="B9" s="133"/>
      <c r="C9" s="14"/>
      <c r="D9" s="71">
        <v>8</v>
      </c>
      <c r="E9" s="100">
        <v>1769971</v>
      </c>
      <c r="F9" s="101">
        <v>-83720</v>
      </c>
      <c r="G9" s="102">
        <f>F9/E9</f>
        <v>-4.7300210003440736E-2</v>
      </c>
      <c r="H9" s="15"/>
    </row>
    <row r="10" spans="1:8" ht="15.75" x14ac:dyDescent="0.25">
      <c r="A10" s="132" t="s">
        <v>11</v>
      </c>
      <c r="B10" s="133"/>
      <c r="C10" s="14"/>
      <c r="D10" s="71">
        <v>5</v>
      </c>
      <c r="E10" s="100">
        <v>1707187</v>
      </c>
      <c r="F10" s="101">
        <v>343153</v>
      </c>
      <c r="G10" s="102">
        <f>F10/E10</f>
        <v>0.20100492798972813</v>
      </c>
      <c r="H10" s="15"/>
    </row>
    <row r="11" spans="1:8" ht="15.75" x14ac:dyDescent="0.25">
      <c r="A11" s="132" t="s">
        <v>69</v>
      </c>
      <c r="B11" s="133"/>
      <c r="C11" s="14"/>
      <c r="D11" s="71"/>
      <c r="E11" s="100"/>
      <c r="F11" s="101"/>
      <c r="G11" s="102"/>
      <c r="H11" s="15"/>
    </row>
    <row r="12" spans="1:8" ht="15.75" x14ac:dyDescent="0.25">
      <c r="A12" s="132" t="s">
        <v>25</v>
      </c>
      <c r="B12" s="133"/>
      <c r="C12" s="14"/>
      <c r="D12" s="71"/>
      <c r="E12" s="100"/>
      <c r="F12" s="101"/>
      <c r="G12" s="102"/>
      <c r="H12" s="15"/>
    </row>
    <row r="13" spans="1:8" ht="15.75" x14ac:dyDescent="0.25">
      <c r="A13" s="132" t="s">
        <v>70</v>
      </c>
      <c r="B13" s="133"/>
      <c r="C13" s="14"/>
      <c r="D13" s="71">
        <v>1</v>
      </c>
      <c r="E13" s="100">
        <v>366661</v>
      </c>
      <c r="F13" s="101">
        <v>70058</v>
      </c>
      <c r="G13" s="102">
        <f t="shared" ref="G13:G22" si="0">F13/E13</f>
        <v>0.19107022563075976</v>
      </c>
      <c r="H13" s="15"/>
    </row>
    <row r="14" spans="1:8" ht="15.75" x14ac:dyDescent="0.25">
      <c r="A14" s="132" t="s">
        <v>112</v>
      </c>
      <c r="B14" s="133"/>
      <c r="C14" s="14"/>
      <c r="D14" s="71"/>
      <c r="E14" s="100"/>
      <c r="F14" s="101"/>
      <c r="G14" s="102"/>
      <c r="H14" s="15"/>
    </row>
    <row r="15" spans="1:8" ht="15.75" x14ac:dyDescent="0.25">
      <c r="A15" s="132" t="s">
        <v>104</v>
      </c>
      <c r="B15" s="133"/>
      <c r="C15" s="14"/>
      <c r="D15" s="71">
        <v>1</v>
      </c>
      <c r="E15" s="100">
        <v>150273</v>
      </c>
      <c r="F15" s="101">
        <v>69563</v>
      </c>
      <c r="G15" s="102">
        <f t="shared" si="0"/>
        <v>0.46291083561251856</v>
      </c>
      <c r="H15" s="15"/>
    </row>
    <row r="16" spans="1:8" ht="15.75" x14ac:dyDescent="0.25">
      <c r="A16" s="132" t="s">
        <v>113</v>
      </c>
      <c r="B16" s="133"/>
      <c r="C16" s="14"/>
      <c r="D16" s="71">
        <v>2</v>
      </c>
      <c r="E16" s="100">
        <v>3293766</v>
      </c>
      <c r="F16" s="101">
        <v>457578</v>
      </c>
      <c r="G16" s="102">
        <f t="shared" si="0"/>
        <v>0.13892243711301897</v>
      </c>
      <c r="H16" s="15"/>
    </row>
    <row r="17" spans="1:8" ht="15.75" x14ac:dyDescent="0.25">
      <c r="A17" s="132" t="s">
        <v>137</v>
      </c>
      <c r="B17" s="133"/>
      <c r="C17" s="14"/>
      <c r="D17" s="71">
        <v>4</v>
      </c>
      <c r="E17" s="100">
        <v>5162851</v>
      </c>
      <c r="F17" s="101">
        <v>616574</v>
      </c>
      <c r="G17" s="102">
        <f t="shared" si="0"/>
        <v>0.11942510058880258</v>
      </c>
      <c r="H17" s="15"/>
    </row>
    <row r="18" spans="1:8" ht="15.75" x14ac:dyDescent="0.25">
      <c r="A18" s="132" t="s">
        <v>14</v>
      </c>
      <c r="B18" s="133"/>
      <c r="C18" s="14"/>
      <c r="D18" s="71">
        <v>1</v>
      </c>
      <c r="E18" s="100">
        <v>297883.5</v>
      </c>
      <c r="F18" s="101">
        <v>92023.5</v>
      </c>
      <c r="G18" s="102">
        <f t="shared" si="0"/>
        <v>0.3089244620799742</v>
      </c>
      <c r="H18" s="15"/>
    </row>
    <row r="19" spans="1:8" ht="15.75" x14ac:dyDescent="0.25">
      <c r="A19" s="132" t="s">
        <v>15</v>
      </c>
      <c r="B19" s="133"/>
      <c r="C19" s="14"/>
      <c r="D19" s="71"/>
      <c r="E19" s="100"/>
      <c r="F19" s="101"/>
      <c r="G19" s="102"/>
      <c r="H19" s="15"/>
    </row>
    <row r="20" spans="1:8" ht="15.75" x14ac:dyDescent="0.25">
      <c r="A20" s="135" t="s">
        <v>16</v>
      </c>
      <c r="B20" s="133"/>
      <c r="C20" s="14"/>
      <c r="D20" s="71">
        <v>1</v>
      </c>
      <c r="E20" s="100">
        <v>924983</v>
      </c>
      <c r="F20" s="101">
        <v>281359</v>
      </c>
      <c r="G20" s="102">
        <f t="shared" si="0"/>
        <v>0.30417748218075358</v>
      </c>
      <c r="H20" s="15"/>
    </row>
    <row r="21" spans="1:8" ht="15.75" x14ac:dyDescent="0.25">
      <c r="A21" s="132" t="s">
        <v>71</v>
      </c>
      <c r="B21" s="133"/>
      <c r="C21" s="14"/>
      <c r="D21" s="71"/>
      <c r="E21" s="100"/>
      <c r="F21" s="101"/>
      <c r="G21" s="102"/>
      <c r="H21" s="15"/>
    </row>
    <row r="22" spans="1:8" ht="15.75" x14ac:dyDescent="0.25">
      <c r="A22" s="132" t="s">
        <v>91</v>
      </c>
      <c r="B22" s="133"/>
      <c r="C22" s="14"/>
      <c r="D22" s="71">
        <v>1</v>
      </c>
      <c r="E22" s="100">
        <v>52615</v>
      </c>
      <c r="F22" s="101">
        <v>10228</v>
      </c>
      <c r="G22" s="102">
        <f t="shared" si="0"/>
        <v>0.19439323386866864</v>
      </c>
      <c r="H22" s="15"/>
    </row>
    <row r="23" spans="1:8" ht="15.75" x14ac:dyDescent="0.25">
      <c r="A23" s="132" t="s">
        <v>139</v>
      </c>
      <c r="B23" s="133"/>
      <c r="C23" s="14"/>
      <c r="D23" s="71"/>
      <c r="E23" s="100"/>
      <c r="F23" s="101"/>
      <c r="G23" s="102"/>
      <c r="H23" s="15"/>
    </row>
    <row r="24" spans="1:8" ht="15.75" x14ac:dyDescent="0.25">
      <c r="A24" s="132" t="s">
        <v>133</v>
      </c>
      <c r="B24" s="133"/>
      <c r="C24" s="14"/>
      <c r="D24" s="71"/>
      <c r="E24" s="100"/>
      <c r="F24" s="101"/>
      <c r="G24" s="102"/>
      <c r="H24" s="15"/>
    </row>
    <row r="25" spans="1:8" ht="15.75" x14ac:dyDescent="0.25">
      <c r="A25" s="134" t="s">
        <v>20</v>
      </c>
      <c r="B25" s="133"/>
      <c r="C25" s="14"/>
      <c r="D25" s="71">
        <v>3</v>
      </c>
      <c r="E25" s="100">
        <v>587894</v>
      </c>
      <c r="F25" s="101">
        <v>104464</v>
      </c>
      <c r="G25" s="102">
        <f>F25/E25</f>
        <v>0.17769189683854572</v>
      </c>
      <c r="H25" s="15"/>
    </row>
    <row r="26" spans="1:8" ht="15.75" x14ac:dyDescent="0.25">
      <c r="A26" s="134" t="s">
        <v>21</v>
      </c>
      <c r="B26" s="133"/>
      <c r="C26" s="14"/>
      <c r="D26" s="71"/>
      <c r="E26" s="100"/>
      <c r="F26" s="101"/>
      <c r="G26" s="102"/>
      <c r="H26" s="15"/>
    </row>
    <row r="27" spans="1:8" ht="15.75" x14ac:dyDescent="0.25">
      <c r="A27" s="135" t="s">
        <v>22</v>
      </c>
      <c r="B27" s="133"/>
      <c r="C27" s="14"/>
      <c r="D27" s="71"/>
      <c r="E27" s="101"/>
      <c r="F27" s="101"/>
      <c r="G27" s="102"/>
      <c r="H27" s="15"/>
    </row>
    <row r="28" spans="1:8" ht="15.75" x14ac:dyDescent="0.25">
      <c r="A28" s="135" t="s">
        <v>23</v>
      </c>
      <c r="B28" s="133"/>
      <c r="C28" s="14"/>
      <c r="D28" s="71"/>
      <c r="E28" s="101"/>
      <c r="F28" s="101"/>
      <c r="G28" s="102"/>
      <c r="H28" s="15"/>
    </row>
    <row r="29" spans="1:8" ht="15.75" x14ac:dyDescent="0.25">
      <c r="A29" s="135" t="s">
        <v>141</v>
      </c>
      <c r="B29" s="133"/>
      <c r="C29" s="14"/>
      <c r="D29" s="71"/>
      <c r="E29" s="101"/>
      <c r="F29" s="101"/>
      <c r="G29" s="102"/>
      <c r="H29" s="15"/>
    </row>
    <row r="30" spans="1:8" ht="15.75" x14ac:dyDescent="0.25">
      <c r="A30" s="135" t="s">
        <v>107</v>
      </c>
      <c r="B30" s="133"/>
      <c r="C30" s="14"/>
      <c r="D30" s="71">
        <v>2</v>
      </c>
      <c r="E30" s="101">
        <v>548422</v>
      </c>
      <c r="F30" s="101">
        <v>84199</v>
      </c>
      <c r="G30" s="102">
        <f>F30/E30</f>
        <v>0.15352958123488847</v>
      </c>
      <c r="H30" s="15"/>
    </row>
    <row r="31" spans="1:8" ht="15.75" x14ac:dyDescent="0.25">
      <c r="A31" s="135" t="s">
        <v>19</v>
      </c>
      <c r="B31" s="133"/>
      <c r="C31" s="14"/>
      <c r="D31" s="71">
        <v>2</v>
      </c>
      <c r="E31" s="101">
        <v>311105</v>
      </c>
      <c r="F31" s="101">
        <v>90938</v>
      </c>
      <c r="G31" s="102">
        <f>F31/E31</f>
        <v>0.29230645601967181</v>
      </c>
      <c r="H31" s="15"/>
    </row>
    <row r="32" spans="1:8" ht="15.75" x14ac:dyDescent="0.25">
      <c r="A32" s="135" t="s">
        <v>132</v>
      </c>
      <c r="B32" s="133"/>
      <c r="C32" s="14"/>
      <c r="D32" s="71"/>
      <c r="E32" s="101"/>
      <c r="F32" s="101"/>
      <c r="G32" s="102"/>
      <c r="H32" s="15"/>
    </row>
    <row r="33" spans="1:8" ht="15.75" x14ac:dyDescent="0.25">
      <c r="A33" s="135" t="s">
        <v>142</v>
      </c>
      <c r="B33" s="133"/>
      <c r="C33" s="14"/>
      <c r="D33" s="71"/>
      <c r="E33" s="101"/>
      <c r="F33" s="101"/>
      <c r="G33" s="102"/>
      <c r="H33" s="15"/>
    </row>
    <row r="34" spans="1:8" ht="15.75" x14ac:dyDescent="0.25">
      <c r="A34" s="135" t="s">
        <v>72</v>
      </c>
      <c r="B34" s="133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31</v>
      </c>
      <c r="E39" s="105">
        <f>SUM(E9:E38)</f>
        <v>15173611.5</v>
      </c>
      <c r="F39" s="105">
        <f>SUM(F9:F38)</f>
        <v>2136417.5</v>
      </c>
      <c r="G39" s="106">
        <f>F39/E39</f>
        <v>0.1407982206477344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93</v>
      </c>
      <c r="E44" s="101">
        <v>13938550.300000001</v>
      </c>
      <c r="F44" s="101">
        <v>811325.17</v>
      </c>
      <c r="G44" s="102">
        <f>1-(+F44/E44)</f>
        <v>0.94179271498557493</v>
      </c>
      <c r="H44" s="15"/>
    </row>
    <row r="45" spans="1:8" ht="15.75" x14ac:dyDescent="0.25">
      <c r="A45" s="27" t="s">
        <v>34</v>
      </c>
      <c r="B45" s="28"/>
      <c r="C45" s="14"/>
      <c r="D45" s="71">
        <v>13</v>
      </c>
      <c r="E45" s="101">
        <v>10739819.23</v>
      </c>
      <c r="F45" s="101">
        <v>826394.43</v>
      </c>
      <c r="G45" s="102">
        <f t="shared" ref="G45:G52" si="1">1-(+F45/E45)</f>
        <v>0.92305322721898364</v>
      </c>
      <c r="H45" s="15"/>
    </row>
    <row r="46" spans="1:8" ht="15.75" x14ac:dyDescent="0.25">
      <c r="A46" s="27" t="s">
        <v>35</v>
      </c>
      <c r="B46" s="28"/>
      <c r="C46" s="14"/>
      <c r="D46" s="71">
        <v>55</v>
      </c>
      <c r="E46" s="101">
        <v>4508288</v>
      </c>
      <c r="F46" s="101">
        <v>354354.39</v>
      </c>
      <c r="G46" s="102">
        <f t="shared" si="1"/>
        <v>0.92139934493980857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02"/>
      <c r="H47" s="15"/>
    </row>
    <row r="48" spans="1:8" ht="15.75" x14ac:dyDescent="0.25">
      <c r="A48" s="27" t="s">
        <v>37</v>
      </c>
      <c r="B48" s="28"/>
      <c r="C48" s="14"/>
      <c r="D48" s="71">
        <v>106</v>
      </c>
      <c r="E48" s="101">
        <v>13296158.560000001</v>
      </c>
      <c r="F48" s="101">
        <v>924334.77</v>
      </c>
      <c r="G48" s="102">
        <f t="shared" si="1"/>
        <v>0.9304810659538344</v>
      </c>
      <c r="H48" s="15"/>
    </row>
    <row r="49" spans="1:8" ht="15.75" x14ac:dyDescent="0.25">
      <c r="A49" s="27" t="s">
        <v>38</v>
      </c>
      <c r="B49" s="28"/>
      <c r="C49" s="14"/>
      <c r="D49" s="71">
        <v>8</v>
      </c>
      <c r="E49" s="101">
        <v>1007160</v>
      </c>
      <c r="F49" s="101">
        <v>86299</v>
      </c>
      <c r="G49" s="102">
        <f t="shared" si="1"/>
        <v>0.91431450812184756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1188536.47</v>
      </c>
      <c r="F50" s="101">
        <v>92592.47</v>
      </c>
      <c r="G50" s="102">
        <f t="shared" si="1"/>
        <v>0.92209539013977415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139300</v>
      </c>
      <c r="F52" s="101">
        <v>3000</v>
      </c>
      <c r="G52" s="102">
        <f t="shared" si="1"/>
        <v>0.97846374730796837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799</v>
      </c>
      <c r="E54" s="101">
        <v>85763383.390000001</v>
      </c>
      <c r="F54" s="101">
        <v>9010660.1899999995</v>
      </c>
      <c r="G54" s="102">
        <f>1-(+F54/E54)</f>
        <v>0.89493581253639487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1093</v>
      </c>
      <c r="E61" s="112">
        <f>SUM(E44:E60)</f>
        <v>130581195.95</v>
      </c>
      <c r="F61" s="112">
        <f>SUM(F44:F60)</f>
        <v>12108960.42</v>
      </c>
      <c r="G61" s="106">
        <f>1-(+F61/E61)</f>
        <v>0.90726872784473067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14245377.92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37" zoomScale="87" workbookViewId="0">
      <selection activeCell="D70" sqref="D70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10</v>
      </c>
      <c r="B9" s="133"/>
      <c r="C9" s="14"/>
      <c r="D9" s="71"/>
      <c r="E9" s="101"/>
      <c r="F9" s="101"/>
      <c r="G9" s="102"/>
      <c r="H9" s="15"/>
    </row>
    <row r="10" spans="1:8" ht="15.75" x14ac:dyDescent="0.25">
      <c r="A10" s="132" t="s">
        <v>11</v>
      </c>
      <c r="B10" s="133"/>
      <c r="C10" s="14"/>
      <c r="D10" s="71">
        <v>3</v>
      </c>
      <c r="E10" s="101">
        <v>815915</v>
      </c>
      <c r="F10" s="101">
        <v>15752.5</v>
      </c>
      <c r="G10" s="102">
        <f>F10/E10</f>
        <v>1.9306545412205927E-2</v>
      </c>
      <c r="H10" s="15"/>
    </row>
    <row r="11" spans="1:8" ht="15.75" x14ac:dyDescent="0.25">
      <c r="A11" s="132" t="s">
        <v>111</v>
      </c>
      <c r="B11" s="133"/>
      <c r="C11" s="14"/>
      <c r="D11" s="71"/>
      <c r="E11" s="101"/>
      <c r="F11" s="101"/>
      <c r="G11" s="102"/>
      <c r="H11" s="15"/>
    </row>
    <row r="12" spans="1:8" ht="15.75" x14ac:dyDescent="0.25">
      <c r="A12" s="132" t="s">
        <v>25</v>
      </c>
      <c r="B12" s="133"/>
      <c r="C12" s="14"/>
      <c r="D12" s="71"/>
      <c r="E12" s="101"/>
      <c r="F12" s="101"/>
      <c r="G12" s="102"/>
      <c r="H12" s="15"/>
    </row>
    <row r="13" spans="1:8" ht="15.75" x14ac:dyDescent="0.25">
      <c r="A13" s="132" t="s">
        <v>70</v>
      </c>
      <c r="B13" s="133"/>
      <c r="C13" s="14"/>
      <c r="D13" s="71"/>
      <c r="E13" s="101"/>
      <c r="F13" s="101"/>
      <c r="G13" s="102"/>
      <c r="H13" s="15"/>
    </row>
    <row r="14" spans="1:8" ht="15.75" x14ac:dyDescent="0.25">
      <c r="A14" s="132" t="s">
        <v>99</v>
      </c>
      <c r="B14" s="133"/>
      <c r="C14" s="14"/>
      <c r="D14" s="71"/>
      <c r="E14" s="101"/>
      <c r="F14" s="101"/>
      <c r="G14" s="102"/>
      <c r="H14" s="15"/>
    </row>
    <row r="15" spans="1:8" ht="15.75" x14ac:dyDescent="0.25">
      <c r="A15" s="132" t="s">
        <v>101</v>
      </c>
      <c r="B15" s="133"/>
      <c r="C15" s="14"/>
      <c r="D15" s="71">
        <v>6</v>
      </c>
      <c r="E15" s="101">
        <v>1740139</v>
      </c>
      <c r="F15" s="101">
        <v>449563</v>
      </c>
      <c r="G15" s="102">
        <f>F15/E15</f>
        <v>0.25834890201300009</v>
      </c>
      <c r="H15" s="15"/>
    </row>
    <row r="16" spans="1:8" ht="15.75" x14ac:dyDescent="0.25">
      <c r="A16" s="132" t="s">
        <v>96</v>
      </c>
      <c r="B16" s="133"/>
      <c r="C16" s="14"/>
      <c r="D16" s="71">
        <v>5</v>
      </c>
      <c r="E16" s="101">
        <v>678046</v>
      </c>
      <c r="F16" s="101">
        <v>213508</v>
      </c>
      <c r="G16" s="102">
        <f>F16/E16</f>
        <v>0.3148871905445943</v>
      </c>
      <c r="H16" s="15"/>
    </row>
    <row r="17" spans="1:8" ht="15.75" x14ac:dyDescent="0.25">
      <c r="A17" s="132" t="s">
        <v>74</v>
      </c>
      <c r="B17" s="133"/>
      <c r="C17" s="14"/>
      <c r="D17" s="71"/>
      <c r="E17" s="101"/>
      <c r="F17" s="101"/>
      <c r="G17" s="102"/>
      <c r="H17" s="15"/>
    </row>
    <row r="18" spans="1:8" ht="15.75" x14ac:dyDescent="0.25">
      <c r="A18" s="135" t="s">
        <v>105</v>
      </c>
      <c r="B18" s="133"/>
      <c r="C18" s="14"/>
      <c r="D18" s="71"/>
      <c r="E18" s="101"/>
      <c r="F18" s="101"/>
      <c r="G18" s="102"/>
      <c r="H18" s="15"/>
    </row>
    <row r="19" spans="1:8" ht="15.75" x14ac:dyDescent="0.25">
      <c r="A19" s="135" t="s">
        <v>14</v>
      </c>
      <c r="B19" s="133"/>
      <c r="C19" s="14"/>
      <c r="D19" s="71">
        <v>1</v>
      </c>
      <c r="E19" s="101">
        <v>26610</v>
      </c>
      <c r="F19" s="101">
        <v>8145</v>
      </c>
      <c r="G19" s="102">
        <f>F19/E19</f>
        <v>0.3060879368658399</v>
      </c>
      <c r="H19" s="15"/>
    </row>
    <row r="20" spans="1:8" ht="15.75" x14ac:dyDescent="0.25">
      <c r="A20" s="132" t="s">
        <v>15</v>
      </c>
      <c r="B20" s="133"/>
      <c r="C20" s="14"/>
      <c r="D20" s="71">
        <v>1</v>
      </c>
      <c r="E20" s="101">
        <v>1149461</v>
      </c>
      <c r="F20" s="101">
        <v>380416</v>
      </c>
      <c r="G20" s="102">
        <f>F20/E20</f>
        <v>0.33095163733262806</v>
      </c>
      <c r="H20" s="15"/>
    </row>
    <row r="21" spans="1:8" ht="15.75" x14ac:dyDescent="0.25">
      <c r="A21" s="132" t="s">
        <v>58</v>
      </c>
      <c r="B21" s="133"/>
      <c r="C21" s="14"/>
      <c r="D21" s="71"/>
      <c r="E21" s="101"/>
      <c r="F21" s="101"/>
      <c r="G21" s="102"/>
      <c r="H21" s="15"/>
    </row>
    <row r="22" spans="1:8" ht="15.75" x14ac:dyDescent="0.25">
      <c r="A22" s="132" t="s">
        <v>91</v>
      </c>
      <c r="B22" s="133"/>
      <c r="C22" s="14"/>
      <c r="D22" s="71"/>
      <c r="E22" s="101"/>
      <c r="F22" s="101"/>
      <c r="G22" s="102"/>
      <c r="H22" s="15"/>
    </row>
    <row r="23" spans="1:8" ht="15.75" x14ac:dyDescent="0.25">
      <c r="A23" s="132" t="s">
        <v>106</v>
      </c>
      <c r="B23" s="133"/>
      <c r="C23" s="14"/>
      <c r="D23" s="71"/>
      <c r="E23" s="101"/>
      <c r="F23" s="101"/>
      <c r="G23" s="102"/>
      <c r="H23" s="15"/>
    </row>
    <row r="24" spans="1:8" ht="15.75" x14ac:dyDescent="0.25">
      <c r="A24" s="132" t="s">
        <v>18</v>
      </c>
      <c r="B24" s="133"/>
      <c r="C24" s="14"/>
      <c r="D24" s="71"/>
      <c r="E24" s="101"/>
      <c r="F24" s="101"/>
      <c r="G24" s="102"/>
      <c r="H24" s="15"/>
    </row>
    <row r="25" spans="1:8" ht="15.75" x14ac:dyDescent="0.25">
      <c r="A25" s="134" t="s">
        <v>20</v>
      </c>
      <c r="B25" s="133"/>
      <c r="C25" s="14"/>
      <c r="D25" s="71">
        <v>2</v>
      </c>
      <c r="E25" s="101">
        <v>861039</v>
      </c>
      <c r="F25" s="101">
        <v>248132</v>
      </c>
      <c r="G25" s="102">
        <f>F25/E25</f>
        <v>0.28817742285773351</v>
      </c>
      <c r="H25" s="15"/>
    </row>
    <row r="26" spans="1:8" ht="15.75" x14ac:dyDescent="0.25">
      <c r="A26" s="134" t="s">
        <v>21</v>
      </c>
      <c r="B26" s="133"/>
      <c r="C26" s="14"/>
      <c r="D26" s="71">
        <v>8</v>
      </c>
      <c r="E26" s="101">
        <v>115891</v>
      </c>
      <c r="F26" s="101">
        <v>115891</v>
      </c>
      <c r="G26" s="102">
        <f>F26/E26</f>
        <v>1</v>
      </c>
      <c r="H26" s="15"/>
    </row>
    <row r="27" spans="1:8" ht="15.75" x14ac:dyDescent="0.25">
      <c r="A27" s="135" t="s">
        <v>22</v>
      </c>
      <c r="B27" s="133"/>
      <c r="C27" s="14"/>
      <c r="D27" s="71"/>
      <c r="E27" s="101"/>
      <c r="F27" s="101"/>
      <c r="G27" s="102"/>
      <c r="H27" s="15"/>
    </row>
    <row r="28" spans="1:8" ht="15.75" x14ac:dyDescent="0.25">
      <c r="A28" s="135" t="s">
        <v>23</v>
      </c>
      <c r="B28" s="133"/>
      <c r="C28" s="14"/>
      <c r="D28" s="71"/>
      <c r="E28" s="101">
        <v>20988</v>
      </c>
      <c r="F28" s="101">
        <v>1738</v>
      </c>
      <c r="G28" s="102">
        <f>F28/E28</f>
        <v>8.2809224318658281E-2</v>
      </c>
      <c r="H28" s="15"/>
    </row>
    <row r="29" spans="1:8" ht="15.75" x14ac:dyDescent="0.25">
      <c r="A29" s="135" t="s">
        <v>24</v>
      </c>
      <c r="B29" s="133"/>
      <c r="C29" s="14"/>
      <c r="D29" s="71">
        <v>1</v>
      </c>
      <c r="E29" s="101">
        <v>83931</v>
      </c>
      <c r="F29" s="101">
        <v>22343</v>
      </c>
      <c r="G29" s="102">
        <f t="shared" ref="G29:G34" si="0">F29/E29</f>
        <v>0.26620676508084024</v>
      </c>
      <c r="H29" s="15"/>
    </row>
    <row r="30" spans="1:8" ht="15.75" x14ac:dyDescent="0.25">
      <c r="A30" s="135" t="s">
        <v>66</v>
      </c>
      <c r="B30" s="133"/>
      <c r="C30" s="14"/>
      <c r="D30" s="71"/>
      <c r="E30" s="101"/>
      <c r="F30" s="101"/>
      <c r="G30" s="102"/>
      <c r="H30" s="15"/>
    </row>
    <row r="31" spans="1:8" ht="15.75" x14ac:dyDescent="0.25">
      <c r="A31" s="135" t="s">
        <v>145</v>
      </c>
      <c r="B31" s="133"/>
      <c r="C31" s="14"/>
      <c r="D31" s="71"/>
      <c r="E31" s="101"/>
      <c r="F31" s="101"/>
      <c r="G31" s="102"/>
      <c r="H31" s="15"/>
    </row>
    <row r="32" spans="1:8" ht="15.75" x14ac:dyDescent="0.25">
      <c r="A32" s="135" t="s">
        <v>102</v>
      </c>
      <c r="B32" s="133"/>
      <c r="C32" s="14"/>
      <c r="D32" s="71"/>
      <c r="E32" s="101"/>
      <c r="F32" s="101"/>
      <c r="G32" s="102"/>
      <c r="H32" s="15"/>
    </row>
    <row r="33" spans="1:8" ht="15.75" x14ac:dyDescent="0.25">
      <c r="A33" s="135" t="s">
        <v>27</v>
      </c>
      <c r="B33" s="133"/>
      <c r="C33" s="14"/>
      <c r="D33" s="71">
        <v>1</v>
      </c>
      <c r="E33" s="101">
        <v>425025</v>
      </c>
      <c r="F33" s="101">
        <v>112597.5</v>
      </c>
      <c r="G33" s="102">
        <f t="shared" si="0"/>
        <v>0.26491971060525854</v>
      </c>
      <c r="H33" s="15"/>
    </row>
    <row r="34" spans="1:8" ht="15.75" x14ac:dyDescent="0.25">
      <c r="A34" s="135" t="s">
        <v>72</v>
      </c>
      <c r="B34" s="133"/>
      <c r="C34" s="14"/>
      <c r="D34" s="71">
        <v>2</v>
      </c>
      <c r="E34" s="101">
        <v>1239904</v>
      </c>
      <c r="F34" s="101">
        <v>272664.5</v>
      </c>
      <c r="G34" s="102">
        <f t="shared" si="0"/>
        <v>0.21990775092265208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30</v>
      </c>
      <c r="E39" s="112">
        <f>SUM(E9:E38)</f>
        <v>7156949</v>
      </c>
      <c r="F39" s="112">
        <f>SUM(F9:F38)</f>
        <v>1840750.5</v>
      </c>
      <c r="G39" s="117">
        <f>F39/E39</f>
        <v>0.25719765503428904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64</v>
      </c>
      <c r="E44" s="101">
        <v>15950057.970000001</v>
      </c>
      <c r="F44" s="101">
        <v>1312262.73</v>
      </c>
      <c r="G44" s="102">
        <f>1-(+F44/E44)</f>
        <v>0.9177267736287732</v>
      </c>
      <c r="H44" s="15"/>
    </row>
    <row r="45" spans="1:8" ht="15.75" x14ac:dyDescent="0.25">
      <c r="A45" s="27" t="s">
        <v>34</v>
      </c>
      <c r="B45" s="28"/>
      <c r="C45" s="14"/>
      <c r="D45" s="71">
        <v>7</v>
      </c>
      <c r="E45" s="101">
        <v>1061663.73</v>
      </c>
      <c r="F45" s="101">
        <v>25407.360000000001</v>
      </c>
      <c r="G45" s="102">
        <f>1-(+F45/E45)</f>
        <v>0.97606835452502461</v>
      </c>
      <c r="H45" s="15"/>
    </row>
    <row r="46" spans="1:8" ht="15.75" x14ac:dyDescent="0.25">
      <c r="A46" s="27" t="s">
        <v>35</v>
      </c>
      <c r="B46" s="28"/>
      <c r="C46" s="14"/>
      <c r="D46" s="71">
        <v>54</v>
      </c>
      <c r="E46" s="101">
        <v>6338326.6500000004</v>
      </c>
      <c r="F46" s="101">
        <v>420082.21</v>
      </c>
      <c r="G46" s="102">
        <f>1-(+F46/E46)</f>
        <v>0.93372348362639213</v>
      </c>
      <c r="H46" s="15"/>
    </row>
    <row r="47" spans="1:8" ht="15.75" x14ac:dyDescent="0.25">
      <c r="A47" s="27" t="s">
        <v>36</v>
      </c>
      <c r="B47" s="28"/>
      <c r="C47" s="14"/>
      <c r="D47" s="71">
        <v>4</v>
      </c>
      <c r="E47" s="101">
        <v>1822975.5</v>
      </c>
      <c r="F47" s="101">
        <v>47999.25</v>
      </c>
      <c r="G47" s="102">
        <f>1-(+F47/E47)</f>
        <v>0.97366983264448703</v>
      </c>
      <c r="H47" s="15"/>
    </row>
    <row r="48" spans="1:8" ht="15.75" x14ac:dyDescent="0.25">
      <c r="A48" s="27" t="s">
        <v>37</v>
      </c>
      <c r="B48" s="28"/>
      <c r="C48" s="14"/>
      <c r="D48" s="71">
        <v>40</v>
      </c>
      <c r="E48" s="101">
        <v>14135229.5</v>
      </c>
      <c r="F48" s="101">
        <v>864349.02</v>
      </c>
      <c r="G48" s="102">
        <f t="shared" ref="G48:G54" si="1">1-(+F48/E48)</f>
        <v>0.9388514335759458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1006687</v>
      </c>
      <c r="F49" s="101">
        <v>-34639</v>
      </c>
      <c r="G49" s="102">
        <f t="shared" si="1"/>
        <v>1.0344089076346472</v>
      </c>
      <c r="H49" s="2"/>
    </row>
    <row r="50" spans="1:8" ht="15.75" x14ac:dyDescent="0.25">
      <c r="A50" s="27" t="s">
        <v>39</v>
      </c>
      <c r="B50" s="28"/>
      <c r="C50" s="21"/>
      <c r="D50" s="71">
        <v>2</v>
      </c>
      <c r="E50" s="101">
        <v>450440</v>
      </c>
      <c r="F50" s="101">
        <v>13100</v>
      </c>
      <c r="G50" s="102">
        <f t="shared" si="1"/>
        <v>0.97091732528194652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1</v>
      </c>
      <c r="E52" s="101">
        <v>63875</v>
      </c>
      <c r="F52" s="101">
        <v>-3018</v>
      </c>
      <c r="G52" s="102">
        <f t="shared" si="1"/>
        <v>1.0472485322896281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59000</v>
      </c>
      <c r="F53" s="101">
        <v>-3000</v>
      </c>
      <c r="G53" s="102">
        <f t="shared" si="1"/>
        <v>1.0508474576271187</v>
      </c>
      <c r="H53" s="2"/>
    </row>
    <row r="54" spans="1:8" ht="15.75" x14ac:dyDescent="0.25">
      <c r="A54" s="27" t="s">
        <v>92</v>
      </c>
      <c r="B54" s="28"/>
      <c r="C54" s="39"/>
      <c r="D54" s="71">
        <v>727</v>
      </c>
      <c r="E54" s="101">
        <v>87825641.950000003</v>
      </c>
      <c r="F54" s="101">
        <v>10009666.93</v>
      </c>
      <c r="G54" s="102">
        <f t="shared" si="1"/>
        <v>0.88602796737086642</v>
      </c>
      <c r="H54" s="2"/>
    </row>
    <row r="55" spans="1:8" ht="15.75" x14ac:dyDescent="0.25">
      <c r="A55" s="69" t="s">
        <v>93</v>
      </c>
      <c r="B55" s="30"/>
      <c r="C55" s="39"/>
      <c r="D55" s="72"/>
      <c r="E55" s="104"/>
      <c r="F55" s="101"/>
      <c r="G55" s="103"/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0"/>
      <c r="F57" s="101"/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11"/>
      <c r="F59" s="111"/>
      <c r="G59" s="103"/>
      <c r="H59" s="2"/>
    </row>
    <row r="60" spans="1:8" ht="18" x14ac:dyDescent="0.25">
      <c r="A60" s="32"/>
      <c r="B60" s="18"/>
      <c r="C60" s="38"/>
      <c r="D60" s="73">
        <f>SUM(D43:D56)</f>
        <v>902</v>
      </c>
      <c r="E60" s="112">
        <f>SUM(E43:E59)</f>
        <v>128713897.30000001</v>
      </c>
      <c r="F60" s="112">
        <f>SUM(F43:F59)</f>
        <v>12652210.5</v>
      </c>
      <c r="G60" s="106">
        <f>1-(+F60/E60)</f>
        <v>0.9017028404437879</v>
      </c>
      <c r="H60" s="2"/>
    </row>
    <row r="61" spans="1:8" ht="18" x14ac:dyDescent="0.25">
      <c r="A61" s="20" t="s">
        <v>45</v>
      </c>
      <c r="B61" s="20"/>
      <c r="C61" s="38"/>
      <c r="D61" s="113"/>
      <c r="E61" s="114"/>
      <c r="F61" s="115"/>
      <c r="G61" s="115"/>
      <c r="H61" s="2"/>
    </row>
    <row r="62" spans="1:8" ht="18" x14ac:dyDescent="0.25">
      <c r="A62" s="33"/>
      <c r="B62" s="33"/>
      <c r="C62" s="38"/>
      <c r="D62" s="116"/>
      <c r="E62" s="116"/>
      <c r="F62" s="36">
        <f>+F60+F39</f>
        <v>14492961</v>
      </c>
      <c r="G62" s="116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/>
      <c r="G63" s="116"/>
      <c r="H63" s="2"/>
    </row>
    <row r="64" spans="1:8" ht="18" x14ac:dyDescent="0.25">
      <c r="A64" s="42"/>
      <c r="B64" s="38"/>
      <c r="C64" s="38"/>
      <c r="D64" s="116"/>
      <c r="E64" s="129"/>
      <c r="F64" s="130"/>
      <c r="G64" s="130"/>
      <c r="H64" s="2"/>
    </row>
    <row r="65" spans="1:8" ht="15.75" x14ac:dyDescent="0.25">
      <c r="A65" s="4" t="s">
        <v>47</v>
      </c>
      <c r="B65" s="39"/>
      <c r="C65" s="39"/>
      <c r="D65" s="131"/>
      <c r="E65" s="131"/>
      <c r="F65" s="40"/>
      <c r="G65" s="131"/>
      <c r="H65" s="2"/>
    </row>
    <row r="66" spans="1:8" ht="15.75" x14ac:dyDescent="0.25">
      <c r="A66" s="4" t="s">
        <v>48</v>
      </c>
      <c r="B66" s="39"/>
      <c r="C66" s="39"/>
      <c r="D66" s="131"/>
      <c r="E66" s="131"/>
      <c r="F66" s="40"/>
      <c r="G66" s="131"/>
      <c r="H66" s="2"/>
    </row>
    <row r="67" spans="1:8" ht="15.75" x14ac:dyDescent="0.25">
      <c r="A67" s="4" t="s">
        <v>49</v>
      </c>
      <c r="B67" s="39"/>
      <c r="C67" s="39"/>
      <c r="D67" s="131"/>
      <c r="E67" s="131"/>
      <c r="F67" s="40"/>
      <c r="G67" s="131"/>
      <c r="H67" s="2"/>
    </row>
    <row r="68" spans="1:8" ht="15.75" x14ac:dyDescent="0.25">
      <c r="A68" s="4"/>
      <c r="B68" s="39"/>
      <c r="C68" s="39"/>
      <c r="D68" s="131"/>
      <c r="E68" s="131"/>
      <c r="F68" s="40"/>
      <c r="G68" s="131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A70" s="42"/>
      <c r="B70" s="38"/>
      <c r="C70" s="38"/>
      <c r="D70" s="116"/>
      <c r="E70" s="116"/>
      <c r="F70" s="130"/>
      <c r="G70" s="130"/>
      <c r="H70" s="2"/>
    </row>
    <row r="71" spans="1:8" ht="18" x14ac:dyDescent="0.25">
      <c r="D71" s="116"/>
      <c r="E71" s="116"/>
      <c r="F71" s="36"/>
      <c r="G71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10</v>
      </c>
      <c r="B9" s="133"/>
      <c r="C9" s="14"/>
      <c r="D9" s="71">
        <v>7</v>
      </c>
      <c r="E9" s="100">
        <v>963022</v>
      </c>
      <c r="F9" s="101">
        <v>170267.5</v>
      </c>
      <c r="G9" s="102">
        <f>+F9/E9</f>
        <v>0.17680541046829668</v>
      </c>
      <c r="H9" s="15"/>
    </row>
    <row r="10" spans="1:8" ht="15.75" x14ac:dyDescent="0.25">
      <c r="A10" s="132" t="s">
        <v>131</v>
      </c>
      <c r="B10" s="133"/>
      <c r="C10" s="14"/>
      <c r="D10" s="71"/>
      <c r="E10" s="100"/>
      <c r="F10" s="101"/>
      <c r="G10" s="102"/>
      <c r="H10" s="15"/>
    </row>
    <row r="11" spans="1:8" ht="15.75" x14ac:dyDescent="0.25">
      <c r="A11" s="132" t="s">
        <v>11</v>
      </c>
      <c r="B11" s="133"/>
      <c r="C11" s="14"/>
      <c r="D11" s="71">
        <v>2</v>
      </c>
      <c r="E11" s="100">
        <v>180500</v>
      </c>
      <c r="F11" s="101">
        <v>35620.5</v>
      </c>
      <c r="G11" s="102">
        <f>F11/E11</f>
        <v>0.19734349030470913</v>
      </c>
      <c r="H11" s="15"/>
    </row>
    <row r="12" spans="1:8" ht="15.75" x14ac:dyDescent="0.25">
      <c r="A12" s="132" t="s">
        <v>12</v>
      </c>
      <c r="B12" s="133"/>
      <c r="C12" s="14"/>
      <c r="D12" s="71"/>
      <c r="E12" s="100"/>
      <c r="F12" s="101"/>
      <c r="G12" s="102"/>
      <c r="H12" s="15"/>
    </row>
    <row r="13" spans="1:8" ht="15.75" x14ac:dyDescent="0.25">
      <c r="A13" s="132" t="s">
        <v>105</v>
      </c>
      <c r="B13" s="133"/>
      <c r="C13" s="14"/>
      <c r="D13" s="71"/>
      <c r="E13" s="100"/>
      <c r="F13" s="101"/>
      <c r="G13" s="102"/>
      <c r="H13" s="15"/>
    </row>
    <row r="14" spans="1:8" ht="15.75" x14ac:dyDescent="0.25">
      <c r="A14" s="132" t="s">
        <v>53</v>
      </c>
      <c r="B14" s="133"/>
      <c r="C14" s="14"/>
      <c r="D14" s="71"/>
      <c r="E14" s="100"/>
      <c r="F14" s="101"/>
      <c r="G14" s="102"/>
      <c r="H14" s="15"/>
    </row>
    <row r="15" spans="1:8" ht="15.75" x14ac:dyDescent="0.25">
      <c r="A15" s="132" t="s">
        <v>98</v>
      </c>
      <c r="B15" s="133"/>
      <c r="C15" s="14"/>
      <c r="D15" s="71"/>
      <c r="E15" s="100"/>
      <c r="F15" s="101"/>
      <c r="G15" s="102"/>
      <c r="H15" s="15"/>
    </row>
    <row r="16" spans="1:8" ht="15.75" x14ac:dyDescent="0.25">
      <c r="A16" s="132" t="s">
        <v>113</v>
      </c>
      <c r="B16" s="133"/>
      <c r="C16" s="14"/>
      <c r="D16" s="71"/>
      <c r="E16" s="100"/>
      <c r="F16" s="101"/>
      <c r="G16" s="102"/>
      <c r="H16" s="15"/>
    </row>
    <row r="17" spans="1:8" ht="15.75" x14ac:dyDescent="0.25">
      <c r="A17" s="132" t="s">
        <v>13</v>
      </c>
      <c r="B17" s="133"/>
      <c r="C17" s="14"/>
      <c r="D17" s="71"/>
      <c r="E17" s="100"/>
      <c r="F17" s="101"/>
      <c r="G17" s="102"/>
      <c r="H17" s="15"/>
    </row>
    <row r="18" spans="1:8" ht="15.75" x14ac:dyDescent="0.25">
      <c r="A18" s="132" t="s">
        <v>14</v>
      </c>
      <c r="B18" s="133"/>
      <c r="C18" s="14"/>
      <c r="D18" s="71"/>
      <c r="E18" s="100"/>
      <c r="F18" s="101"/>
      <c r="G18" s="102"/>
      <c r="H18" s="15"/>
    </row>
    <row r="19" spans="1:8" ht="15.75" x14ac:dyDescent="0.25">
      <c r="A19" s="132" t="s">
        <v>15</v>
      </c>
      <c r="B19" s="133"/>
      <c r="C19" s="14"/>
      <c r="D19" s="71">
        <v>1</v>
      </c>
      <c r="E19" s="100">
        <v>467927</v>
      </c>
      <c r="F19" s="101">
        <v>135029.5</v>
      </c>
      <c r="G19" s="102">
        <f>F19/E19</f>
        <v>0.28856958457195248</v>
      </c>
      <c r="H19" s="15"/>
    </row>
    <row r="20" spans="1:8" ht="15.75" x14ac:dyDescent="0.25">
      <c r="A20" s="132" t="s">
        <v>16</v>
      </c>
      <c r="B20" s="133"/>
      <c r="C20" s="14"/>
      <c r="D20" s="71"/>
      <c r="E20" s="100"/>
      <c r="F20" s="101"/>
      <c r="G20" s="102"/>
      <c r="H20" s="15"/>
    </row>
    <row r="21" spans="1:8" ht="15.75" x14ac:dyDescent="0.25">
      <c r="A21" s="132" t="s">
        <v>102</v>
      </c>
      <c r="B21" s="133"/>
      <c r="C21" s="14"/>
      <c r="D21" s="71"/>
      <c r="E21" s="100"/>
      <c r="F21" s="101"/>
      <c r="G21" s="102"/>
      <c r="H21" s="15"/>
    </row>
    <row r="22" spans="1:8" ht="15.75" x14ac:dyDescent="0.25">
      <c r="A22" s="132" t="s">
        <v>56</v>
      </c>
      <c r="B22" s="133"/>
      <c r="C22" s="14"/>
      <c r="D22" s="71">
        <v>1</v>
      </c>
      <c r="E22" s="100">
        <v>369991</v>
      </c>
      <c r="F22" s="101">
        <v>145584.5</v>
      </c>
      <c r="G22" s="102">
        <f>F22/E22</f>
        <v>0.39348119278577048</v>
      </c>
      <c r="H22" s="15"/>
    </row>
    <row r="23" spans="1:8" ht="15.75" x14ac:dyDescent="0.25">
      <c r="A23" s="132" t="s">
        <v>151</v>
      </c>
      <c r="B23" s="133"/>
      <c r="C23" s="14"/>
      <c r="D23" s="71">
        <v>1</v>
      </c>
      <c r="E23" s="100">
        <v>258679</v>
      </c>
      <c r="F23" s="101">
        <v>83371.5</v>
      </c>
      <c r="G23" s="102">
        <f>F23/E23</f>
        <v>0.32229713273980493</v>
      </c>
      <c r="H23" s="15"/>
    </row>
    <row r="24" spans="1:8" ht="15.75" x14ac:dyDescent="0.25">
      <c r="A24" s="132" t="s">
        <v>19</v>
      </c>
      <c r="B24" s="133"/>
      <c r="C24" s="14"/>
      <c r="D24" s="71"/>
      <c r="E24" s="100"/>
      <c r="F24" s="101"/>
      <c r="G24" s="102"/>
      <c r="H24" s="15"/>
    </row>
    <row r="25" spans="1:8" ht="15.75" x14ac:dyDescent="0.25">
      <c r="A25" s="134" t="s">
        <v>20</v>
      </c>
      <c r="B25" s="133"/>
      <c r="C25" s="14"/>
      <c r="D25" s="71"/>
      <c r="E25" s="100"/>
      <c r="F25" s="101"/>
      <c r="G25" s="102"/>
      <c r="H25" s="15"/>
    </row>
    <row r="26" spans="1:8" ht="15.75" x14ac:dyDescent="0.25">
      <c r="A26" s="134" t="s">
        <v>21</v>
      </c>
      <c r="B26" s="133"/>
      <c r="C26" s="14"/>
      <c r="D26" s="71"/>
      <c r="E26" s="100"/>
      <c r="F26" s="101"/>
      <c r="G26" s="102"/>
      <c r="H26" s="15"/>
    </row>
    <row r="27" spans="1:8" ht="15.75" x14ac:dyDescent="0.25">
      <c r="A27" s="135" t="s">
        <v>22</v>
      </c>
      <c r="B27" s="133"/>
      <c r="C27" s="14"/>
      <c r="D27" s="71"/>
      <c r="E27" s="101"/>
      <c r="F27" s="101"/>
      <c r="G27" s="102"/>
      <c r="H27" s="15"/>
    </row>
    <row r="28" spans="1:8" ht="15.75" x14ac:dyDescent="0.25">
      <c r="A28" s="135" t="s">
        <v>23</v>
      </c>
      <c r="B28" s="133"/>
      <c r="C28" s="14"/>
      <c r="D28" s="71"/>
      <c r="E28" s="101"/>
      <c r="F28" s="101"/>
      <c r="G28" s="102"/>
      <c r="H28" s="15"/>
    </row>
    <row r="29" spans="1:8" ht="15.75" x14ac:dyDescent="0.25">
      <c r="A29" s="135" t="s">
        <v>24</v>
      </c>
      <c r="B29" s="133"/>
      <c r="C29" s="14"/>
      <c r="D29" s="71">
        <v>1</v>
      </c>
      <c r="E29" s="101">
        <v>21715</v>
      </c>
      <c r="F29" s="101">
        <v>8089</v>
      </c>
      <c r="G29" s="102">
        <f>F29/E29</f>
        <v>0.37250748330647016</v>
      </c>
      <c r="H29" s="15"/>
    </row>
    <row r="30" spans="1:8" ht="15.75" x14ac:dyDescent="0.25">
      <c r="A30" s="135" t="s">
        <v>25</v>
      </c>
      <c r="B30" s="133"/>
      <c r="C30" s="14"/>
      <c r="D30" s="71">
        <v>1</v>
      </c>
      <c r="E30" s="101">
        <v>158922</v>
      </c>
      <c r="F30" s="101">
        <v>41015.5</v>
      </c>
      <c r="G30" s="102">
        <f>F30/E30</f>
        <v>0.25808572758963516</v>
      </c>
      <c r="H30" s="15"/>
    </row>
    <row r="31" spans="1:8" ht="15.75" x14ac:dyDescent="0.25">
      <c r="A31" s="135" t="s">
        <v>26</v>
      </c>
      <c r="B31" s="133"/>
      <c r="C31" s="14"/>
      <c r="D31" s="71"/>
      <c r="E31" s="101"/>
      <c r="F31" s="101"/>
      <c r="G31" s="102"/>
      <c r="H31" s="15"/>
    </row>
    <row r="32" spans="1:8" ht="15.75" x14ac:dyDescent="0.25">
      <c r="A32" s="135" t="s">
        <v>109</v>
      </c>
      <c r="B32" s="133"/>
      <c r="C32" s="14"/>
      <c r="D32" s="71"/>
      <c r="E32" s="101"/>
      <c r="F32" s="101"/>
      <c r="G32" s="102"/>
      <c r="H32" s="15"/>
    </row>
    <row r="33" spans="1:8" ht="15.75" x14ac:dyDescent="0.25">
      <c r="A33" s="135" t="s">
        <v>139</v>
      </c>
      <c r="B33" s="133"/>
      <c r="C33" s="14"/>
      <c r="D33" s="71"/>
      <c r="E33" s="101"/>
      <c r="F33" s="101"/>
      <c r="G33" s="102"/>
      <c r="H33" s="15"/>
    </row>
    <row r="34" spans="1:8" ht="15.75" x14ac:dyDescent="0.25">
      <c r="A34" s="135" t="s">
        <v>27</v>
      </c>
      <c r="B34" s="133"/>
      <c r="C34" s="14"/>
      <c r="D34" s="71">
        <v>1</v>
      </c>
      <c r="E34" s="101">
        <v>153931</v>
      </c>
      <c r="F34" s="101">
        <v>76992</v>
      </c>
      <c r="G34" s="102">
        <f>+F34/E34</f>
        <v>0.50017215505648638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2574687</v>
      </c>
      <c r="F39" s="112">
        <f>SUM(F9:F38)</f>
        <v>695970</v>
      </c>
      <c r="G39" s="117">
        <f>F39/E39</f>
        <v>0.27031246904963596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5306727.72</v>
      </c>
      <c r="F44" s="101">
        <v>569956.54</v>
      </c>
      <c r="G44" s="118">
        <f t="shared" ref="G44:G50" si="0">1-(+F44/E44)</f>
        <v>0.89259736506699838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1409847.43</v>
      </c>
      <c r="F45" s="101">
        <v>109249.98</v>
      </c>
      <c r="G45" s="118">
        <f t="shared" si="0"/>
        <v>0.92250935975391324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6477752.5</v>
      </c>
      <c r="F46" s="101">
        <v>528050.82999999996</v>
      </c>
      <c r="G46" s="118">
        <f t="shared" si="0"/>
        <v>0.91848240111057033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3681933.5</v>
      </c>
      <c r="F47" s="101">
        <v>177652.12</v>
      </c>
      <c r="G47" s="118">
        <f t="shared" si="0"/>
        <v>0.95175031814127009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5446074</v>
      </c>
      <c r="F48" s="101">
        <v>600499.67000000004</v>
      </c>
      <c r="G48" s="118">
        <f t="shared" si="0"/>
        <v>0.88973714459260012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783349</v>
      </c>
      <c r="F49" s="101">
        <v>-19654</v>
      </c>
      <c r="G49" s="118">
        <f t="shared" si="0"/>
        <v>1.0250897109717381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597830</v>
      </c>
      <c r="F50" s="101">
        <v>62355</v>
      </c>
      <c r="G50" s="118">
        <f t="shared" si="0"/>
        <v>0.8956977736145727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36450</v>
      </c>
      <c r="F52" s="101">
        <v>16725</v>
      </c>
      <c r="G52" s="118">
        <f>1-(+F52/E52)</f>
        <v>0.54115226337448563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49855635.289999999</v>
      </c>
      <c r="F53" s="101">
        <v>5634263.25</v>
      </c>
      <c r="G53" s="118">
        <f>1-(+F53/E53)</f>
        <v>0.88698843737068744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73595599.439999998</v>
      </c>
      <c r="F60" s="112">
        <f>SUM(F44:F59)</f>
        <v>7679098.3900000006</v>
      </c>
      <c r="G60" s="122">
        <f>1-(+F60/E60)</f>
        <v>0.89565818542913678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8375068.3900000006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1"/>
  <sheetViews>
    <sheetView tabSelected="1" showOutlineSymbols="0" zoomScale="87" zoomScaleNormal="87" workbookViewId="0">
      <selection activeCell="M8" sqref="M8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ht="23.25" x14ac:dyDescent="0.35">
      <c r="A4" s="21"/>
      <c r="B4" s="83"/>
      <c r="C4" s="83"/>
      <c r="D4" s="60" t="s">
        <v>153</v>
      </c>
      <c r="E4" s="61"/>
      <c r="F4" s="8"/>
      <c r="G4" s="84"/>
      <c r="H4" s="2"/>
    </row>
    <row r="5" spans="1:8" ht="18" x14ac:dyDescent="0.25">
      <c r="A5" s="23" t="s">
        <v>3</v>
      </c>
      <c r="B5" s="83"/>
      <c r="C5" s="83"/>
      <c r="D5" s="83"/>
      <c r="E5" s="83"/>
      <c r="F5" s="84"/>
      <c r="G5" s="84"/>
      <c r="H5" s="2"/>
    </row>
    <row r="6" spans="1:8" ht="15.75" x14ac:dyDescent="0.25">
      <c r="A6" s="63"/>
      <c r="B6" s="63"/>
      <c r="C6" s="63"/>
      <c r="D6" s="63"/>
      <c r="E6" s="25" t="s">
        <v>4</v>
      </c>
      <c r="F6" s="25" t="s">
        <v>4</v>
      </c>
      <c r="G6" s="12" t="s">
        <v>5</v>
      </c>
      <c r="H6" s="2"/>
    </row>
    <row r="7" spans="1:8" ht="15.75" x14ac:dyDescent="0.25">
      <c r="A7" s="63"/>
      <c r="B7" s="63"/>
      <c r="C7" s="63"/>
      <c r="D7" s="25" t="s">
        <v>6</v>
      </c>
      <c r="E7" s="25" t="s">
        <v>7</v>
      </c>
      <c r="F7" s="12" t="s">
        <v>8</v>
      </c>
      <c r="G7" s="12" t="s">
        <v>9</v>
      </c>
      <c r="H7" s="2"/>
    </row>
    <row r="8" spans="1:8" ht="15.75" x14ac:dyDescent="0.25">
      <c r="A8" s="132" t="s">
        <v>10</v>
      </c>
      <c r="B8" s="133"/>
      <c r="C8" s="14"/>
      <c r="D8" s="71"/>
      <c r="E8" s="101"/>
      <c r="F8" s="101"/>
      <c r="G8" s="102"/>
      <c r="H8" s="15"/>
    </row>
    <row r="9" spans="1:8" ht="15.75" x14ac:dyDescent="0.25">
      <c r="A9" s="132" t="s">
        <v>11</v>
      </c>
      <c r="B9" s="133"/>
      <c r="C9" s="14"/>
      <c r="D9" s="71"/>
      <c r="E9" s="101"/>
      <c r="F9" s="101"/>
      <c r="G9" s="102"/>
      <c r="H9" s="15"/>
    </row>
    <row r="10" spans="1:8" ht="15.75" x14ac:dyDescent="0.25">
      <c r="A10" s="132" t="s">
        <v>111</v>
      </c>
      <c r="B10" s="133"/>
      <c r="C10" s="14"/>
      <c r="D10" s="71"/>
      <c r="E10" s="101"/>
      <c r="F10" s="101"/>
      <c r="G10" s="102"/>
      <c r="H10" s="15"/>
    </row>
    <row r="11" spans="1:8" ht="15.75" x14ac:dyDescent="0.25">
      <c r="A11" s="132" t="s">
        <v>25</v>
      </c>
      <c r="B11" s="133"/>
      <c r="C11" s="14"/>
      <c r="D11" s="71">
        <v>1</v>
      </c>
      <c r="E11" s="101">
        <v>159720</v>
      </c>
      <c r="F11" s="101">
        <v>75525</v>
      </c>
      <c r="G11" s="102">
        <f>F11/E11</f>
        <v>0.47285875281743051</v>
      </c>
      <c r="H11" s="15"/>
    </row>
    <row r="12" spans="1:8" ht="15.75" x14ac:dyDescent="0.25">
      <c r="A12" s="132" t="s">
        <v>70</v>
      </c>
      <c r="B12" s="133"/>
      <c r="C12" s="14"/>
      <c r="D12" s="71"/>
      <c r="E12" s="101"/>
      <c r="F12" s="101"/>
      <c r="G12" s="102"/>
      <c r="H12" s="15"/>
    </row>
    <row r="13" spans="1:8" ht="15.75" x14ac:dyDescent="0.25">
      <c r="A13" s="132" t="s">
        <v>99</v>
      </c>
      <c r="B13" s="133"/>
      <c r="C13" s="14"/>
      <c r="D13" s="71"/>
      <c r="E13" s="101"/>
      <c r="F13" s="101"/>
      <c r="G13" s="102"/>
      <c r="H13" s="15"/>
    </row>
    <row r="14" spans="1:8" ht="15.75" x14ac:dyDescent="0.25">
      <c r="A14" s="132" t="s">
        <v>101</v>
      </c>
      <c r="B14" s="133"/>
      <c r="C14" s="14"/>
      <c r="D14" s="71"/>
      <c r="E14" s="101"/>
      <c r="F14" s="101"/>
      <c r="G14" s="102"/>
      <c r="H14" s="15"/>
    </row>
    <row r="15" spans="1:8" ht="15.75" x14ac:dyDescent="0.25">
      <c r="A15" s="132" t="s">
        <v>96</v>
      </c>
      <c r="B15" s="133"/>
      <c r="C15" s="14"/>
      <c r="D15" s="71"/>
      <c r="E15" s="101"/>
      <c r="F15" s="101"/>
      <c r="G15" s="102"/>
      <c r="H15" s="15"/>
    </row>
    <row r="16" spans="1:8" ht="15.75" x14ac:dyDescent="0.25">
      <c r="A16" s="132" t="s">
        <v>74</v>
      </c>
      <c r="B16" s="133"/>
      <c r="C16" s="14"/>
      <c r="D16" s="71"/>
      <c r="E16" s="101"/>
      <c r="F16" s="101"/>
      <c r="G16" s="102"/>
      <c r="H16" s="15"/>
    </row>
    <row r="17" spans="1:8" ht="15.75" x14ac:dyDescent="0.25">
      <c r="A17" s="135" t="s">
        <v>105</v>
      </c>
      <c r="B17" s="133"/>
      <c r="C17" s="14"/>
      <c r="D17" s="71"/>
      <c r="E17" s="101"/>
      <c r="F17" s="101"/>
      <c r="G17" s="102"/>
      <c r="H17" s="15"/>
    </row>
    <row r="18" spans="1:8" ht="15.75" x14ac:dyDescent="0.25">
      <c r="A18" s="135" t="s">
        <v>14</v>
      </c>
      <c r="B18" s="133"/>
      <c r="C18" s="14"/>
      <c r="D18" s="71"/>
      <c r="E18" s="101"/>
      <c r="F18" s="101"/>
      <c r="G18" s="102"/>
      <c r="H18" s="15"/>
    </row>
    <row r="19" spans="1:8" ht="15.75" x14ac:dyDescent="0.25">
      <c r="A19" s="132" t="s">
        <v>15</v>
      </c>
      <c r="B19" s="133"/>
      <c r="C19" s="14"/>
      <c r="D19" s="71"/>
      <c r="E19" s="101"/>
      <c r="F19" s="101"/>
      <c r="G19" s="102"/>
      <c r="H19" s="15"/>
    </row>
    <row r="20" spans="1:8" ht="15.75" x14ac:dyDescent="0.25">
      <c r="A20" s="132" t="s">
        <v>58</v>
      </c>
      <c r="B20" s="133"/>
      <c r="C20" s="14"/>
      <c r="D20" s="71"/>
      <c r="E20" s="101"/>
      <c r="F20" s="101"/>
      <c r="G20" s="102"/>
      <c r="H20" s="15"/>
    </row>
    <row r="21" spans="1:8" ht="15.75" x14ac:dyDescent="0.25">
      <c r="A21" s="132" t="s">
        <v>91</v>
      </c>
      <c r="B21" s="133"/>
      <c r="C21" s="14"/>
      <c r="D21" s="71"/>
      <c r="E21" s="101"/>
      <c r="F21" s="101"/>
      <c r="G21" s="102"/>
      <c r="H21" s="15"/>
    </row>
    <row r="22" spans="1:8" ht="15.75" x14ac:dyDescent="0.25">
      <c r="A22" s="132" t="s">
        <v>106</v>
      </c>
      <c r="B22" s="133"/>
      <c r="C22" s="14"/>
      <c r="D22" s="71"/>
      <c r="E22" s="101"/>
      <c r="F22" s="101"/>
      <c r="G22" s="102"/>
      <c r="H22" s="15"/>
    </row>
    <row r="23" spans="1:8" ht="15.75" x14ac:dyDescent="0.25">
      <c r="A23" s="132" t="s">
        <v>18</v>
      </c>
      <c r="B23" s="133"/>
      <c r="C23" s="14"/>
      <c r="D23" s="71"/>
      <c r="E23" s="101"/>
      <c r="F23" s="101"/>
      <c r="G23" s="102"/>
      <c r="H23" s="15"/>
    </row>
    <row r="24" spans="1:8" ht="15.75" x14ac:dyDescent="0.25">
      <c r="A24" s="134" t="s">
        <v>20</v>
      </c>
      <c r="B24" s="133"/>
      <c r="C24" s="14"/>
      <c r="D24" s="71"/>
      <c r="E24" s="101"/>
      <c r="F24" s="101"/>
      <c r="G24" s="102"/>
      <c r="H24" s="15"/>
    </row>
    <row r="25" spans="1:8" ht="15.75" x14ac:dyDescent="0.25">
      <c r="A25" s="134" t="s">
        <v>21</v>
      </c>
      <c r="B25" s="133"/>
      <c r="C25" s="14"/>
      <c r="D25" s="71"/>
      <c r="E25" s="101"/>
      <c r="F25" s="101"/>
      <c r="G25" s="102"/>
      <c r="H25" s="15"/>
    </row>
    <row r="26" spans="1:8" ht="15.75" x14ac:dyDescent="0.25">
      <c r="A26" s="135" t="s">
        <v>22</v>
      </c>
      <c r="B26" s="133"/>
      <c r="C26" s="14"/>
      <c r="D26" s="71"/>
      <c r="E26" s="101"/>
      <c r="F26" s="101"/>
      <c r="G26" s="102"/>
      <c r="H26" s="15"/>
    </row>
    <row r="27" spans="1:8" ht="15.75" x14ac:dyDescent="0.25">
      <c r="A27" s="135" t="s">
        <v>23</v>
      </c>
      <c r="B27" s="133"/>
      <c r="C27" s="14"/>
      <c r="D27" s="71"/>
      <c r="E27" s="101"/>
      <c r="F27" s="101"/>
      <c r="G27" s="102"/>
      <c r="H27" s="15"/>
    </row>
    <row r="28" spans="1:8" ht="15.75" x14ac:dyDescent="0.25">
      <c r="A28" s="135" t="s">
        <v>24</v>
      </c>
      <c r="B28" s="133"/>
      <c r="C28" s="14"/>
      <c r="D28" s="71"/>
      <c r="E28" s="101"/>
      <c r="F28" s="101"/>
      <c r="G28" s="102"/>
      <c r="H28" s="15"/>
    </row>
    <row r="29" spans="1:8" ht="15.75" x14ac:dyDescent="0.25">
      <c r="A29" s="135" t="s">
        <v>152</v>
      </c>
      <c r="B29" s="133"/>
      <c r="C29" s="14"/>
      <c r="D29" s="71">
        <v>4</v>
      </c>
      <c r="E29" s="101">
        <v>452152</v>
      </c>
      <c r="F29" s="101">
        <v>93795.5</v>
      </c>
      <c r="G29" s="102">
        <f>F29/E29</f>
        <v>0.20744240874750083</v>
      </c>
      <c r="H29" s="15"/>
    </row>
    <row r="30" spans="1:8" ht="15.75" x14ac:dyDescent="0.25">
      <c r="A30" s="135" t="s">
        <v>145</v>
      </c>
      <c r="B30" s="133"/>
      <c r="C30" s="14"/>
      <c r="D30" s="71"/>
      <c r="E30" s="101"/>
      <c r="F30" s="101"/>
      <c r="G30" s="102"/>
      <c r="H30" s="15"/>
    </row>
    <row r="31" spans="1:8" ht="15.75" x14ac:dyDescent="0.25">
      <c r="A31" s="135" t="s">
        <v>102</v>
      </c>
      <c r="B31" s="133"/>
      <c r="C31" s="14"/>
      <c r="D31" s="71"/>
      <c r="E31" s="101"/>
      <c r="F31" s="101"/>
      <c r="G31" s="102"/>
      <c r="H31" s="15"/>
    </row>
    <row r="32" spans="1:8" ht="15.75" x14ac:dyDescent="0.25">
      <c r="A32" s="135" t="s">
        <v>27</v>
      </c>
      <c r="B32" s="133"/>
      <c r="C32" s="14"/>
      <c r="D32" s="71"/>
      <c r="E32" s="101"/>
      <c r="F32" s="101"/>
      <c r="G32" s="102"/>
      <c r="H32" s="15"/>
    </row>
    <row r="33" spans="1:8" ht="15.75" x14ac:dyDescent="0.25">
      <c r="A33" s="135" t="s">
        <v>72</v>
      </c>
      <c r="B33" s="133"/>
      <c r="C33" s="14"/>
      <c r="D33" s="71"/>
      <c r="E33" s="101"/>
      <c r="F33" s="101"/>
      <c r="G33" s="102"/>
      <c r="H33" s="15"/>
    </row>
    <row r="34" spans="1:8" x14ac:dyDescent="0.2">
      <c r="A34" s="16" t="s">
        <v>28</v>
      </c>
      <c r="B34" s="13"/>
      <c r="C34" s="14"/>
      <c r="D34" s="72"/>
      <c r="E34" s="100">
        <v>1600</v>
      </c>
      <c r="F34" s="101">
        <v>-3350</v>
      </c>
      <c r="G34" s="103"/>
      <c r="H34" s="15"/>
    </row>
    <row r="35" spans="1:8" x14ac:dyDescent="0.2">
      <c r="A35" s="16" t="s">
        <v>44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30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7"/>
      <c r="B37" s="18"/>
      <c r="C37" s="14"/>
      <c r="D37" s="72"/>
      <c r="E37" s="104"/>
      <c r="F37" s="104"/>
      <c r="G37" s="103"/>
      <c r="H37" s="15"/>
    </row>
    <row r="38" spans="1:8" ht="15.75" x14ac:dyDescent="0.25">
      <c r="A38" s="19" t="s">
        <v>31</v>
      </c>
      <c r="B38" s="20"/>
      <c r="C38" s="21"/>
      <c r="D38" s="73">
        <f>SUM(D8:D37)</f>
        <v>5</v>
      </c>
      <c r="E38" s="112">
        <f>SUM(E8:E37)</f>
        <v>613472</v>
      </c>
      <c r="F38" s="112">
        <f>SUM(F8:F37)</f>
        <v>165970.5</v>
      </c>
      <c r="G38" s="117">
        <f>F38/E38</f>
        <v>0.27054290986385687</v>
      </c>
      <c r="H38" s="15"/>
    </row>
    <row r="39" spans="1:8" ht="18" x14ac:dyDescent="0.25">
      <c r="A39" s="23" t="s">
        <v>146</v>
      </c>
      <c r="B39" s="24"/>
      <c r="C39" s="24"/>
      <c r="D39" s="11"/>
      <c r="E39" s="109"/>
      <c r="F39" s="75"/>
      <c r="G39" s="75"/>
      <c r="H39" s="2"/>
    </row>
    <row r="40" spans="1:8" ht="15.75" x14ac:dyDescent="0.25">
      <c r="A40" s="26"/>
      <c r="B40" s="26"/>
      <c r="C40" s="26"/>
      <c r="D40" s="110"/>
      <c r="E40" s="11" t="s">
        <v>147</v>
      </c>
      <c r="F40" s="11" t="s">
        <v>147</v>
      </c>
      <c r="G40" s="11" t="s">
        <v>5</v>
      </c>
      <c r="H40" s="2"/>
    </row>
    <row r="41" spans="1:8" ht="15.75" x14ac:dyDescent="0.25">
      <c r="A41" s="26"/>
      <c r="B41" s="26"/>
      <c r="C41" s="26"/>
      <c r="D41" s="110" t="s">
        <v>6</v>
      </c>
      <c r="E41" s="76" t="s">
        <v>123</v>
      </c>
      <c r="F41" s="75" t="s">
        <v>8</v>
      </c>
      <c r="G41" s="78" t="s">
        <v>124</v>
      </c>
      <c r="H41" s="2"/>
    </row>
    <row r="42" spans="1:8" ht="15.75" x14ac:dyDescent="0.25">
      <c r="A42" s="27" t="s">
        <v>10</v>
      </c>
      <c r="B42" s="28"/>
      <c r="C42" s="14"/>
      <c r="D42" s="71"/>
      <c r="E42" s="101"/>
      <c r="F42" s="101"/>
      <c r="G42" s="102"/>
      <c r="H42" s="15"/>
    </row>
    <row r="43" spans="1:8" ht="15.75" x14ac:dyDescent="0.25">
      <c r="A43" s="27" t="s">
        <v>14</v>
      </c>
      <c r="B43" s="28"/>
      <c r="C43" s="14"/>
      <c r="D43" s="71">
        <v>6</v>
      </c>
      <c r="E43" s="101">
        <v>1010273</v>
      </c>
      <c r="F43" s="101">
        <v>29353.13</v>
      </c>
      <c r="G43" s="102">
        <f>1-(+F43/E43)</f>
        <v>0.97094534843552194</v>
      </c>
      <c r="H43" s="15"/>
    </row>
    <row r="44" spans="1:8" ht="15.75" x14ac:dyDescent="0.25">
      <c r="A44" s="27" t="s">
        <v>20</v>
      </c>
      <c r="B44" s="28"/>
      <c r="C44" s="14"/>
      <c r="D44" s="71"/>
      <c r="E44" s="101"/>
      <c r="F44" s="101"/>
      <c r="G44" s="102"/>
      <c r="H44" s="15"/>
    </row>
    <row r="45" spans="1:8" x14ac:dyDescent="0.2">
      <c r="A45" s="16" t="s">
        <v>148</v>
      </c>
      <c r="B45" s="30"/>
      <c r="C45" s="14"/>
      <c r="D45" s="72"/>
      <c r="E45" s="104"/>
      <c r="F45" s="101"/>
      <c r="G45" s="103"/>
      <c r="H45" s="15"/>
    </row>
    <row r="46" spans="1:8" x14ac:dyDescent="0.2">
      <c r="A46" s="16" t="s">
        <v>44</v>
      </c>
      <c r="B46" s="28"/>
      <c r="C46" s="14"/>
      <c r="D46" s="72"/>
      <c r="E46" s="100"/>
      <c r="F46" s="101"/>
      <c r="G46" s="103"/>
      <c r="H46" s="15"/>
    </row>
    <row r="47" spans="1:8" x14ac:dyDescent="0.2">
      <c r="A47" s="16" t="s">
        <v>30</v>
      </c>
      <c r="B47" s="28"/>
      <c r="C47" s="14"/>
      <c r="D47" s="72"/>
      <c r="E47" s="100"/>
      <c r="F47" s="101"/>
      <c r="G47" s="103"/>
      <c r="H47" s="15"/>
    </row>
    <row r="48" spans="1:8" ht="15.75" x14ac:dyDescent="0.25">
      <c r="A48" s="32"/>
      <c r="B48" s="18"/>
      <c r="C48" s="14"/>
      <c r="D48" s="72"/>
      <c r="E48" s="111"/>
      <c r="F48" s="111"/>
      <c r="G48" s="103"/>
      <c r="H48" s="15"/>
    </row>
    <row r="49" spans="1:8" ht="15.75" x14ac:dyDescent="0.25">
      <c r="A49" s="20" t="s">
        <v>149</v>
      </c>
      <c r="B49" s="20"/>
      <c r="C49" s="21"/>
      <c r="D49" s="99">
        <f>SUM(D42:D45)</f>
        <v>6</v>
      </c>
      <c r="E49" s="105">
        <f>SUM(E42:E48)</f>
        <v>1010273</v>
      </c>
      <c r="F49" s="105">
        <f>SUM(F42:F48)</f>
        <v>29353.13</v>
      </c>
      <c r="G49" s="106">
        <f>1-(+F49/E49)</f>
        <v>0.97094534843552194</v>
      </c>
      <c r="H49" s="15"/>
    </row>
    <row r="50" spans="1:8" ht="18" x14ac:dyDescent="0.25">
      <c r="A50" s="23" t="s">
        <v>32</v>
      </c>
      <c r="B50" s="24"/>
      <c r="C50" s="24"/>
      <c r="D50" s="11"/>
      <c r="E50" s="109"/>
      <c r="F50" s="75"/>
      <c r="G50" s="75"/>
      <c r="H50" s="15"/>
    </row>
    <row r="51" spans="1:8" ht="15.75" x14ac:dyDescent="0.25">
      <c r="A51" s="26"/>
      <c r="B51" s="26"/>
      <c r="C51" s="26"/>
      <c r="D51" s="110"/>
      <c r="E51" s="11" t="s">
        <v>122</v>
      </c>
      <c r="F51" s="11" t="s">
        <v>122</v>
      </c>
      <c r="G51" s="11" t="s">
        <v>5</v>
      </c>
      <c r="H51" s="15"/>
    </row>
    <row r="52" spans="1:8" ht="15.75" x14ac:dyDescent="0.25">
      <c r="A52" s="26"/>
      <c r="B52" s="26"/>
      <c r="C52" s="26"/>
      <c r="D52" s="110" t="s">
        <v>6</v>
      </c>
      <c r="E52" s="76" t="s">
        <v>123</v>
      </c>
      <c r="F52" s="75" t="s">
        <v>8</v>
      </c>
      <c r="G52" s="78" t="s">
        <v>124</v>
      </c>
      <c r="H52" s="15"/>
    </row>
    <row r="53" spans="1:8" ht="15.75" x14ac:dyDescent="0.25">
      <c r="A53" s="27" t="s">
        <v>33</v>
      </c>
      <c r="B53" s="28"/>
      <c r="C53" s="14"/>
      <c r="D53" s="71">
        <v>17</v>
      </c>
      <c r="E53" s="101">
        <v>434413.2</v>
      </c>
      <c r="F53" s="101">
        <v>47940.13</v>
      </c>
      <c r="G53" s="102">
        <f>1-(+F53/E53)</f>
        <v>0.88964393807554654</v>
      </c>
      <c r="H53" s="15"/>
    </row>
    <row r="54" spans="1:8" ht="15.75" x14ac:dyDescent="0.25">
      <c r="A54" s="27" t="s">
        <v>34</v>
      </c>
      <c r="B54" s="28"/>
      <c r="C54" s="14"/>
      <c r="D54" s="71"/>
      <c r="E54" s="101"/>
      <c r="F54" s="101"/>
      <c r="G54" s="102"/>
      <c r="H54" s="15"/>
    </row>
    <row r="55" spans="1:8" ht="15.75" x14ac:dyDescent="0.25">
      <c r="A55" s="27" t="s">
        <v>35</v>
      </c>
      <c r="B55" s="28"/>
      <c r="C55" s="14"/>
      <c r="D55" s="71">
        <v>28</v>
      </c>
      <c r="E55" s="101">
        <v>1486024</v>
      </c>
      <c r="F55" s="101">
        <v>134481.57999999999</v>
      </c>
      <c r="G55" s="102">
        <f>1-(+F55/E55)</f>
        <v>0.90950241718841685</v>
      </c>
      <c r="H55" s="15"/>
    </row>
    <row r="56" spans="1:8" ht="15.75" x14ac:dyDescent="0.25">
      <c r="A56" s="27" t="s">
        <v>36</v>
      </c>
      <c r="B56" s="28"/>
      <c r="C56" s="14"/>
      <c r="D56" s="71">
        <v>4</v>
      </c>
      <c r="E56" s="101">
        <v>610644.5</v>
      </c>
      <c r="F56" s="101">
        <v>26199</v>
      </c>
      <c r="G56" s="102">
        <f>1-(+F56/E56)</f>
        <v>0.95709615005129822</v>
      </c>
      <c r="H56" s="15"/>
    </row>
    <row r="57" spans="1:8" ht="15.75" x14ac:dyDescent="0.25">
      <c r="A57" s="27" t="s">
        <v>37</v>
      </c>
      <c r="B57" s="28"/>
      <c r="C57" s="14"/>
      <c r="D57" s="71">
        <v>28</v>
      </c>
      <c r="E57" s="101">
        <v>2357467.62</v>
      </c>
      <c r="F57" s="101">
        <v>121836.22</v>
      </c>
      <c r="G57" s="102">
        <f t="shared" ref="G57:G64" si="0">1-(+F57/E57)</f>
        <v>0.94831902717713679</v>
      </c>
      <c r="H57" s="15"/>
    </row>
    <row r="58" spans="1:8" ht="15.75" x14ac:dyDescent="0.25">
      <c r="A58" s="27" t="s">
        <v>38</v>
      </c>
      <c r="B58" s="28"/>
      <c r="C58" s="14"/>
      <c r="D58" s="71"/>
      <c r="E58" s="101"/>
      <c r="F58" s="101"/>
      <c r="G58" s="102"/>
      <c r="H58" s="2"/>
    </row>
    <row r="59" spans="1:8" ht="15.75" x14ac:dyDescent="0.25">
      <c r="A59" s="27" t="s">
        <v>39</v>
      </c>
      <c r="B59" s="28"/>
      <c r="C59" s="14"/>
      <c r="D59" s="71">
        <v>3</v>
      </c>
      <c r="E59" s="101">
        <v>143680</v>
      </c>
      <c r="F59" s="101">
        <v>11156</v>
      </c>
      <c r="G59" s="102">
        <f t="shared" si="0"/>
        <v>0.92235523385300666</v>
      </c>
      <c r="H59" s="2"/>
    </row>
    <row r="60" spans="1:8" ht="15.75" x14ac:dyDescent="0.25">
      <c r="A60" s="27" t="s">
        <v>40</v>
      </c>
      <c r="B60" s="28"/>
      <c r="C60" s="14"/>
      <c r="D60" s="71"/>
      <c r="E60" s="101"/>
      <c r="F60" s="101"/>
      <c r="G60" s="102"/>
      <c r="H60" s="2"/>
    </row>
    <row r="61" spans="1:8" ht="15.75" x14ac:dyDescent="0.25">
      <c r="A61" s="53" t="s">
        <v>41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54" t="s">
        <v>59</v>
      </c>
      <c r="B62" s="28"/>
      <c r="C62" s="14"/>
      <c r="D62" s="71"/>
      <c r="E62" s="101"/>
      <c r="F62" s="101"/>
      <c r="G62" s="102"/>
      <c r="H62" s="2"/>
    </row>
    <row r="63" spans="1:8" ht="15.75" x14ac:dyDescent="0.25">
      <c r="A63" s="27" t="s">
        <v>92</v>
      </c>
      <c r="B63" s="28"/>
      <c r="C63" s="14"/>
      <c r="D63" s="71">
        <v>366</v>
      </c>
      <c r="E63" s="101">
        <v>33057284.879999999</v>
      </c>
      <c r="F63" s="101">
        <v>3652820.61</v>
      </c>
      <c r="G63" s="102">
        <f t="shared" si="0"/>
        <v>0.88950028342436571</v>
      </c>
      <c r="H63" s="2"/>
    </row>
    <row r="64" spans="1:8" ht="15.75" x14ac:dyDescent="0.25">
      <c r="A64" s="69" t="s">
        <v>93</v>
      </c>
      <c r="B64" s="30"/>
      <c r="C64" s="14"/>
      <c r="D64" s="71"/>
      <c r="E64" s="101">
        <v>433875.97</v>
      </c>
      <c r="F64" s="101">
        <v>57497.94</v>
      </c>
      <c r="G64" s="102">
        <f t="shared" si="0"/>
        <v>0.86747839480485633</v>
      </c>
      <c r="H64" s="2"/>
    </row>
    <row r="65" spans="1:8" x14ac:dyDescent="0.2">
      <c r="A65" s="16" t="s">
        <v>42</v>
      </c>
      <c r="B65" s="30"/>
      <c r="C65" s="14"/>
      <c r="D65" s="72"/>
      <c r="E65" s="104"/>
      <c r="F65" s="101"/>
      <c r="G65" s="103"/>
      <c r="H65" s="2"/>
    </row>
    <row r="66" spans="1:8" x14ac:dyDescent="0.2">
      <c r="A66" s="16" t="s">
        <v>43</v>
      </c>
      <c r="B66" s="28"/>
      <c r="C66" s="14"/>
      <c r="D66" s="72"/>
      <c r="E66" s="104"/>
      <c r="F66" s="101"/>
      <c r="G66" s="103"/>
    </row>
    <row r="67" spans="1:8" x14ac:dyDescent="0.2">
      <c r="A67" s="16" t="s">
        <v>44</v>
      </c>
      <c r="B67" s="28"/>
      <c r="C67" s="14"/>
      <c r="D67" s="72"/>
      <c r="E67" s="100"/>
      <c r="F67" s="101"/>
      <c r="G67" s="103"/>
    </row>
    <row r="68" spans="1:8" x14ac:dyDescent="0.2">
      <c r="A68" s="16" t="s">
        <v>30</v>
      </c>
      <c r="B68" s="28"/>
      <c r="C68" s="14"/>
      <c r="D68" s="72"/>
      <c r="E68" s="100"/>
      <c r="F68" s="101"/>
      <c r="G68" s="103"/>
    </row>
    <row r="69" spans="1:8" ht="15.75" x14ac:dyDescent="0.25">
      <c r="A69" s="32"/>
      <c r="B69" s="18"/>
      <c r="C69" s="14"/>
      <c r="D69" s="72"/>
      <c r="E69" s="111"/>
      <c r="F69" s="111"/>
      <c r="G69" s="103"/>
    </row>
    <row r="70" spans="1:8" ht="15.75" x14ac:dyDescent="0.25">
      <c r="A70" s="20" t="s">
        <v>45</v>
      </c>
      <c r="B70" s="20"/>
      <c r="C70" s="21"/>
      <c r="D70" s="73">
        <f>SUM(D53:D66)</f>
        <v>446</v>
      </c>
      <c r="E70" s="112">
        <f>SUM(E53:E69)</f>
        <v>38523390.170000002</v>
      </c>
      <c r="F70" s="112">
        <f>SUM(F53:F69)</f>
        <v>4051931.48</v>
      </c>
      <c r="G70" s="106">
        <f>1-(+F70/E70)</f>
        <v>0.89481892787422868</v>
      </c>
    </row>
    <row r="71" spans="1:8" ht="18" x14ac:dyDescent="0.25">
      <c r="A71" s="34" t="s">
        <v>46</v>
      </c>
      <c r="B71" s="35"/>
      <c r="C71" s="35"/>
      <c r="D71" s="116"/>
      <c r="E71" s="116"/>
      <c r="F71" s="36">
        <f>+F70+F49+F38</f>
        <v>4247255.1099999994</v>
      </c>
      <c r="G71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MAY 2025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2" t="s">
        <v>10</v>
      </c>
      <c r="B9" s="133"/>
      <c r="C9" s="14"/>
      <c r="D9" s="71"/>
      <c r="E9" s="101"/>
      <c r="F9" s="101"/>
      <c r="G9" s="118"/>
      <c r="H9" s="65"/>
    </row>
    <row r="10" spans="1:8" ht="15.75" x14ac:dyDescent="0.25">
      <c r="A10" s="132" t="s">
        <v>11</v>
      </c>
      <c r="B10" s="133"/>
      <c r="C10" s="14"/>
      <c r="D10" s="71"/>
      <c r="E10" s="101"/>
      <c r="F10" s="101"/>
      <c r="G10" s="118"/>
      <c r="H10" s="65"/>
    </row>
    <row r="11" spans="1:8" ht="15.75" x14ac:dyDescent="0.25">
      <c r="A11" s="132" t="s">
        <v>52</v>
      </c>
      <c r="B11" s="133"/>
      <c r="C11" s="14"/>
      <c r="D11" s="71"/>
      <c r="E11" s="101"/>
      <c r="F11" s="101"/>
      <c r="G11" s="118"/>
      <c r="H11" s="65"/>
    </row>
    <row r="12" spans="1:8" ht="15.75" x14ac:dyDescent="0.25">
      <c r="A12" s="132" t="s">
        <v>62</v>
      </c>
      <c r="B12" s="133"/>
      <c r="C12" s="14"/>
      <c r="D12" s="71"/>
      <c r="E12" s="101"/>
      <c r="F12" s="101"/>
      <c r="G12" s="118"/>
      <c r="H12" s="65"/>
    </row>
    <row r="13" spans="1:8" ht="15.75" x14ac:dyDescent="0.25">
      <c r="A13" s="132" t="s">
        <v>13</v>
      </c>
      <c r="B13" s="133"/>
      <c r="C13" s="14"/>
      <c r="D13" s="71"/>
      <c r="E13" s="101"/>
      <c r="F13" s="101"/>
      <c r="G13" s="118"/>
      <c r="H13" s="65"/>
    </row>
    <row r="14" spans="1:8" ht="15.75" x14ac:dyDescent="0.25">
      <c r="A14" s="132" t="s">
        <v>64</v>
      </c>
      <c r="B14" s="133"/>
      <c r="C14" s="14"/>
      <c r="D14" s="71"/>
      <c r="E14" s="101"/>
      <c r="F14" s="101"/>
      <c r="G14" s="118"/>
      <c r="H14" s="65"/>
    </row>
    <row r="15" spans="1:8" ht="15.75" x14ac:dyDescent="0.25">
      <c r="A15" s="132" t="s">
        <v>25</v>
      </c>
      <c r="B15" s="133"/>
      <c r="C15" s="14"/>
      <c r="D15" s="71">
        <v>3</v>
      </c>
      <c r="E15" s="101">
        <v>619193</v>
      </c>
      <c r="F15" s="101">
        <v>192669.5</v>
      </c>
      <c r="G15" s="118">
        <f>F15/E15</f>
        <v>0.31116227089130527</v>
      </c>
      <c r="H15" s="65"/>
    </row>
    <row r="16" spans="1:8" ht="15.75" x14ac:dyDescent="0.25">
      <c r="A16" s="132" t="s">
        <v>65</v>
      </c>
      <c r="B16" s="133"/>
      <c r="C16" s="14"/>
      <c r="D16" s="71"/>
      <c r="E16" s="101"/>
      <c r="F16" s="101"/>
      <c r="G16" s="118"/>
      <c r="H16" s="65"/>
    </row>
    <row r="17" spans="1:8" ht="15.75" x14ac:dyDescent="0.25">
      <c r="A17" s="132" t="s">
        <v>91</v>
      </c>
      <c r="B17" s="133"/>
      <c r="C17" s="14"/>
      <c r="D17" s="71"/>
      <c r="E17" s="101"/>
      <c r="F17" s="101"/>
      <c r="G17" s="118"/>
      <c r="H17" s="65"/>
    </row>
    <row r="18" spans="1:8" ht="15.75" x14ac:dyDescent="0.25">
      <c r="A18" s="132" t="s">
        <v>14</v>
      </c>
      <c r="B18" s="133"/>
      <c r="C18" s="14"/>
      <c r="D18" s="71"/>
      <c r="E18" s="101"/>
      <c r="F18" s="101"/>
      <c r="G18" s="118"/>
      <c r="H18" s="65"/>
    </row>
    <row r="19" spans="1:8" ht="15.75" x14ac:dyDescent="0.25">
      <c r="A19" s="132" t="s">
        <v>16</v>
      </c>
      <c r="B19" s="133"/>
      <c r="C19" s="14"/>
      <c r="D19" s="71">
        <v>1</v>
      </c>
      <c r="E19" s="101">
        <v>576229</v>
      </c>
      <c r="F19" s="101">
        <v>145173</v>
      </c>
      <c r="G19" s="118">
        <f>F19/E19</f>
        <v>0.2519362961600336</v>
      </c>
      <c r="H19" s="65"/>
    </row>
    <row r="20" spans="1:8" ht="15.75" x14ac:dyDescent="0.25">
      <c r="A20" s="132" t="s">
        <v>86</v>
      </c>
      <c r="B20" s="133"/>
      <c r="C20" s="14"/>
      <c r="D20" s="71"/>
      <c r="E20" s="101"/>
      <c r="F20" s="101"/>
      <c r="G20" s="118"/>
      <c r="H20" s="65"/>
    </row>
    <row r="21" spans="1:8" ht="15.75" x14ac:dyDescent="0.25">
      <c r="A21" s="132" t="s">
        <v>87</v>
      </c>
      <c r="B21" s="133"/>
      <c r="C21" s="14"/>
      <c r="D21" s="71"/>
      <c r="E21" s="101"/>
      <c r="F21" s="101"/>
      <c r="G21" s="118"/>
      <c r="H21" s="65"/>
    </row>
    <row r="22" spans="1:8" ht="15.75" x14ac:dyDescent="0.25">
      <c r="A22" s="132" t="s">
        <v>17</v>
      </c>
      <c r="B22" s="133"/>
      <c r="C22" s="14"/>
      <c r="D22" s="71"/>
      <c r="E22" s="101"/>
      <c r="F22" s="101"/>
      <c r="G22" s="118"/>
      <c r="H22" s="65"/>
    </row>
    <row r="23" spans="1:8" ht="15.75" x14ac:dyDescent="0.25">
      <c r="A23" s="132" t="s">
        <v>97</v>
      </c>
      <c r="B23" s="133"/>
      <c r="C23" s="14"/>
      <c r="D23" s="71"/>
      <c r="E23" s="101"/>
      <c r="F23" s="101"/>
      <c r="G23" s="118"/>
      <c r="H23" s="65"/>
    </row>
    <row r="24" spans="1:8" ht="15.75" x14ac:dyDescent="0.25">
      <c r="A24" s="132" t="s">
        <v>18</v>
      </c>
      <c r="B24" s="133"/>
      <c r="C24" s="14"/>
      <c r="D24" s="71">
        <v>2</v>
      </c>
      <c r="E24" s="101">
        <v>689241</v>
      </c>
      <c r="F24" s="101">
        <v>52024.5</v>
      </c>
      <c r="G24" s="118">
        <f>F24/E24</f>
        <v>7.5480855027486762E-2</v>
      </c>
      <c r="H24" s="65"/>
    </row>
    <row r="25" spans="1:8" ht="15.75" x14ac:dyDescent="0.25">
      <c r="A25" s="134" t="s">
        <v>20</v>
      </c>
      <c r="B25" s="133"/>
      <c r="C25" s="14"/>
      <c r="D25" s="71"/>
      <c r="E25" s="101"/>
      <c r="F25" s="101"/>
      <c r="G25" s="118"/>
      <c r="H25" s="65"/>
    </row>
    <row r="26" spans="1:8" ht="15.75" x14ac:dyDescent="0.25">
      <c r="A26" s="134" t="s">
        <v>21</v>
      </c>
      <c r="B26" s="133"/>
      <c r="C26" s="14"/>
      <c r="D26" s="71">
        <v>4</v>
      </c>
      <c r="E26" s="101">
        <v>21793</v>
      </c>
      <c r="F26" s="101">
        <v>21793</v>
      </c>
      <c r="G26" s="118">
        <f>F26/E26</f>
        <v>1</v>
      </c>
      <c r="H26" s="65"/>
    </row>
    <row r="27" spans="1:8" ht="15.75" x14ac:dyDescent="0.25">
      <c r="A27" s="135" t="s">
        <v>22</v>
      </c>
      <c r="B27" s="133"/>
      <c r="C27" s="14"/>
      <c r="D27" s="71"/>
      <c r="E27" s="101"/>
      <c r="F27" s="101"/>
      <c r="G27" s="118"/>
      <c r="H27" s="65"/>
    </row>
    <row r="28" spans="1:8" ht="15.75" x14ac:dyDescent="0.25">
      <c r="A28" s="135" t="s">
        <v>23</v>
      </c>
      <c r="B28" s="133"/>
      <c r="C28" s="14"/>
      <c r="D28" s="71"/>
      <c r="E28" s="101"/>
      <c r="F28" s="101"/>
      <c r="G28" s="118"/>
      <c r="H28" s="65"/>
    </row>
    <row r="29" spans="1:8" ht="15.75" x14ac:dyDescent="0.25">
      <c r="A29" s="135" t="s">
        <v>88</v>
      </c>
      <c r="B29" s="133"/>
      <c r="C29" s="14"/>
      <c r="D29" s="71">
        <v>1</v>
      </c>
      <c r="E29" s="101">
        <v>99518</v>
      </c>
      <c r="F29" s="101">
        <v>38058.5</v>
      </c>
      <c r="G29" s="118">
        <f>F29/E29</f>
        <v>0.38242830442733977</v>
      </c>
      <c r="H29" s="65"/>
    </row>
    <row r="30" spans="1:8" ht="15.75" x14ac:dyDescent="0.25">
      <c r="A30" s="135" t="s">
        <v>109</v>
      </c>
      <c r="B30" s="133"/>
      <c r="C30" s="14"/>
      <c r="D30" s="71">
        <v>11</v>
      </c>
      <c r="E30" s="101">
        <v>1120889</v>
      </c>
      <c r="F30" s="101">
        <v>293924</v>
      </c>
      <c r="G30" s="118">
        <f>F30/E30</f>
        <v>0.26222400255511474</v>
      </c>
      <c r="H30" s="65"/>
    </row>
    <row r="31" spans="1:8" ht="15.75" x14ac:dyDescent="0.25">
      <c r="A31" s="135" t="s">
        <v>116</v>
      </c>
      <c r="B31" s="133"/>
      <c r="C31" s="14"/>
      <c r="D31" s="71"/>
      <c r="E31" s="101"/>
      <c r="F31" s="101"/>
      <c r="G31" s="118"/>
      <c r="H31" s="65"/>
    </row>
    <row r="32" spans="1:8" ht="15.75" x14ac:dyDescent="0.25">
      <c r="A32" s="135" t="s">
        <v>90</v>
      </c>
      <c r="B32" s="133"/>
      <c r="C32" s="14"/>
      <c r="D32" s="71"/>
      <c r="E32" s="101"/>
      <c r="F32" s="101"/>
      <c r="G32" s="118"/>
      <c r="H32" s="65"/>
    </row>
    <row r="33" spans="1:8" ht="15.75" x14ac:dyDescent="0.25">
      <c r="A33" s="135" t="s">
        <v>66</v>
      </c>
      <c r="B33" s="133"/>
      <c r="C33" s="14"/>
      <c r="D33" s="71"/>
      <c r="E33" s="101"/>
      <c r="F33" s="101"/>
      <c r="G33" s="118"/>
      <c r="H33" s="65"/>
    </row>
    <row r="34" spans="1:8" ht="15.75" x14ac:dyDescent="0.25">
      <c r="A34" s="135" t="s">
        <v>118</v>
      </c>
      <c r="B34" s="133"/>
      <c r="C34" s="14"/>
      <c r="D34" s="71">
        <v>1</v>
      </c>
      <c r="E34" s="101">
        <v>186911</v>
      </c>
      <c r="F34" s="101">
        <v>77073</v>
      </c>
      <c r="G34" s="118">
        <f>F34/E34</f>
        <v>0.4123513329873576</v>
      </c>
      <c r="H34" s="6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3313774</v>
      </c>
      <c r="F39" s="112">
        <f>SUM(F9:F38)</f>
        <v>820715.5</v>
      </c>
      <c r="G39" s="122">
        <f>F39/E39</f>
        <v>0.24766791579630959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32</v>
      </c>
      <c r="E44" s="101">
        <v>410984.4</v>
      </c>
      <c r="F44" s="101">
        <v>47506.45</v>
      </c>
      <c r="G44" s="118">
        <f>1-(+F44/E44)</f>
        <v>0.88440814298547588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68</v>
      </c>
      <c r="E46" s="101">
        <v>2951183</v>
      </c>
      <c r="F46" s="101">
        <v>269672.13</v>
      </c>
      <c r="G46" s="118">
        <f t="shared" ref="G46:G52" si="0">1-(+F46/E46)</f>
        <v>0.9086223626254285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2862475</v>
      </c>
      <c r="F47" s="101">
        <v>132946.01999999999</v>
      </c>
      <c r="G47" s="118">
        <f t="shared" si="0"/>
        <v>0.95355556991764123</v>
      </c>
      <c r="H47" s="65"/>
    </row>
    <row r="48" spans="1:8" ht="15.75" x14ac:dyDescent="0.25">
      <c r="A48" s="27" t="s">
        <v>37</v>
      </c>
      <c r="B48" s="28"/>
      <c r="C48" s="14"/>
      <c r="D48" s="71">
        <v>68</v>
      </c>
      <c r="E48" s="101">
        <v>4165872.26</v>
      </c>
      <c r="F48" s="101">
        <v>448879.12</v>
      </c>
      <c r="G48" s="118">
        <f t="shared" si="0"/>
        <v>0.89224846755142706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1189940</v>
      </c>
      <c r="F50" s="101">
        <v>116105</v>
      </c>
      <c r="G50" s="118">
        <f t="shared" si="0"/>
        <v>0.9024278535052187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296360</v>
      </c>
      <c r="F51" s="101">
        <v>33040</v>
      </c>
      <c r="G51" s="118">
        <f t="shared" si="0"/>
        <v>0.88851396949655825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231550</v>
      </c>
      <c r="F52" s="101">
        <v>31450</v>
      </c>
      <c r="G52" s="118">
        <f t="shared" si="0"/>
        <v>0.86417620384366223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599</v>
      </c>
      <c r="E54" s="101">
        <v>38619506.229999997</v>
      </c>
      <c r="F54" s="101">
        <v>4256951.21</v>
      </c>
      <c r="G54" s="118">
        <f>1-(+F54/E54)</f>
        <v>0.8897719928202199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1275574.52</v>
      </c>
      <c r="F55" s="101">
        <v>77406.16</v>
      </c>
      <c r="G55" s="118">
        <f>1-(+F55/E55)</f>
        <v>0.93931663043880809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801</v>
      </c>
      <c r="E61" s="112">
        <f>SUM(E44:E60)</f>
        <v>52003445.410000004</v>
      </c>
      <c r="F61" s="112">
        <f>SUM(F44:F60)</f>
        <v>5413956.0899999999</v>
      </c>
      <c r="G61" s="122">
        <f>1-(F61/E61)</f>
        <v>0.89589235775983944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6234671.5899999999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4" sqref="B14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MAY 2025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+ARG!$D$39+CARUTHERSVILLE!$D$39+HOLLYWOOD!$D$39+HARKC!$D$39+BALLYSKC!$D$39+AMERKC!$D$39+LAGRANGE!$D$39+AMERSC!$D$39+RIVERCITY!$D$39+HORSESHOE!$D$39+ISLEBV!$D$39+STJO!$D$38+CAPE!$D$39</f>
        <v>399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+ARG!$E$39+CARUTHERSVILLE!$E$39+HOLLYWOOD!$E$39+HARKC!$E$39+BALLYSKC!$E$39+AMERKC!$E$39+LAGRANGE!$E$39+AMERSC!$E$39+RIVERCITY!$E$39+HORSESHOE!$E$39+ISLEBV!$E$39+STJO!$E$38+CAPE!$E$39</f>
        <v>116449905.50999999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+ARG!$F$39+CARUTHERSVILLE!$F$39+HOLLYWOOD!$F$39+HARKC!$F$39+BALLYSKC!$F$39+AMERKC!$F$39+LAGRANGE!$F$39+AMERSC!$F$39+RIVERCITY!$F$39+HORSESHOE!$F$39+ISLEBV!$F$39+STJO!$F$38+CAPE!$F$39</f>
        <v>26455970.849999998</v>
      </c>
      <c r="C8" s="57"/>
      <c r="D8" s="21"/>
    </row>
    <row r="9" spans="1:4" ht="20.25" x14ac:dyDescent="0.3">
      <c r="A9" s="90" t="s">
        <v>80</v>
      </c>
      <c r="B9" s="80">
        <f>B8/B7</f>
        <v>0.22718756820054375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STJO!$D$49</f>
        <v>6</v>
      </c>
      <c r="C11" s="57"/>
      <c r="D11" s="21"/>
    </row>
    <row r="12" spans="1:4" ht="21.75" thickTop="1" thickBot="1" x14ac:dyDescent="0.35">
      <c r="A12" s="90" t="s">
        <v>128</v>
      </c>
      <c r="B12" s="98">
        <f>STJO!$E$49</f>
        <v>1010273</v>
      </c>
      <c r="C12" s="57"/>
      <c r="D12" s="21"/>
    </row>
    <row r="13" spans="1:4" ht="21" thickTop="1" x14ac:dyDescent="0.3">
      <c r="A13" s="90" t="s">
        <v>129</v>
      </c>
      <c r="B13" s="98">
        <f>STJO!$F$49</f>
        <v>29353.13</v>
      </c>
      <c r="C13" s="57"/>
      <c r="D13" s="21"/>
    </row>
    <row r="14" spans="1:4" ht="20.25" x14ac:dyDescent="0.3">
      <c r="A14" s="90" t="s">
        <v>84</v>
      </c>
      <c r="B14" s="80">
        <f>1-(B13/B12)</f>
        <v>0.97094534843552194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+ARG!$D$61+CARUTHERSVILLE!$D$60+HOLLYWOOD!$D$62+HARKC!$D$62+BALLYSKC!$D$62+AMERKC!$D$62+LAGRANGE!$D$60+AMERSC!$D$61+RIVERCITY!$D$61+HORSESHOE!$D$60+ISLEBV!$D$60+STJO!$D$70+CAPE!$D$61</f>
        <v>13388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+ARG!$E$61+CARUTHERSVILLE!$E$60+HOLLYWOOD!$E$62+HARKC!$E$62+BALLYSKC!$E$62+AMERKC!$E$62+LAGRANGE!$E$60+AMERSC!$E$61+RIVERCITY!$E$61+HORSESHOE!$E$60+ISLEBV!$E$60+STJO!$E$70+CAPE!$E$61</f>
        <v>1565643200.6800003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+ARG!$F$61+CARUTHERSVILLE!$F$60+HOLLYWOOD!$F$62+HARKC!$F$62+BALLYSKC!$F$62+AMERKC!$F$62+LAGRANGE!$F$60+AMERSC!$F$61+RIVERCITY!$F$61+HORSESHOE!$F$60+ISLEBV!$F$60+STJO!$F$70+CAPE!$F$61</f>
        <v>151043611.71999997</v>
      </c>
      <c r="C18" s="21"/>
      <c r="D18" s="21"/>
    </row>
    <row r="19" spans="1:4" ht="20.25" x14ac:dyDescent="0.3">
      <c r="A19" s="90" t="s">
        <v>84</v>
      </c>
      <c r="B19" s="80">
        <f>1-(B18/B17)</f>
        <v>0.90352615994857721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177528935.69999996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10</v>
      </c>
      <c r="B9" s="133"/>
      <c r="C9" s="14"/>
      <c r="D9" s="71"/>
      <c r="E9" s="101"/>
      <c r="F9" s="101"/>
      <c r="G9" s="118"/>
      <c r="H9" s="15"/>
    </row>
    <row r="10" spans="1:8" ht="15.75" x14ac:dyDescent="0.25">
      <c r="A10" s="132" t="s">
        <v>131</v>
      </c>
      <c r="B10" s="133"/>
      <c r="C10" s="14"/>
      <c r="D10" s="71"/>
      <c r="E10" s="101"/>
      <c r="F10" s="101"/>
      <c r="G10" s="118"/>
      <c r="H10" s="15"/>
    </row>
    <row r="11" spans="1:8" ht="15.75" x14ac:dyDescent="0.25">
      <c r="A11" s="132" t="s">
        <v>11</v>
      </c>
      <c r="B11" s="133"/>
      <c r="C11" s="14"/>
      <c r="D11" s="71"/>
      <c r="E11" s="101"/>
      <c r="F11" s="101"/>
      <c r="G11" s="118"/>
      <c r="H11" s="15"/>
    </row>
    <row r="12" spans="1:8" ht="15.75" x14ac:dyDescent="0.25">
      <c r="A12" s="132" t="s">
        <v>12</v>
      </c>
      <c r="B12" s="133"/>
      <c r="C12" s="14"/>
      <c r="D12" s="71"/>
      <c r="E12" s="101"/>
      <c r="F12" s="101"/>
      <c r="G12" s="118"/>
      <c r="H12" s="15"/>
    </row>
    <row r="13" spans="1:8" ht="15.75" x14ac:dyDescent="0.25">
      <c r="A13" s="132" t="s">
        <v>105</v>
      </c>
      <c r="B13" s="133"/>
      <c r="C13" s="14"/>
      <c r="D13" s="71"/>
      <c r="E13" s="101"/>
      <c r="F13" s="101"/>
      <c r="G13" s="118"/>
      <c r="H13" s="15"/>
    </row>
    <row r="14" spans="1:8" ht="15.75" x14ac:dyDescent="0.25">
      <c r="A14" s="132" t="s">
        <v>53</v>
      </c>
      <c r="B14" s="133"/>
      <c r="C14" s="14"/>
      <c r="D14" s="71"/>
      <c r="E14" s="101"/>
      <c r="F14" s="101"/>
      <c r="G14" s="118"/>
      <c r="H14" s="15"/>
    </row>
    <row r="15" spans="1:8" ht="15.75" x14ac:dyDescent="0.25">
      <c r="A15" s="132" t="s">
        <v>98</v>
      </c>
      <c r="B15" s="133"/>
      <c r="C15" s="14"/>
      <c r="D15" s="71"/>
      <c r="E15" s="101"/>
      <c r="F15" s="101"/>
      <c r="G15" s="118"/>
      <c r="H15" s="15"/>
    </row>
    <row r="16" spans="1:8" ht="15.75" x14ac:dyDescent="0.25">
      <c r="A16" s="132" t="s">
        <v>113</v>
      </c>
      <c r="B16" s="133"/>
      <c r="C16" s="14"/>
      <c r="D16" s="71"/>
      <c r="E16" s="101"/>
      <c r="F16" s="101"/>
      <c r="G16" s="118"/>
      <c r="H16" s="15"/>
    </row>
    <row r="17" spans="1:8" ht="15.75" x14ac:dyDescent="0.25">
      <c r="A17" s="132" t="s">
        <v>13</v>
      </c>
      <c r="B17" s="133"/>
      <c r="C17" s="14"/>
      <c r="D17" s="71"/>
      <c r="E17" s="101"/>
      <c r="F17" s="101"/>
      <c r="G17" s="118"/>
      <c r="H17" s="15"/>
    </row>
    <row r="18" spans="1:8" ht="15.75" x14ac:dyDescent="0.25">
      <c r="A18" s="132" t="s">
        <v>14</v>
      </c>
      <c r="B18" s="133"/>
      <c r="C18" s="14"/>
      <c r="D18" s="71">
        <v>1</v>
      </c>
      <c r="E18" s="101">
        <v>392750</v>
      </c>
      <c r="F18" s="101">
        <v>106758</v>
      </c>
      <c r="G18" s="118">
        <f>F18/E18</f>
        <v>0.27182176957352006</v>
      </c>
      <c r="H18" s="15"/>
    </row>
    <row r="19" spans="1:8" ht="15.75" x14ac:dyDescent="0.25">
      <c r="A19" s="132" t="s">
        <v>15</v>
      </c>
      <c r="B19" s="133"/>
      <c r="C19" s="14"/>
      <c r="D19" s="71"/>
      <c r="E19" s="101"/>
      <c r="F19" s="101"/>
      <c r="G19" s="118"/>
      <c r="H19" s="15"/>
    </row>
    <row r="20" spans="1:8" ht="15.75" x14ac:dyDescent="0.25">
      <c r="A20" s="132" t="s">
        <v>16</v>
      </c>
      <c r="B20" s="133"/>
      <c r="C20" s="14"/>
      <c r="D20" s="71"/>
      <c r="E20" s="101"/>
      <c r="F20" s="101"/>
      <c r="G20" s="118"/>
      <c r="H20" s="15"/>
    </row>
    <row r="21" spans="1:8" ht="15.75" x14ac:dyDescent="0.25">
      <c r="A21" s="132" t="s">
        <v>102</v>
      </c>
      <c r="B21" s="133"/>
      <c r="C21" s="14"/>
      <c r="D21" s="71"/>
      <c r="E21" s="101"/>
      <c r="F21" s="101"/>
      <c r="G21" s="118"/>
      <c r="H21" s="15"/>
    </row>
    <row r="22" spans="1:8" ht="15.75" x14ac:dyDescent="0.25">
      <c r="A22" s="132" t="s">
        <v>56</v>
      </c>
      <c r="B22" s="133"/>
      <c r="C22" s="14"/>
      <c r="D22" s="71"/>
      <c r="E22" s="101"/>
      <c r="F22" s="101"/>
      <c r="G22" s="118"/>
      <c r="H22" s="15"/>
    </row>
    <row r="23" spans="1:8" ht="15.75" x14ac:dyDescent="0.25">
      <c r="A23" s="132" t="s">
        <v>151</v>
      </c>
      <c r="B23" s="133"/>
      <c r="C23" s="14"/>
      <c r="D23" s="71"/>
      <c r="E23" s="101"/>
      <c r="F23" s="101"/>
      <c r="G23" s="118"/>
      <c r="H23" s="15"/>
    </row>
    <row r="24" spans="1:8" ht="15.75" x14ac:dyDescent="0.25">
      <c r="A24" s="132" t="s">
        <v>19</v>
      </c>
      <c r="B24" s="133"/>
      <c r="C24" s="14"/>
      <c r="D24" s="71"/>
      <c r="E24" s="101"/>
      <c r="F24" s="101"/>
      <c r="G24" s="118"/>
      <c r="H24" s="15"/>
    </row>
    <row r="25" spans="1:8" ht="15.75" x14ac:dyDescent="0.25">
      <c r="A25" s="134" t="s">
        <v>20</v>
      </c>
      <c r="B25" s="133"/>
      <c r="C25" s="14"/>
      <c r="D25" s="71"/>
      <c r="E25" s="101"/>
      <c r="F25" s="101"/>
      <c r="G25" s="118"/>
      <c r="H25" s="15"/>
    </row>
    <row r="26" spans="1:8" ht="15.75" x14ac:dyDescent="0.25">
      <c r="A26" s="134" t="s">
        <v>21</v>
      </c>
      <c r="B26" s="133"/>
      <c r="C26" s="14"/>
      <c r="D26" s="71"/>
      <c r="E26" s="101"/>
      <c r="F26" s="101"/>
      <c r="G26" s="118"/>
      <c r="H26" s="15"/>
    </row>
    <row r="27" spans="1:8" ht="15.75" x14ac:dyDescent="0.25">
      <c r="A27" s="135" t="s">
        <v>22</v>
      </c>
      <c r="B27" s="133"/>
      <c r="C27" s="14"/>
      <c r="D27" s="71"/>
      <c r="E27" s="101"/>
      <c r="F27" s="101"/>
      <c r="G27" s="118"/>
      <c r="H27" s="15"/>
    </row>
    <row r="28" spans="1:8" ht="15.75" x14ac:dyDescent="0.25">
      <c r="A28" s="135" t="s">
        <v>23</v>
      </c>
      <c r="B28" s="133"/>
      <c r="C28" s="14"/>
      <c r="D28" s="71"/>
      <c r="E28" s="101"/>
      <c r="F28" s="101"/>
      <c r="G28" s="118"/>
      <c r="H28" s="15"/>
    </row>
    <row r="29" spans="1:8" ht="15.75" x14ac:dyDescent="0.25">
      <c r="A29" s="135" t="s">
        <v>24</v>
      </c>
      <c r="B29" s="133"/>
      <c r="C29" s="14"/>
      <c r="D29" s="71">
        <v>1</v>
      </c>
      <c r="E29" s="101">
        <v>15689</v>
      </c>
      <c r="F29" s="101">
        <v>4586</v>
      </c>
      <c r="G29" s="118">
        <f>F29/E29</f>
        <v>0.29230671170884059</v>
      </c>
      <c r="H29" s="15"/>
    </row>
    <row r="30" spans="1:8" ht="15.75" x14ac:dyDescent="0.25">
      <c r="A30" s="135" t="s">
        <v>25</v>
      </c>
      <c r="B30" s="133"/>
      <c r="C30" s="14"/>
      <c r="D30" s="71">
        <v>2</v>
      </c>
      <c r="E30" s="101">
        <v>411314</v>
      </c>
      <c r="F30" s="101">
        <v>191272</v>
      </c>
      <c r="G30" s="118">
        <f>F30/E30</f>
        <v>0.46502671924612338</v>
      </c>
      <c r="H30" s="15"/>
    </row>
    <row r="31" spans="1:8" ht="15.75" x14ac:dyDescent="0.25">
      <c r="A31" s="135" t="s">
        <v>26</v>
      </c>
      <c r="B31" s="133"/>
      <c r="C31" s="14"/>
      <c r="D31" s="71"/>
      <c r="E31" s="101"/>
      <c r="F31" s="101"/>
      <c r="G31" s="118"/>
      <c r="H31" s="15"/>
    </row>
    <row r="32" spans="1:8" ht="15.75" x14ac:dyDescent="0.25">
      <c r="A32" s="135" t="s">
        <v>109</v>
      </c>
      <c r="B32" s="133"/>
      <c r="C32" s="14"/>
      <c r="D32" s="71">
        <v>4</v>
      </c>
      <c r="E32" s="101">
        <v>638606</v>
      </c>
      <c r="F32" s="101">
        <v>51859.5</v>
      </c>
      <c r="G32" s="118">
        <f>F32/E32</f>
        <v>8.1207348505964561E-2</v>
      </c>
      <c r="H32" s="15"/>
    </row>
    <row r="33" spans="1:8" ht="15.75" x14ac:dyDescent="0.25">
      <c r="A33" s="135" t="s">
        <v>139</v>
      </c>
      <c r="B33" s="133"/>
      <c r="C33" s="14"/>
      <c r="D33" s="71"/>
      <c r="E33" s="101"/>
      <c r="F33" s="101"/>
      <c r="G33" s="118"/>
      <c r="H33" s="15"/>
    </row>
    <row r="34" spans="1:8" ht="15.75" x14ac:dyDescent="0.25">
      <c r="A34" s="135" t="s">
        <v>27</v>
      </c>
      <c r="B34" s="133"/>
      <c r="C34" s="14"/>
      <c r="D34" s="71">
        <v>1</v>
      </c>
      <c r="E34" s="101">
        <v>30461</v>
      </c>
      <c r="F34" s="101">
        <v>11544</v>
      </c>
      <c r="G34" s="118">
        <f>F34/E34</f>
        <v>0.37897639604740485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1488820</v>
      </c>
      <c r="F39" s="112">
        <f>SUM(F9:F38)</f>
        <v>366019.5</v>
      </c>
      <c r="G39" s="122">
        <f>F39/E39</f>
        <v>0.24584536747222632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356050.7</v>
      </c>
      <c r="F44" s="101">
        <v>25989.4</v>
      </c>
      <c r="G44" s="118">
        <f>1-(+F44/E44)</f>
        <v>0.9270064628436343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36</v>
      </c>
      <c r="E46" s="101">
        <v>2651873.75</v>
      </c>
      <c r="F46" s="101">
        <v>229509.9</v>
      </c>
      <c r="G46" s="118">
        <f>1-(+F46/E46)</f>
        <v>0.91345368534229809</v>
      </c>
      <c r="H46" s="15"/>
    </row>
    <row r="47" spans="1:8" ht="15.75" x14ac:dyDescent="0.25">
      <c r="A47" s="27" t="s">
        <v>36</v>
      </c>
      <c r="B47" s="28"/>
      <c r="C47" s="14"/>
      <c r="D47" s="71">
        <v>9</v>
      </c>
      <c r="E47" s="101">
        <v>2791231</v>
      </c>
      <c r="F47" s="101">
        <v>135631.87</v>
      </c>
      <c r="G47" s="118">
        <f>1-(+F47/E47)</f>
        <v>0.95140786627835527</v>
      </c>
      <c r="H47" s="15"/>
    </row>
    <row r="48" spans="1:8" ht="15.75" x14ac:dyDescent="0.25">
      <c r="A48" s="27" t="s">
        <v>37</v>
      </c>
      <c r="B48" s="28"/>
      <c r="C48" s="14"/>
      <c r="D48" s="71">
        <v>40</v>
      </c>
      <c r="E48" s="101">
        <v>3584765</v>
      </c>
      <c r="F48" s="101">
        <v>312748</v>
      </c>
      <c r="G48" s="118">
        <f>1-(+F48/E48)</f>
        <v>0.91275634525554672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3</v>
      </c>
      <c r="E50" s="101">
        <v>1179205</v>
      </c>
      <c r="F50" s="101">
        <v>31185</v>
      </c>
      <c r="G50" s="118">
        <f>1-(+F50/E50)</f>
        <v>0.97355421661203945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474</v>
      </c>
      <c r="E53" s="101">
        <v>39910516.079999998</v>
      </c>
      <c r="F53" s="101">
        <v>4357208.46</v>
      </c>
      <c r="G53" s="118">
        <f>1-(+F53/E53)</f>
        <v>0.8908255545664695</v>
      </c>
      <c r="H53" s="15"/>
    </row>
    <row r="54" spans="1:8" ht="15.75" x14ac:dyDescent="0.25">
      <c r="A54" s="29" t="s">
        <v>61</v>
      </c>
      <c r="B54" s="30"/>
      <c r="C54" s="14"/>
      <c r="D54" s="71">
        <v>6</v>
      </c>
      <c r="E54" s="101">
        <v>121527.52</v>
      </c>
      <c r="F54" s="101">
        <v>12089.91</v>
      </c>
      <c r="G54" s="118">
        <f>1-(+F54/E54)</f>
        <v>0.90051710098255933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580</v>
      </c>
      <c r="E60" s="112">
        <f>SUM(E44:E59)</f>
        <v>50595169.050000004</v>
      </c>
      <c r="F60" s="112">
        <f>SUM(F44:F59)</f>
        <v>5104362.54</v>
      </c>
      <c r="G60" s="122">
        <f>1-(F60/E60)</f>
        <v>0.89911363800453592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5470382.04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94</v>
      </c>
      <c r="B9" s="133"/>
      <c r="C9" s="14"/>
      <c r="D9" s="71">
        <v>5</v>
      </c>
      <c r="E9" s="101">
        <v>1467585</v>
      </c>
      <c r="F9" s="101">
        <v>172082.5</v>
      </c>
      <c r="G9" s="118">
        <f>F9/E9</f>
        <v>0.11725555930320901</v>
      </c>
      <c r="H9" s="15"/>
    </row>
    <row r="10" spans="1:8" ht="15.75" x14ac:dyDescent="0.25">
      <c r="A10" s="132" t="s">
        <v>11</v>
      </c>
      <c r="B10" s="133"/>
      <c r="C10" s="14"/>
      <c r="D10" s="71"/>
      <c r="E10" s="101"/>
      <c r="F10" s="101"/>
      <c r="G10" s="118"/>
      <c r="H10" s="15"/>
    </row>
    <row r="11" spans="1:8" ht="15.75" x14ac:dyDescent="0.25">
      <c r="A11" s="132" t="s">
        <v>96</v>
      </c>
      <c r="B11" s="133"/>
      <c r="C11" s="14"/>
      <c r="D11" s="71">
        <v>7</v>
      </c>
      <c r="E11" s="101">
        <v>1225643</v>
      </c>
      <c r="F11" s="101">
        <v>356960.5</v>
      </c>
      <c r="G11" s="118">
        <f>F11/E11</f>
        <v>0.29124345343627794</v>
      </c>
      <c r="H11" s="15"/>
    </row>
    <row r="12" spans="1:8" ht="15.75" x14ac:dyDescent="0.25">
      <c r="A12" s="132" t="s">
        <v>66</v>
      </c>
      <c r="B12" s="133"/>
      <c r="C12" s="14"/>
      <c r="D12" s="71"/>
      <c r="E12" s="101"/>
      <c r="F12" s="101"/>
      <c r="G12" s="118"/>
      <c r="H12" s="15"/>
    </row>
    <row r="13" spans="1:8" ht="15.75" x14ac:dyDescent="0.25">
      <c r="A13" s="132" t="s">
        <v>100</v>
      </c>
      <c r="B13" s="133"/>
      <c r="C13" s="14"/>
      <c r="D13" s="71">
        <v>3</v>
      </c>
      <c r="E13" s="101">
        <v>870179</v>
      </c>
      <c r="F13" s="101">
        <v>332907.03000000003</v>
      </c>
      <c r="G13" s="118">
        <f>F13/E13</f>
        <v>0.38257304531596376</v>
      </c>
      <c r="H13" s="15"/>
    </row>
    <row r="14" spans="1:8" ht="15.75" x14ac:dyDescent="0.25">
      <c r="A14" s="132" t="s">
        <v>25</v>
      </c>
      <c r="B14" s="133"/>
      <c r="C14" s="14"/>
      <c r="D14" s="71"/>
      <c r="E14" s="101"/>
      <c r="F14" s="101"/>
      <c r="G14" s="118"/>
      <c r="H14" s="15"/>
    </row>
    <row r="15" spans="1:8" ht="15.75" x14ac:dyDescent="0.25">
      <c r="A15" s="132" t="s">
        <v>102</v>
      </c>
      <c r="B15" s="133"/>
      <c r="C15" s="14"/>
      <c r="D15" s="71"/>
      <c r="E15" s="101"/>
      <c r="F15" s="101"/>
      <c r="G15" s="118"/>
      <c r="H15" s="15"/>
    </row>
    <row r="16" spans="1:8" ht="15.75" x14ac:dyDescent="0.25">
      <c r="A16" s="132" t="s">
        <v>10</v>
      </c>
      <c r="B16" s="133"/>
      <c r="C16" s="14"/>
      <c r="D16" s="71"/>
      <c r="E16" s="101"/>
      <c r="F16" s="101"/>
      <c r="G16" s="118"/>
      <c r="H16" s="15"/>
    </row>
    <row r="17" spans="1:8" ht="15.75" x14ac:dyDescent="0.25">
      <c r="A17" s="132" t="s">
        <v>14</v>
      </c>
      <c r="B17" s="133"/>
      <c r="C17" s="14"/>
      <c r="D17" s="71">
        <v>2</v>
      </c>
      <c r="E17" s="101">
        <v>210058</v>
      </c>
      <c r="F17" s="101">
        <v>48933</v>
      </c>
      <c r="G17" s="118">
        <f t="shared" ref="G17:G24" si="0">F17/E17</f>
        <v>0.23294994715745176</v>
      </c>
      <c r="H17" s="15"/>
    </row>
    <row r="18" spans="1:8" ht="15.75" x14ac:dyDescent="0.25">
      <c r="A18" s="132" t="s">
        <v>15</v>
      </c>
      <c r="B18" s="133"/>
      <c r="C18" s="14"/>
      <c r="D18" s="71">
        <v>2</v>
      </c>
      <c r="E18" s="101">
        <v>1374413</v>
      </c>
      <c r="F18" s="101">
        <v>256748</v>
      </c>
      <c r="G18" s="118">
        <f t="shared" si="0"/>
        <v>0.18680556717667834</v>
      </c>
      <c r="H18" s="15"/>
    </row>
    <row r="19" spans="1:8" ht="15.75" x14ac:dyDescent="0.25">
      <c r="A19" s="132" t="s">
        <v>54</v>
      </c>
      <c r="B19" s="133"/>
      <c r="C19" s="14"/>
      <c r="D19" s="71"/>
      <c r="E19" s="101"/>
      <c r="F19" s="101"/>
      <c r="G19" s="118"/>
      <c r="H19" s="15"/>
    </row>
    <row r="20" spans="1:8" ht="15.75" x14ac:dyDescent="0.25">
      <c r="A20" s="132" t="s">
        <v>150</v>
      </c>
      <c r="B20" s="133"/>
      <c r="C20" s="14"/>
      <c r="D20" s="71">
        <v>2</v>
      </c>
      <c r="E20" s="101">
        <v>894613</v>
      </c>
      <c r="F20" s="101">
        <v>241704</v>
      </c>
      <c r="G20" s="118">
        <f t="shared" si="0"/>
        <v>0.27017716040343703</v>
      </c>
      <c r="H20" s="15"/>
    </row>
    <row r="21" spans="1:8" ht="15.75" x14ac:dyDescent="0.25">
      <c r="A21" s="132" t="s">
        <v>55</v>
      </c>
      <c r="B21" s="133"/>
      <c r="C21" s="14"/>
      <c r="D21" s="71">
        <v>5</v>
      </c>
      <c r="E21" s="101">
        <v>5259149</v>
      </c>
      <c r="F21" s="101">
        <v>803337.5</v>
      </c>
      <c r="G21" s="118">
        <f t="shared" si="0"/>
        <v>0.15275047350816642</v>
      </c>
      <c r="H21" s="15"/>
    </row>
    <row r="22" spans="1:8" ht="15.75" x14ac:dyDescent="0.25">
      <c r="A22" s="132" t="s">
        <v>56</v>
      </c>
      <c r="B22" s="133"/>
      <c r="C22" s="14"/>
      <c r="D22" s="71">
        <v>1</v>
      </c>
      <c r="E22" s="101">
        <v>219445</v>
      </c>
      <c r="F22" s="101">
        <v>23978.5</v>
      </c>
      <c r="G22" s="118">
        <f t="shared" si="0"/>
        <v>0.10926883729408279</v>
      </c>
      <c r="H22" s="15"/>
    </row>
    <row r="23" spans="1:8" ht="15.75" x14ac:dyDescent="0.25">
      <c r="A23" s="134" t="s">
        <v>20</v>
      </c>
      <c r="B23" s="133"/>
      <c r="C23" s="14"/>
      <c r="D23" s="71">
        <v>4</v>
      </c>
      <c r="E23" s="101">
        <v>794003</v>
      </c>
      <c r="F23" s="101">
        <v>131652</v>
      </c>
      <c r="G23" s="118">
        <f t="shared" si="0"/>
        <v>0.16580793775338382</v>
      </c>
      <c r="H23" s="15"/>
    </row>
    <row r="24" spans="1:8" ht="15.75" x14ac:dyDescent="0.25">
      <c r="A24" s="134" t="s">
        <v>21</v>
      </c>
      <c r="B24" s="133"/>
      <c r="C24" s="14"/>
      <c r="D24" s="71">
        <v>14</v>
      </c>
      <c r="E24" s="101">
        <v>256052</v>
      </c>
      <c r="F24" s="101">
        <v>256052</v>
      </c>
      <c r="G24" s="118">
        <f t="shared" si="0"/>
        <v>1</v>
      </c>
      <c r="H24" s="15"/>
    </row>
    <row r="25" spans="1:8" ht="15.75" x14ac:dyDescent="0.25">
      <c r="A25" s="135" t="s">
        <v>22</v>
      </c>
      <c r="B25" s="133"/>
      <c r="C25" s="14"/>
      <c r="D25" s="71"/>
      <c r="E25" s="101"/>
      <c r="F25" s="101"/>
      <c r="G25" s="118"/>
      <c r="H25" s="15"/>
    </row>
    <row r="26" spans="1:8" ht="15.75" x14ac:dyDescent="0.25">
      <c r="A26" s="135" t="s">
        <v>23</v>
      </c>
      <c r="B26" s="133"/>
      <c r="C26" s="14"/>
      <c r="D26" s="71"/>
      <c r="E26" s="101">
        <v>64357.01</v>
      </c>
      <c r="F26" s="101">
        <v>7907.01</v>
      </c>
      <c r="G26" s="118">
        <f>F26/E26</f>
        <v>0.12286167427604235</v>
      </c>
      <c r="H26" s="15"/>
    </row>
    <row r="27" spans="1:8" ht="15.75" x14ac:dyDescent="0.25">
      <c r="A27" s="132" t="s">
        <v>114</v>
      </c>
      <c r="B27" s="133"/>
      <c r="C27" s="14"/>
      <c r="D27" s="71"/>
      <c r="E27" s="101"/>
      <c r="F27" s="101"/>
      <c r="G27" s="118"/>
      <c r="H27" s="15"/>
    </row>
    <row r="28" spans="1:8" ht="15.75" x14ac:dyDescent="0.25">
      <c r="A28" s="135" t="s">
        <v>24</v>
      </c>
      <c r="B28" s="133"/>
      <c r="C28" s="14"/>
      <c r="D28" s="71">
        <v>1</v>
      </c>
      <c r="E28" s="101">
        <v>254200</v>
      </c>
      <c r="F28" s="101">
        <v>105178</v>
      </c>
      <c r="G28" s="118">
        <f>F28/E28</f>
        <v>0.41376081825334382</v>
      </c>
      <c r="H28" s="15"/>
    </row>
    <row r="29" spans="1:8" ht="15.75" x14ac:dyDescent="0.25">
      <c r="A29" s="135" t="s">
        <v>110</v>
      </c>
      <c r="B29" s="133"/>
      <c r="C29" s="14"/>
      <c r="D29" s="71">
        <v>1</v>
      </c>
      <c r="E29" s="101">
        <v>90467</v>
      </c>
      <c r="F29" s="101">
        <v>35632</v>
      </c>
      <c r="G29" s="118">
        <f>F29/E29</f>
        <v>0.39386737705461661</v>
      </c>
      <c r="H29" s="15"/>
    </row>
    <row r="30" spans="1:8" ht="15.75" x14ac:dyDescent="0.25">
      <c r="A30" s="135" t="s">
        <v>115</v>
      </c>
      <c r="B30" s="133"/>
      <c r="C30" s="14"/>
      <c r="D30" s="71"/>
      <c r="E30" s="121"/>
      <c r="F30" s="101"/>
      <c r="G30" s="118"/>
      <c r="H30" s="15"/>
    </row>
    <row r="31" spans="1:8" ht="15.75" x14ac:dyDescent="0.25">
      <c r="A31" s="135" t="s">
        <v>135</v>
      </c>
      <c r="B31" s="133"/>
      <c r="C31" s="14"/>
      <c r="D31" s="71"/>
      <c r="E31" s="121"/>
      <c r="F31" s="101"/>
      <c r="G31" s="118"/>
      <c r="H31" s="15"/>
    </row>
    <row r="32" spans="1:8" ht="15.75" x14ac:dyDescent="0.25">
      <c r="A32" s="135" t="s">
        <v>57</v>
      </c>
      <c r="B32" s="133"/>
      <c r="C32" s="14"/>
      <c r="D32" s="71">
        <v>11</v>
      </c>
      <c r="E32" s="121">
        <v>1172321</v>
      </c>
      <c r="F32" s="121">
        <v>212978.5</v>
      </c>
      <c r="G32" s="118">
        <f>F32/E32</f>
        <v>0.18167251119787156</v>
      </c>
      <c r="H32" s="15"/>
    </row>
    <row r="33" spans="1:8" ht="15.75" x14ac:dyDescent="0.25">
      <c r="A33" s="132" t="s">
        <v>132</v>
      </c>
      <c r="B33" s="133"/>
      <c r="C33" s="14"/>
      <c r="D33" s="71"/>
      <c r="E33" s="101"/>
      <c r="F33" s="101"/>
      <c r="G33" s="118"/>
      <c r="H33" s="15"/>
    </row>
    <row r="34" spans="1:8" ht="15.75" x14ac:dyDescent="0.25">
      <c r="A34" s="132" t="s">
        <v>91</v>
      </c>
      <c r="B34" s="133"/>
      <c r="C34" s="14"/>
      <c r="D34" s="71">
        <v>1</v>
      </c>
      <c r="E34" s="101">
        <v>378552</v>
      </c>
      <c r="F34" s="101">
        <v>128067</v>
      </c>
      <c r="G34" s="118">
        <f>F34/E34</f>
        <v>0.33830755087808279</v>
      </c>
      <c r="H34" s="15"/>
    </row>
    <row r="35" spans="1:8" x14ac:dyDescent="0.2">
      <c r="A35" s="16" t="s">
        <v>28</v>
      </c>
      <c r="B35" s="13"/>
      <c r="C35" s="14"/>
      <c r="D35" s="72"/>
      <c r="E35" s="120">
        <v>369925</v>
      </c>
      <c r="F35" s="101">
        <v>62249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>
        <v>-56124.7</v>
      </c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59</v>
      </c>
      <c r="E39" s="112">
        <f>SUM(E9:E38)</f>
        <v>14900962.01</v>
      </c>
      <c r="F39" s="112">
        <f>SUM(F9:F38)</f>
        <v>3120241.84</v>
      </c>
      <c r="G39" s="122">
        <f>F39/E39</f>
        <v>0.20939868432024811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193</v>
      </c>
      <c r="E44" s="101">
        <v>37327253.399999999</v>
      </c>
      <c r="F44" s="101">
        <v>2195575</v>
      </c>
      <c r="G44" s="118">
        <f t="shared" ref="G44:G50" si="1">1-(+F44/E44)</f>
        <v>0.94118037626631268</v>
      </c>
      <c r="H44" s="15"/>
    </row>
    <row r="45" spans="1:8" ht="15.75" x14ac:dyDescent="0.25">
      <c r="A45" s="27" t="s">
        <v>34</v>
      </c>
      <c r="B45" s="28"/>
      <c r="C45" s="14"/>
      <c r="D45" s="71">
        <v>18</v>
      </c>
      <c r="E45" s="101">
        <v>7123564.4000000004</v>
      </c>
      <c r="F45" s="101">
        <v>803877.6</v>
      </c>
      <c r="G45" s="118">
        <f t="shared" si="1"/>
        <v>0.88715233626581658</v>
      </c>
      <c r="H45" s="15"/>
    </row>
    <row r="46" spans="1:8" ht="15.75" x14ac:dyDescent="0.25">
      <c r="A46" s="27" t="s">
        <v>35</v>
      </c>
      <c r="B46" s="28"/>
      <c r="C46" s="14"/>
      <c r="D46" s="71">
        <v>186</v>
      </c>
      <c r="E46" s="101">
        <v>18105389.5</v>
      </c>
      <c r="F46" s="101">
        <v>1093010.04</v>
      </c>
      <c r="G46" s="118">
        <f t="shared" si="1"/>
        <v>0.93963068068764832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170868</v>
      </c>
      <c r="F47" s="101">
        <v>16845.5</v>
      </c>
      <c r="G47" s="118">
        <f t="shared" si="1"/>
        <v>0.9014122012313599</v>
      </c>
      <c r="H47" s="15"/>
    </row>
    <row r="48" spans="1:8" ht="15.75" x14ac:dyDescent="0.25">
      <c r="A48" s="27" t="s">
        <v>37</v>
      </c>
      <c r="B48" s="28"/>
      <c r="C48" s="14"/>
      <c r="D48" s="71">
        <v>122</v>
      </c>
      <c r="E48" s="101">
        <v>17933408</v>
      </c>
      <c r="F48" s="101">
        <v>991242.11</v>
      </c>
      <c r="G48" s="118">
        <f t="shared" si="1"/>
        <v>0.94472650652904344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83525</v>
      </c>
      <c r="F49" s="101">
        <v>14508</v>
      </c>
      <c r="G49" s="118">
        <f t="shared" si="1"/>
        <v>0.82630350194552526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1872045</v>
      </c>
      <c r="F50" s="101">
        <v>115548.3</v>
      </c>
      <c r="G50" s="118">
        <f t="shared" si="1"/>
        <v>0.93827696449604581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272350</v>
      </c>
      <c r="F52" s="101">
        <v>22300</v>
      </c>
      <c r="G52" s="118">
        <f>1-(+F52/E52)</f>
        <v>0.91812006609142649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279400</v>
      </c>
      <c r="F53" s="101">
        <v>-22500</v>
      </c>
      <c r="G53" s="118">
        <f>1-(+F53/E53)</f>
        <v>1.0805297065139585</v>
      </c>
      <c r="H53" s="15"/>
    </row>
    <row r="54" spans="1:8" ht="15.75" x14ac:dyDescent="0.25">
      <c r="A54" s="27" t="s">
        <v>60</v>
      </c>
      <c r="B54" s="30"/>
      <c r="C54" s="14"/>
      <c r="D54" s="71">
        <v>1071</v>
      </c>
      <c r="E54" s="101">
        <v>131955689.95</v>
      </c>
      <c r="F54" s="101">
        <v>14993063.789999999</v>
      </c>
      <c r="G54" s="118">
        <f>1-(+F54/E54)</f>
        <v>0.886378042540787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307053.34999999998</v>
      </c>
      <c r="F55" s="101">
        <v>45062.27</v>
      </c>
      <c r="G55" s="118">
        <f>1-(+F55/E55)</f>
        <v>0.85324286479857658</v>
      </c>
      <c r="H55" s="15"/>
    </row>
    <row r="56" spans="1:8" ht="15.75" x14ac:dyDescent="0.25">
      <c r="A56" s="27" t="s">
        <v>154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ht="15.75" x14ac:dyDescent="0.25">
      <c r="A61" s="32"/>
      <c r="B61" s="18"/>
      <c r="C61" s="21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33"/>
      <c r="D62" s="73">
        <f>SUM(D44:D58)</f>
        <v>1618</v>
      </c>
      <c r="E62" s="112">
        <f>SUM(E44:E61)</f>
        <v>215430546.59999999</v>
      </c>
      <c r="F62" s="112">
        <f>SUM(F44:F61)</f>
        <v>20268532.609999999</v>
      </c>
      <c r="G62" s="122">
        <f>1-(+F62/E62)</f>
        <v>0.90591616216973381</v>
      </c>
      <c r="H62" s="2"/>
    </row>
    <row r="63" spans="1:8" ht="18" x14ac:dyDescent="0.25">
      <c r="A63" s="33"/>
      <c r="B63" s="33"/>
      <c r="C63" s="35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116"/>
      <c r="E64" s="116"/>
      <c r="F64" s="36">
        <f>F62+F39</f>
        <v>23388774.449999999</v>
      </c>
      <c r="G64" s="116"/>
      <c r="H64" s="2"/>
    </row>
    <row r="65" spans="1:8" ht="20.25" customHeight="1" x14ac:dyDescent="0.25">
      <c r="A65" s="34"/>
      <c r="B65" s="35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94</v>
      </c>
      <c r="B9" s="133"/>
      <c r="C9" s="14"/>
      <c r="D9" s="71"/>
      <c r="E9" s="100"/>
      <c r="F9" s="101"/>
      <c r="G9" s="118"/>
      <c r="H9" s="15"/>
    </row>
    <row r="10" spans="1:8" ht="15.75" x14ac:dyDescent="0.25">
      <c r="A10" s="132" t="s">
        <v>11</v>
      </c>
      <c r="B10" s="133"/>
      <c r="C10" s="14"/>
      <c r="D10" s="71">
        <v>8</v>
      </c>
      <c r="E10" s="100">
        <v>2664034</v>
      </c>
      <c r="F10" s="101">
        <v>706231</v>
      </c>
      <c r="G10" s="126">
        <f t="shared" ref="G10:G22" si="0">F10/E10</f>
        <v>0.26509834333946186</v>
      </c>
      <c r="H10" s="15"/>
    </row>
    <row r="11" spans="1:8" ht="15.75" x14ac:dyDescent="0.25">
      <c r="A11" s="132" t="s">
        <v>96</v>
      </c>
      <c r="B11" s="133"/>
      <c r="C11" s="14"/>
      <c r="D11" s="71">
        <v>9</v>
      </c>
      <c r="E11" s="100">
        <v>1297921</v>
      </c>
      <c r="F11" s="101">
        <v>410527</v>
      </c>
      <c r="G11" s="126">
        <f t="shared" si="0"/>
        <v>0.31629583002355305</v>
      </c>
      <c r="H11" s="15"/>
    </row>
    <row r="12" spans="1:8" ht="15.75" x14ac:dyDescent="0.25">
      <c r="A12" s="132" t="s">
        <v>66</v>
      </c>
      <c r="B12" s="133"/>
      <c r="C12" s="14"/>
      <c r="D12" s="71"/>
      <c r="E12" s="100"/>
      <c r="F12" s="101"/>
      <c r="G12" s="126"/>
      <c r="H12" s="15"/>
    </row>
    <row r="13" spans="1:8" ht="15.75" x14ac:dyDescent="0.25">
      <c r="A13" s="132" t="s">
        <v>100</v>
      </c>
      <c r="B13" s="133"/>
      <c r="C13" s="14"/>
      <c r="D13" s="71"/>
      <c r="E13" s="100"/>
      <c r="F13" s="101"/>
      <c r="G13" s="126"/>
      <c r="H13" s="15"/>
    </row>
    <row r="14" spans="1:8" ht="15.75" x14ac:dyDescent="0.25">
      <c r="A14" s="132" t="s">
        <v>25</v>
      </c>
      <c r="B14" s="133"/>
      <c r="C14" s="14"/>
      <c r="D14" s="71">
        <v>1</v>
      </c>
      <c r="E14" s="100">
        <v>410785</v>
      </c>
      <c r="F14" s="101">
        <v>129100</v>
      </c>
      <c r="G14" s="126">
        <f t="shared" si="0"/>
        <v>0.31427632459802574</v>
      </c>
      <c r="H14" s="15"/>
    </row>
    <row r="15" spans="1:8" ht="15.75" x14ac:dyDescent="0.25">
      <c r="A15" s="132" t="s">
        <v>102</v>
      </c>
      <c r="B15" s="133"/>
      <c r="C15" s="14"/>
      <c r="D15" s="71">
        <v>1</v>
      </c>
      <c r="E15" s="100">
        <v>154697</v>
      </c>
      <c r="F15" s="101">
        <v>42476</v>
      </c>
      <c r="G15" s="126">
        <f t="shared" si="0"/>
        <v>0.27457546041616837</v>
      </c>
      <c r="H15" s="15"/>
    </row>
    <row r="16" spans="1:8" ht="15.75" x14ac:dyDescent="0.25">
      <c r="A16" s="132" t="s">
        <v>10</v>
      </c>
      <c r="B16" s="133"/>
      <c r="C16" s="14"/>
      <c r="D16" s="71">
        <v>1</v>
      </c>
      <c r="E16" s="100">
        <v>1935</v>
      </c>
      <c r="F16" s="101">
        <v>2792.5</v>
      </c>
      <c r="G16" s="126">
        <f t="shared" si="0"/>
        <v>1.4431524547803618</v>
      </c>
      <c r="H16" s="15"/>
    </row>
    <row r="17" spans="1:8" ht="15.75" x14ac:dyDescent="0.25">
      <c r="A17" s="132" t="s">
        <v>14</v>
      </c>
      <c r="B17" s="133"/>
      <c r="C17" s="14"/>
      <c r="D17" s="71">
        <v>3</v>
      </c>
      <c r="E17" s="100">
        <v>697518</v>
      </c>
      <c r="F17" s="101">
        <v>156592.5</v>
      </c>
      <c r="G17" s="118">
        <f t="shared" si="0"/>
        <v>0.2244995828064652</v>
      </c>
      <c r="H17" s="15"/>
    </row>
    <row r="18" spans="1:8" ht="15.75" x14ac:dyDescent="0.25">
      <c r="A18" s="132" t="s">
        <v>15</v>
      </c>
      <c r="B18" s="133"/>
      <c r="C18" s="14"/>
      <c r="D18" s="71">
        <v>2</v>
      </c>
      <c r="E18" s="100">
        <v>1216626</v>
      </c>
      <c r="F18" s="101">
        <v>521532.5</v>
      </c>
      <c r="G18" s="126">
        <f t="shared" si="0"/>
        <v>0.42867117750237133</v>
      </c>
      <c r="H18" s="15"/>
    </row>
    <row r="19" spans="1:8" ht="15.75" x14ac:dyDescent="0.25">
      <c r="A19" s="132" t="s">
        <v>54</v>
      </c>
      <c r="B19" s="133"/>
      <c r="C19" s="14"/>
      <c r="D19" s="71">
        <v>2</v>
      </c>
      <c r="E19" s="100">
        <v>526411</v>
      </c>
      <c r="F19" s="101">
        <v>173961.5</v>
      </c>
      <c r="G19" s="118">
        <f t="shared" si="0"/>
        <v>0.330467068507307</v>
      </c>
      <c r="H19" s="15"/>
    </row>
    <row r="20" spans="1:8" ht="15.75" x14ac:dyDescent="0.25">
      <c r="A20" s="132" t="s">
        <v>150</v>
      </c>
      <c r="B20" s="133"/>
      <c r="C20" s="14"/>
      <c r="D20" s="71"/>
      <c r="E20" s="100"/>
      <c r="F20" s="101"/>
      <c r="G20" s="118"/>
      <c r="H20" s="15"/>
    </row>
    <row r="21" spans="1:8" ht="15.75" x14ac:dyDescent="0.25">
      <c r="A21" s="132" t="s">
        <v>55</v>
      </c>
      <c r="B21" s="133"/>
      <c r="C21" s="14"/>
      <c r="D21" s="71">
        <v>6</v>
      </c>
      <c r="E21" s="100">
        <v>6792295</v>
      </c>
      <c r="F21" s="101">
        <v>1482016</v>
      </c>
      <c r="G21" s="118">
        <f t="shared" si="0"/>
        <v>0.21819075879360364</v>
      </c>
      <c r="H21" s="15"/>
    </row>
    <row r="22" spans="1:8" ht="15.75" x14ac:dyDescent="0.25">
      <c r="A22" s="132" t="s">
        <v>56</v>
      </c>
      <c r="B22" s="133"/>
      <c r="C22" s="14"/>
      <c r="D22" s="71">
        <v>3</v>
      </c>
      <c r="E22" s="100">
        <v>1667381</v>
      </c>
      <c r="F22" s="101">
        <v>301489</v>
      </c>
      <c r="G22" s="118">
        <f t="shared" si="0"/>
        <v>0.18081590230427239</v>
      </c>
      <c r="H22" s="15"/>
    </row>
    <row r="23" spans="1:8" ht="15.75" x14ac:dyDescent="0.25">
      <c r="A23" s="134" t="s">
        <v>20</v>
      </c>
      <c r="B23" s="133"/>
      <c r="C23" s="14"/>
      <c r="D23" s="71">
        <v>3</v>
      </c>
      <c r="E23" s="100">
        <v>672691</v>
      </c>
      <c r="F23" s="101">
        <v>176254</v>
      </c>
      <c r="G23" s="118">
        <f>F23/E23</f>
        <v>0.26201331666396604</v>
      </c>
      <c r="H23" s="15"/>
    </row>
    <row r="24" spans="1:8" ht="15.75" x14ac:dyDescent="0.25">
      <c r="A24" s="134" t="s">
        <v>21</v>
      </c>
      <c r="B24" s="133"/>
      <c r="C24" s="14"/>
      <c r="D24" s="71">
        <v>13</v>
      </c>
      <c r="E24" s="100">
        <v>250407</v>
      </c>
      <c r="F24" s="101">
        <v>250407</v>
      </c>
      <c r="G24" s="118">
        <f>F24/E24</f>
        <v>1</v>
      </c>
      <c r="H24" s="15"/>
    </row>
    <row r="25" spans="1:8" ht="15.75" x14ac:dyDescent="0.25">
      <c r="A25" s="135" t="s">
        <v>22</v>
      </c>
      <c r="B25" s="133"/>
      <c r="C25" s="14"/>
      <c r="D25" s="71"/>
      <c r="E25" s="100"/>
      <c r="F25" s="101"/>
      <c r="G25" s="118"/>
      <c r="H25" s="15"/>
    </row>
    <row r="26" spans="1:8" ht="15.75" x14ac:dyDescent="0.25">
      <c r="A26" s="135" t="s">
        <v>23</v>
      </c>
      <c r="B26" s="133"/>
      <c r="C26" s="14"/>
      <c r="D26" s="71"/>
      <c r="E26" s="100">
        <v>51857</v>
      </c>
      <c r="F26" s="101">
        <v>45357</v>
      </c>
      <c r="G26" s="118">
        <f>F26/E26</f>
        <v>0.87465530208072195</v>
      </c>
      <c r="H26" s="15"/>
    </row>
    <row r="27" spans="1:8" ht="15.75" x14ac:dyDescent="0.25">
      <c r="A27" s="132" t="s">
        <v>114</v>
      </c>
      <c r="B27" s="133"/>
      <c r="C27" s="14"/>
      <c r="D27" s="71"/>
      <c r="E27" s="100"/>
      <c r="F27" s="101"/>
      <c r="G27" s="126"/>
      <c r="H27" s="15"/>
    </row>
    <row r="28" spans="1:8" ht="15.75" x14ac:dyDescent="0.25">
      <c r="A28" s="135" t="s">
        <v>24</v>
      </c>
      <c r="B28" s="133"/>
      <c r="C28" s="14"/>
      <c r="D28" s="71">
        <v>1</v>
      </c>
      <c r="E28" s="100">
        <v>149258</v>
      </c>
      <c r="F28" s="101">
        <v>71235</v>
      </c>
      <c r="G28" s="118">
        <f>F28/E28</f>
        <v>0.4772608503396803</v>
      </c>
      <c r="H28" s="15"/>
    </row>
    <row r="29" spans="1:8" ht="15.75" x14ac:dyDescent="0.25">
      <c r="A29" s="135" t="s">
        <v>110</v>
      </c>
      <c r="B29" s="133"/>
      <c r="C29" s="14"/>
      <c r="D29" s="71"/>
      <c r="E29" s="100"/>
      <c r="F29" s="100"/>
      <c r="G29" s="127"/>
      <c r="H29" s="15"/>
    </row>
    <row r="30" spans="1:8" ht="15.75" x14ac:dyDescent="0.25">
      <c r="A30" s="135" t="s">
        <v>115</v>
      </c>
      <c r="B30" s="133"/>
      <c r="C30" s="14"/>
      <c r="D30" s="71"/>
      <c r="E30" s="128"/>
      <c r="F30" s="101"/>
      <c r="G30" s="126"/>
      <c r="H30" s="15"/>
    </row>
    <row r="31" spans="1:8" ht="15.75" x14ac:dyDescent="0.25">
      <c r="A31" s="135" t="s">
        <v>135</v>
      </c>
      <c r="B31" s="133"/>
      <c r="C31" s="14"/>
      <c r="D31" s="71">
        <v>1</v>
      </c>
      <c r="E31" s="128">
        <v>221457</v>
      </c>
      <c r="F31" s="101">
        <v>52911.5</v>
      </c>
      <c r="G31" s="126">
        <f>F31/E31</f>
        <v>0.23892448646915654</v>
      </c>
      <c r="H31" s="15"/>
    </row>
    <row r="32" spans="1:8" ht="15.75" x14ac:dyDescent="0.25">
      <c r="A32" s="135" t="s">
        <v>57</v>
      </c>
      <c r="B32" s="133"/>
      <c r="C32" s="14"/>
      <c r="D32" s="71"/>
      <c r="E32" s="128"/>
      <c r="F32" s="121"/>
      <c r="G32" s="126"/>
      <c r="H32" s="15"/>
    </row>
    <row r="33" spans="1:8" ht="15.75" x14ac:dyDescent="0.25">
      <c r="A33" s="132" t="s">
        <v>132</v>
      </c>
      <c r="B33" s="133"/>
      <c r="C33" s="14"/>
      <c r="D33" s="71">
        <v>2</v>
      </c>
      <c r="E33" s="100">
        <v>467596</v>
      </c>
      <c r="F33" s="101">
        <v>169830</v>
      </c>
      <c r="G33" s="126">
        <f>F33/E33</f>
        <v>0.36319814540757406</v>
      </c>
      <c r="H33" s="15"/>
    </row>
    <row r="34" spans="1:8" ht="15.75" x14ac:dyDescent="0.25">
      <c r="A34" s="132" t="s">
        <v>91</v>
      </c>
      <c r="B34" s="133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>
        <v>1247990</v>
      </c>
      <c r="F35" s="121">
        <v>204435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56</v>
      </c>
      <c r="E39" s="112">
        <f>SUM(E9:E38)</f>
        <v>18490859</v>
      </c>
      <c r="F39" s="112">
        <f>SUM(F9:F38)</f>
        <v>4897147.5</v>
      </c>
      <c r="G39" s="122">
        <f>F39/E39</f>
        <v>0.26484153602598992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52</v>
      </c>
      <c r="E44" s="101">
        <v>7738858.2999999998</v>
      </c>
      <c r="F44" s="101">
        <v>370498.05</v>
      </c>
      <c r="G44" s="118">
        <f>1-(+F44/E44)</f>
        <v>0.95212497300796939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9114085.1099999994</v>
      </c>
      <c r="F45" s="101">
        <v>580908.03</v>
      </c>
      <c r="G45" s="118">
        <f t="shared" ref="G45:G56" si="1">1-(+F45/E45)</f>
        <v>0.93626260639560777</v>
      </c>
      <c r="H45" s="15"/>
    </row>
    <row r="46" spans="1:8" ht="15.75" x14ac:dyDescent="0.25">
      <c r="A46" s="27" t="s">
        <v>35</v>
      </c>
      <c r="B46" s="28"/>
      <c r="C46" s="14"/>
      <c r="D46" s="71">
        <v>103</v>
      </c>
      <c r="E46" s="101">
        <v>9912501.5</v>
      </c>
      <c r="F46" s="101">
        <v>538891.55000000005</v>
      </c>
      <c r="G46" s="118">
        <f t="shared" si="1"/>
        <v>0.94563516081182941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99</v>
      </c>
      <c r="E48" s="101">
        <v>13113458</v>
      </c>
      <c r="F48" s="101">
        <v>1007374.33</v>
      </c>
      <c r="G48" s="118">
        <f t="shared" si="1"/>
        <v>0.92318011542035672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1462508</v>
      </c>
      <c r="F49" s="101">
        <v>69826</v>
      </c>
      <c r="G49" s="118">
        <f t="shared" si="1"/>
        <v>0.95225598765955466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1436295</v>
      </c>
      <c r="F50" s="101">
        <v>162370</v>
      </c>
      <c r="G50" s="118">
        <f t="shared" si="1"/>
        <v>0.88695219296871464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230800</v>
      </c>
      <c r="F52" s="101">
        <v>35500</v>
      </c>
      <c r="G52" s="118">
        <f t="shared" si="1"/>
        <v>0.84618717504332752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90400</v>
      </c>
      <c r="F53" s="101">
        <v>5300</v>
      </c>
      <c r="G53" s="118">
        <f t="shared" si="1"/>
        <v>0.9413716814159292</v>
      </c>
      <c r="H53" s="15"/>
    </row>
    <row r="54" spans="1:8" ht="15.75" x14ac:dyDescent="0.25">
      <c r="A54" s="27" t="s">
        <v>60</v>
      </c>
      <c r="B54" s="30"/>
      <c r="C54" s="14"/>
      <c r="D54" s="71">
        <v>578</v>
      </c>
      <c r="E54" s="101">
        <v>52705664.25</v>
      </c>
      <c r="F54" s="101">
        <v>5828371.1299999999</v>
      </c>
      <c r="G54" s="118">
        <f t="shared" si="1"/>
        <v>0.88941660800717448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27" t="s">
        <v>154</v>
      </c>
      <c r="B56" s="30"/>
      <c r="C56" s="14"/>
      <c r="D56" s="71">
        <v>179</v>
      </c>
      <c r="E56" s="101">
        <v>30199869.859999999</v>
      </c>
      <c r="F56" s="101">
        <v>3391742.77</v>
      </c>
      <c r="G56" s="118">
        <f t="shared" si="1"/>
        <v>0.88769015278134045</v>
      </c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>
        <v>74</v>
      </c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21"/>
      <c r="D61" s="72"/>
      <c r="E61" s="77"/>
      <c r="F61" s="111"/>
      <c r="G61" s="119"/>
      <c r="H61" s="2"/>
    </row>
    <row r="62" spans="1:8" ht="18" x14ac:dyDescent="0.25">
      <c r="A62" s="20" t="s">
        <v>45</v>
      </c>
      <c r="B62" s="20"/>
      <c r="C62" s="38"/>
      <c r="D62" s="73">
        <f>SUM(D44:D58)</f>
        <v>1046</v>
      </c>
      <c r="E62" s="112">
        <f>SUM(E44:E61)</f>
        <v>126004440.02</v>
      </c>
      <c r="F62" s="112">
        <f>SUM(F44:F61)</f>
        <v>11990855.859999999</v>
      </c>
      <c r="G62" s="122">
        <f>1-(F62/E62)</f>
        <v>0.90483783065027901</v>
      </c>
      <c r="H62" s="2"/>
    </row>
    <row r="63" spans="1:8" ht="18" x14ac:dyDescent="0.25">
      <c r="A63" s="33"/>
      <c r="B63" s="33"/>
      <c r="C63" s="38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16888003.359999999</v>
      </c>
      <c r="G64" s="116"/>
      <c r="H64" s="2"/>
    </row>
    <row r="65" spans="1:8" ht="18" x14ac:dyDescent="0.25">
      <c r="A65" s="34"/>
      <c r="B65" s="35"/>
      <c r="C65" s="38"/>
      <c r="D65" s="50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115</v>
      </c>
      <c r="B9" s="133"/>
      <c r="C9" s="14"/>
      <c r="D9" s="71">
        <v>1</v>
      </c>
      <c r="E9" s="101">
        <v>7912</v>
      </c>
      <c r="F9" s="101">
        <v>4309</v>
      </c>
      <c r="G9" s="118">
        <f>+F9/E9</f>
        <v>0.54461577350859458</v>
      </c>
      <c r="H9" s="15"/>
    </row>
    <row r="10" spans="1:8" ht="15.75" x14ac:dyDescent="0.25">
      <c r="A10" s="132" t="s">
        <v>11</v>
      </c>
      <c r="B10" s="133"/>
      <c r="C10" s="14"/>
      <c r="D10" s="71">
        <v>6</v>
      </c>
      <c r="E10" s="101">
        <v>590858</v>
      </c>
      <c r="F10" s="101">
        <v>112873.5</v>
      </c>
      <c r="G10" s="118">
        <f>F10/E10</f>
        <v>0.19103320933286846</v>
      </c>
      <c r="H10" s="15"/>
    </row>
    <row r="11" spans="1:8" ht="15.75" x14ac:dyDescent="0.25">
      <c r="A11" s="132" t="s">
        <v>94</v>
      </c>
      <c r="B11" s="133"/>
      <c r="C11" s="14"/>
      <c r="D11" s="71"/>
      <c r="E11" s="101"/>
      <c r="F11" s="101"/>
      <c r="G11" s="118"/>
      <c r="H11" s="15"/>
    </row>
    <row r="12" spans="1:8" ht="15.75" x14ac:dyDescent="0.25">
      <c r="A12" s="132" t="s">
        <v>62</v>
      </c>
      <c r="B12" s="133"/>
      <c r="C12" s="14"/>
      <c r="D12" s="71">
        <v>1</v>
      </c>
      <c r="E12" s="101">
        <v>176801</v>
      </c>
      <c r="F12" s="101">
        <v>34826</v>
      </c>
      <c r="G12" s="118">
        <f>F12/E12</f>
        <v>0.19697852387712739</v>
      </c>
      <c r="H12" s="15"/>
    </row>
    <row r="13" spans="1:8" ht="15.75" x14ac:dyDescent="0.25">
      <c r="A13" s="132" t="s">
        <v>63</v>
      </c>
      <c r="B13" s="133"/>
      <c r="C13" s="14"/>
      <c r="D13" s="71"/>
      <c r="E13" s="101"/>
      <c r="F13" s="101"/>
      <c r="G13" s="118"/>
      <c r="H13" s="15"/>
    </row>
    <row r="14" spans="1:8" ht="15.75" x14ac:dyDescent="0.25">
      <c r="A14" s="132" t="s">
        <v>119</v>
      </c>
      <c r="B14" s="133"/>
      <c r="C14" s="14"/>
      <c r="D14" s="71">
        <v>4</v>
      </c>
      <c r="E14" s="101">
        <v>2009669</v>
      </c>
      <c r="F14" s="101">
        <v>254353</v>
      </c>
      <c r="G14" s="118">
        <f>F14/E14</f>
        <v>0.12656462332851828</v>
      </c>
      <c r="H14" s="15"/>
    </row>
    <row r="15" spans="1:8" ht="15.75" x14ac:dyDescent="0.25">
      <c r="A15" s="132" t="s">
        <v>25</v>
      </c>
      <c r="B15" s="133"/>
      <c r="C15" s="14"/>
      <c r="D15" s="71"/>
      <c r="E15" s="101"/>
      <c r="F15" s="101"/>
      <c r="G15" s="118"/>
      <c r="H15" s="15"/>
    </row>
    <row r="16" spans="1:8" ht="15.75" x14ac:dyDescent="0.25">
      <c r="A16" s="132" t="s">
        <v>103</v>
      </c>
      <c r="B16" s="133"/>
      <c r="C16" s="14"/>
      <c r="D16" s="71"/>
      <c r="E16" s="101"/>
      <c r="F16" s="101"/>
      <c r="G16" s="118"/>
      <c r="H16" s="15"/>
    </row>
    <row r="17" spans="1:8" ht="15.75" x14ac:dyDescent="0.25">
      <c r="A17" s="132" t="s">
        <v>120</v>
      </c>
      <c r="B17" s="133"/>
      <c r="C17" s="14"/>
      <c r="D17" s="71">
        <v>1</v>
      </c>
      <c r="E17" s="101">
        <v>180117</v>
      </c>
      <c r="F17" s="101">
        <v>36152</v>
      </c>
      <c r="G17" s="118">
        <f>F17/E17</f>
        <v>0.20071398035721225</v>
      </c>
      <c r="H17" s="15"/>
    </row>
    <row r="18" spans="1:8" ht="15.75" x14ac:dyDescent="0.25">
      <c r="A18" s="132" t="s">
        <v>14</v>
      </c>
      <c r="B18" s="133"/>
      <c r="C18" s="14"/>
      <c r="D18" s="71">
        <v>1</v>
      </c>
      <c r="E18" s="101">
        <v>491748</v>
      </c>
      <c r="F18" s="101">
        <v>116966</v>
      </c>
      <c r="G18" s="118">
        <f>F18/E18</f>
        <v>0.23785760186111585</v>
      </c>
      <c r="H18" s="15"/>
    </row>
    <row r="19" spans="1:8" ht="15.75" x14ac:dyDescent="0.25">
      <c r="A19" s="132" t="s">
        <v>15</v>
      </c>
      <c r="B19" s="133"/>
      <c r="C19" s="14"/>
      <c r="D19" s="71"/>
      <c r="E19" s="101"/>
      <c r="F19" s="101"/>
      <c r="G19" s="118"/>
      <c r="H19" s="15"/>
    </row>
    <row r="20" spans="1:8" ht="15.75" x14ac:dyDescent="0.25">
      <c r="A20" s="132" t="s">
        <v>102</v>
      </c>
      <c r="B20" s="133"/>
      <c r="C20" s="14"/>
      <c r="D20" s="71"/>
      <c r="E20" s="101"/>
      <c r="F20" s="101"/>
      <c r="G20" s="118"/>
      <c r="H20" s="15"/>
    </row>
    <row r="21" spans="1:8" ht="15.75" x14ac:dyDescent="0.25">
      <c r="A21" s="132" t="s">
        <v>16</v>
      </c>
      <c r="B21" s="133"/>
      <c r="C21" s="14"/>
      <c r="D21" s="71">
        <v>1</v>
      </c>
      <c r="E21" s="101">
        <v>17551</v>
      </c>
      <c r="F21" s="101">
        <v>-682.5</v>
      </c>
      <c r="G21" s="118">
        <f>F21/E21</f>
        <v>-3.8886673124038519E-2</v>
      </c>
      <c r="H21" s="15"/>
    </row>
    <row r="22" spans="1:8" ht="15.75" x14ac:dyDescent="0.25">
      <c r="A22" s="132" t="s">
        <v>143</v>
      </c>
      <c r="B22" s="133"/>
      <c r="C22" s="14"/>
      <c r="D22" s="71"/>
      <c r="E22" s="101"/>
      <c r="F22" s="101"/>
      <c r="G22" s="118"/>
      <c r="H22" s="15"/>
    </row>
    <row r="23" spans="1:8" ht="15.75" x14ac:dyDescent="0.25">
      <c r="A23" s="132" t="s">
        <v>108</v>
      </c>
      <c r="B23" s="133"/>
      <c r="C23" s="14"/>
      <c r="D23" s="71">
        <v>8</v>
      </c>
      <c r="E23" s="101">
        <v>1219166</v>
      </c>
      <c r="F23" s="101">
        <v>270708.5</v>
      </c>
      <c r="G23" s="118">
        <f>F23/E23</f>
        <v>0.22204400385181344</v>
      </c>
      <c r="H23" s="15"/>
    </row>
    <row r="24" spans="1:8" ht="15.75" x14ac:dyDescent="0.25">
      <c r="A24" s="132" t="s">
        <v>138</v>
      </c>
      <c r="B24" s="133"/>
      <c r="C24" s="14"/>
      <c r="D24" s="71">
        <v>1</v>
      </c>
      <c r="E24" s="101">
        <v>24650</v>
      </c>
      <c r="F24" s="101">
        <v>6305</v>
      </c>
      <c r="G24" s="118">
        <f>F24/E24</f>
        <v>0.2557809330628803</v>
      </c>
      <c r="H24" s="15"/>
    </row>
    <row r="25" spans="1:8" ht="15.75" x14ac:dyDescent="0.25">
      <c r="A25" s="134" t="s">
        <v>20</v>
      </c>
      <c r="B25" s="133"/>
      <c r="C25" s="14"/>
      <c r="D25" s="71">
        <v>2</v>
      </c>
      <c r="E25" s="101">
        <v>225275</v>
      </c>
      <c r="F25" s="101">
        <v>44816</v>
      </c>
      <c r="G25" s="118">
        <f>F25/E25</f>
        <v>0.19893907446454334</v>
      </c>
      <c r="H25" s="15"/>
    </row>
    <row r="26" spans="1:8" ht="15.75" x14ac:dyDescent="0.25">
      <c r="A26" s="134" t="s">
        <v>21</v>
      </c>
      <c r="B26" s="133"/>
      <c r="C26" s="14"/>
      <c r="D26" s="71"/>
      <c r="E26" s="101"/>
      <c r="F26" s="101"/>
      <c r="G26" s="118"/>
      <c r="H26" s="15"/>
    </row>
    <row r="27" spans="1:8" ht="15.75" x14ac:dyDescent="0.25">
      <c r="A27" s="135" t="s">
        <v>23</v>
      </c>
      <c r="B27" s="133"/>
      <c r="C27" s="14"/>
      <c r="D27" s="71"/>
      <c r="E27" s="101"/>
      <c r="F27" s="101"/>
      <c r="G27" s="118"/>
      <c r="H27" s="15"/>
    </row>
    <row r="28" spans="1:8" ht="15.75" x14ac:dyDescent="0.25">
      <c r="A28" s="135" t="s">
        <v>145</v>
      </c>
      <c r="B28" s="133"/>
      <c r="C28" s="14"/>
      <c r="D28" s="71"/>
      <c r="E28" s="101"/>
      <c r="F28" s="101"/>
      <c r="G28" s="118"/>
      <c r="H28" s="15"/>
    </row>
    <row r="29" spans="1:8" ht="15.75" x14ac:dyDescent="0.25">
      <c r="A29" s="135" t="s">
        <v>133</v>
      </c>
      <c r="B29" s="133"/>
      <c r="C29" s="14"/>
      <c r="D29" s="71"/>
      <c r="E29" s="101"/>
      <c r="F29" s="101"/>
      <c r="G29" s="118"/>
      <c r="H29" s="15"/>
    </row>
    <row r="30" spans="1:8" ht="15.75" x14ac:dyDescent="0.25">
      <c r="A30" s="135" t="s">
        <v>66</v>
      </c>
      <c r="B30" s="133"/>
      <c r="C30" s="14"/>
      <c r="D30" s="71"/>
      <c r="E30" s="101"/>
      <c r="F30" s="101"/>
      <c r="G30" s="118"/>
      <c r="H30" s="15"/>
    </row>
    <row r="31" spans="1:8" ht="15.75" x14ac:dyDescent="0.25">
      <c r="A31" s="135" t="s">
        <v>144</v>
      </c>
      <c r="B31" s="133"/>
      <c r="C31" s="14"/>
      <c r="D31" s="71"/>
      <c r="E31" s="101"/>
      <c r="F31" s="101"/>
      <c r="G31" s="118"/>
      <c r="H31" s="15"/>
    </row>
    <row r="32" spans="1:8" ht="15.75" x14ac:dyDescent="0.25">
      <c r="A32" s="135" t="s">
        <v>53</v>
      </c>
      <c r="B32" s="133"/>
      <c r="C32" s="14"/>
      <c r="D32" s="71"/>
      <c r="E32" s="101"/>
      <c r="F32" s="101"/>
      <c r="G32" s="118"/>
      <c r="H32" s="15"/>
    </row>
    <row r="33" spans="1:8" ht="15.75" x14ac:dyDescent="0.25">
      <c r="A33" s="135" t="s">
        <v>151</v>
      </c>
      <c r="B33" s="133"/>
      <c r="C33" s="14"/>
      <c r="D33" s="71"/>
      <c r="E33" s="101"/>
      <c r="F33" s="101"/>
      <c r="G33" s="118"/>
      <c r="H33" s="15"/>
    </row>
    <row r="34" spans="1:8" ht="15.75" x14ac:dyDescent="0.25">
      <c r="A34" s="135" t="s">
        <v>95</v>
      </c>
      <c r="B34" s="133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26</v>
      </c>
      <c r="E39" s="112">
        <f>SUM(E9:E38)</f>
        <v>4943747</v>
      </c>
      <c r="F39" s="112">
        <f>SUM(F9:F38)</f>
        <v>880626.5</v>
      </c>
      <c r="G39" s="122">
        <f>F39/E39</f>
        <v>0.17812936220239425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</v>
      </c>
      <c r="E44" s="101">
        <v>989413.23</v>
      </c>
      <c r="F44" s="101">
        <v>33426.35</v>
      </c>
      <c r="G44" s="118">
        <f>1-(+F44/E44)</f>
        <v>0.96621598641853612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31</v>
      </c>
      <c r="E46" s="101">
        <v>1347687</v>
      </c>
      <c r="F46" s="101">
        <v>110018.4</v>
      </c>
      <c r="G46" s="118">
        <f>1-(+F46/E46)</f>
        <v>0.91836502095813044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1878940.68</v>
      </c>
      <c r="F47" s="101">
        <v>111197.44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30</v>
      </c>
      <c r="E48" s="101">
        <v>4280557</v>
      </c>
      <c r="F48" s="101">
        <v>245348.01</v>
      </c>
      <c r="G48" s="118">
        <f>1-(+F48/E48)</f>
        <v>0.94268315782268519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942570</v>
      </c>
      <c r="F50" s="101">
        <v>28781</v>
      </c>
      <c r="G50" s="118">
        <f>1-(+F50/E50)</f>
        <v>0.96946539779538921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440</v>
      </c>
      <c r="E54" s="101">
        <v>31236574.949999999</v>
      </c>
      <c r="F54" s="101">
        <v>3699069.33</v>
      </c>
      <c r="G54" s="118">
        <f>1-(+F54/E54)</f>
        <v>0.88157890754920942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340</v>
      </c>
      <c r="E56" s="101">
        <v>60316809.07</v>
      </c>
      <c r="F56" s="101">
        <v>6675443.0599999996</v>
      </c>
      <c r="G56" s="118">
        <f>1-(+F56/E56)</f>
        <v>0.88932698591112658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864</v>
      </c>
      <c r="E62" s="112">
        <f>SUM(E44:E61)</f>
        <v>100992551.93000001</v>
      </c>
      <c r="F62" s="112">
        <f>SUM(F44:F61)</f>
        <v>10903283.59</v>
      </c>
      <c r="G62" s="122">
        <f>1-(+F62/E62)</f>
        <v>0.8920387357123396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11783910.09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115</v>
      </c>
      <c r="B9" s="133"/>
      <c r="C9" s="14"/>
      <c r="D9" s="71"/>
      <c r="E9" s="100"/>
      <c r="F9" s="101"/>
      <c r="G9" s="118"/>
      <c r="H9" s="15"/>
    </row>
    <row r="10" spans="1:8" ht="15.75" x14ac:dyDescent="0.25">
      <c r="A10" s="132" t="s">
        <v>11</v>
      </c>
      <c r="B10" s="133"/>
      <c r="C10" s="14"/>
      <c r="D10" s="71"/>
      <c r="E10" s="100"/>
      <c r="F10" s="101"/>
      <c r="G10" s="118"/>
      <c r="H10" s="15"/>
    </row>
    <row r="11" spans="1:8" ht="15.75" x14ac:dyDescent="0.25">
      <c r="A11" s="132" t="s">
        <v>94</v>
      </c>
      <c r="B11" s="133"/>
      <c r="C11" s="14"/>
      <c r="D11" s="71">
        <v>4</v>
      </c>
      <c r="E11" s="100">
        <v>807445</v>
      </c>
      <c r="F11" s="101">
        <v>145500</v>
      </c>
      <c r="G11" s="118">
        <f>F11/E11</f>
        <v>0.18019803206410342</v>
      </c>
      <c r="H11" s="15"/>
    </row>
    <row r="12" spans="1:8" ht="15.75" x14ac:dyDescent="0.25">
      <c r="A12" s="132" t="s">
        <v>62</v>
      </c>
      <c r="B12" s="133"/>
      <c r="C12" s="14"/>
      <c r="D12" s="71"/>
      <c r="E12" s="100"/>
      <c r="F12" s="101"/>
      <c r="G12" s="118"/>
      <c r="H12" s="15"/>
    </row>
    <row r="13" spans="1:8" ht="15.75" x14ac:dyDescent="0.25">
      <c r="A13" s="132" t="s">
        <v>63</v>
      </c>
      <c r="B13" s="133"/>
      <c r="C13" s="14"/>
      <c r="D13" s="71">
        <v>1</v>
      </c>
      <c r="E13" s="100">
        <v>52506</v>
      </c>
      <c r="F13" s="101">
        <v>14870</v>
      </c>
      <c r="G13" s="118">
        <f>F13/E13</f>
        <v>0.28320572886908163</v>
      </c>
      <c r="H13" s="15"/>
    </row>
    <row r="14" spans="1:8" ht="15.75" x14ac:dyDescent="0.25">
      <c r="A14" s="132" t="s">
        <v>119</v>
      </c>
      <c r="B14" s="133"/>
      <c r="C14" s="14"/>
      <c r="D14" s="71"/>
      <c r="E14" s="100"/>
      <c r="F14" s="101"/>
      <c r="G14" s="118"/>
      <c r="H14" s="15"/>
    </row>
    <row r="15" spans="1:8" ht="15.75" x14ac:dyDescent="0.25">
      <c r="A15" s="132" t="s">
        <v>25</v>
      </c>
      <c r="B15" s="133"/>
      <c r="C15" s="14"/>
      <c r="D15" s="71">
        <v>1</v>
      </c>
      <c r="E15" s="100">
        <v>47027</v>
      </c>
      <c r="F15" s="101">
        <v>28574</v>
      </c>
      <c r="G15" s="118">
        <f t="shared" ref="G15:G22" si="0">F15/E15</f>
        <v>0.60760839517723864</v>
      </c>
      <c r="H15" s="15"/>
    </row>
    <row r="16" spans="1:8" ht="15.75" x14ac:dyDescent="0.25">
      <c r="A16" s="132" t="s">
        <v>103</v>
      </c>
      <c r="B16" s="133"/>
      <c r="C16" s="14"/>
      <c r="D16" s="71">
        <v>1</v>
      </c>
      <c r="E16" s="100">
        <v>292627</v>
      </c>
      <c r="F16" s="101">
        <v>63171</v>
      </c>
      <c r="G16" s="118">
        <f t="shared" si="0"/>
        <v>0.21587550021016516</v>
      </c>
      <c r="H16" s="15"/>
    </row>
    <row r="17" spans="1:8" ht="15.75" x14ac:dyDescent="0.25">
      <c r="A17" s="132" t="s">
        <v>120</v>
      </c>
      <c r="B17" s="133"/>
      <c r="C17" s="14"/>
      <c r="D17" s="71"/>
      <c r="E17" s="100"/>
      <c r="F17" s="101"/>
      <c r="G17" s="118"/>
      <c r="H17" s="15"/>
    </row>
    <row r="18" spans="1:8" ht="15.75" x14ac:dyDescent="0.25">
      <c r="A18" s="132" t="s">
        <v>14</v>
      </c>
      <c r="B18" s="133"/>
      <c r="C18" s="14"/>
      <c r="D18" s="71">
        <v>2</v>
      </c>
      <c r="E18" s="100">
        <v>168099</v>
      </c>
      <c r="F18" s="101">
        <v>15803.5</v>
      </c>
      <c r="G18" s="118">
        <f t="shared" si="0"/>
        <v>9.4013051832551056E-2</v>
      </c>
      <c r="H18" s="15"/>
    </row>
    <row r="19" spans="1:8" ht="15.75" x14ac:dyDescent="0.25">
      <c r="A19" s="132" t="s">
        <v>15</v>
      </c>
      <c r="B19" s="133"/>
      <c r="C19" s="14"/>
      <c r="D19" s="71">
        <v>2</v>
      </c>
      <c r="E19" s="100">
        <v>1027174</v>
      </c>
      <c r="F19" s="101">
        <v>262703.5</v>
      </c>
      <c r="G19" s="118">
        <f t="shared" si="0"/>
        <v>0.25575365030656927</v>
      </c>
      <c r="H19" s="15"/>
    </row>
    <row r="20" spans="1:8" ht="15.75" x14ac:dyDescent="0.25">
      <c r="A20" s="132" t="s">
        <v>102</v>
      </c>
      <c r="B20" s="133"/>
      <c r="C20" s="14"/>
      <c r="D20" s="71">
        <v>1</v>
      </c>
      <c r="E20" s="100">
        <v>134551</v>
      </c>
      <c r="F20" s="101">
        <v>29026</v>
      </c>
      <c r="G20" s="118">
        <f t="shared" si="0"/>
        <v>0.21572489241997458</v>
      </c>
      <c r="H20" s="15"/>
    </row>
    <row r="21" spans="1:8" ht="15.75" x14ac:dyDescent="0.25">
      <c r="A21" s="132" t="s">
        <v>16</v>
      </c>
      <c r="B21" s="133"/>
      <c r="C21" s="14"/>
      <c r="D21" s="71"/>
      <c r="E21" s="100"/>
      <c r="F21" s="101"/>
      <c r="G21" s="118"/>
      <c r="H21" s="15"/>
    </row>
    <row r="22" spans="1:8" ht="15.75" x14ac:dyDescent="0.25">
      <c r="A22" s="132" t="s">
        <v>143</v>
      </c>
      <c r="B22" s="133"/>
      <c r="C22" s="14"/>
      <c r="D22" s="71">
        <v>13</v>
      </c>
      <c r="E22" s="100">
        <v>2202988</v>
      </c>
      <c r="F22" s="101">
        <v>539202</v>
      </c>
      <c r="G22" s="118">
        <f t="shared" si="0"/>
        <v>0.24475939042790973</v>
      </c>
      <c r="H22" s="15"/>
    </row>
    <row r="23" spans="1:8" ht="15.75" x14ac:dyDescent="0.25">
      <c r="A23" s="132" t="s">
        <v>108</v>
      </c>
      <c r="B23" s="133"/>
      <c r="C23" s="14"/>
      <c r="D23" s="71"/>
      <c r="E23" s="100"/>
      <c r="F23" s="101"/>
      <c r="G23" s="118"/>
      <c r="H23" s="15"/>
    </row>
    <row r="24" spans="1:8" ht="15.75" x14ac:dyDescent="0.25">
      <c r="A24" s="132" t="s">
        <v>138</v>
      </c>
      <c r="B24" s="133"/>
      <c r="C24" s="14"/>
      <c r="D24" s="71"/>
      <c r="E24" s="100"/>
      <c r="F24" s="101"/>
      <c r="G24" s="118"/>
      <c r="H24" s="15"/>
    </row>
    <row r="25" spans="1:8" ht="15.75" x14ac:dyDescent="0.25">
      <c r="A25" s="134" t="s">
        <v>20</v>
      </c>
      <c r="B25" s="133"/>
      <c r="C25" s="14"/>
      <c r="D25" s="71">
        <v>4</v>
      </c>
      <c r="E25" s="100">
        <v>919395</v>
      </c>
      <c r="F25" s="101">
        <v>217143</v>
      </c>
      <c r="G25" s="118">
        <f>F25/E25</f>
        <v>0.23618031422837846</v>
      </c>
      <c r="H25" s="15"/>
    </row>
    <row r="26" spans="1:8" ht="15.75" x14ac:dyDescent="0.25">
      <c r="A26" s="134" t="s">
        <v>21</v>
      </c>
      <c r="B26" s="133"/>
      <c r="C26" s="14"/>
      <c r="D26" s="71"/>
      <c r="E26" s="100"/>
      <c r="F26" s="101"/>
      <c r="G26" s="118"/>
      <c r="H26" s="15"/>
    </row>
    <row r="27" spans="1:8" ht="15.75" x14ac:dyDescent="0.25">
      <c r="A27" s="135" t="s">
        <v>23</v>
      </c>
      <c r="B27" s="133"/>
      <c r="C27" s="14"/>
      <c r="D27" s="71"/>
      <c r="E27" s="100"/>
      <c r="F27" s="101"/>
      <c r="G27" s="118"/>
      <c r="H27" s="15"/>
    </row>
    <row r="28" spans="1:8" ht="15.75" x14ac:dyDescent="0.25">
      <c r="A28" s="135" t="s">
        <v>145</v>
      </c>
      <c r="B28" s="133"/>
      <c r="C28" s="14"/>
      <c r="D28" s="71">
        <v>2</v>
      </c>
      <c r="E28" s="100">
        <v>2542972</v>
      </c>
      <c r="F28" s="101">
        <v>339846.5</v>
      </c>
      <c r="G28" s="118">
        <f t="shared" ref="G28:G34" si="1">F28/E28</f>
        <v>0.13364146361029536</v>
      </c>
      <c r="H28" s="15"/>
    </row>
    <row r="29" spans="1:8" ht="15.75" x14ac:dyDescent="0.25">
      <c r="A29" s="135" t="s">
        <v>133</v>
      </c>
      <c r="B29" s="133"/>
      <c r="C29" s="14"/>
      <c r="D29" s="71">
        <v>1</v>
      </c>
      <c r="E29" s="100">
        <v>54252</v>
      </c>
      <c r="F29" s="101">
        <v>4754.5</v>
      </c>
      <c r="G29" s="118">
        <f t="shared" si="1"/>
        <v>8.7637322126373221E-2</v>
      </c>
      <c r="H29" s="15"/>
    </row>
    <row r="30" spans="1:8" ht="15.75" x14ac:dyDescent="0.25">
      <c r="A30" s="135" t="s">
        <v>66</v>
      </c>
      <c r="B30" s="133"/>
      <c r="C30" s="14"/>
      <c r="D30" s="71">
        <v>1</v>
      </c>
      <c r="E30" s="100">
        <v>74636</v>
      </c>
      <c r="F30" s="101">
        <v>23352</v>
      </c>
      <c r="G30" s="118">
        <f t="shared" si="1"/>
        <v>0.31287850367115067</v>
      </c>
      <c r="H30" s="15"/>
    </row>
    <row r="31" spans="1:8" ht="15.75" x14ac:dyDescent="0.25">
      <c r="A31" s="135" t="s">
        <v>144</v>
      </c>
      <c r="B31" s="133"/>
      <c r="C31" s="14"/>
      <c r="D31" s="71">
        <v>2</v>
      </c>
      <c r="E31" s="100">
        <v>280923</v>
      </c>
      <c r="F31" s="101">
        <v>112708</v>
      </c>
      <c r="G31" s="118">
        <f t="shared" si="1"/>
        <v>0.40120602442662223</v>
      </c>
      <c r="H31" s="15"/>
    </row>
    <row r="32" spans="1:8" ht="15.75" x14ac:dyDescent="0.25">
      <c r="A32" s="135" t="s">
        <v>53</v>
      </c>
      <c r="B32" s="133"/>
      <c r="C32" s="14"/>
      <c r="D32" s="71">
        <v>1</v>
      </c>
      <c r="E32" s="100">
        <v>156537</v>
      </c>
      <c r="F32" s="101">
        <v>75205</v>
      </c>
      <c r="G32" s="118">
        <f t="shared" si="1"/>
        <v>0.48042954700805562</v>
      </c>
      <c r="H32" s="15"/>
    </row>
    <row r="33" spans="1:8" ht="15.75" x14ac:dyDescent="0.25">
      <c r="A33" s="135" t="s">
        <v>151</v>
      </c>
      <c r="B33" s="133"/>
      <c r="C33" s="14"/>
      <c r="D33" s="71">
        <v>3</v>
      </c>
      <c r="E33" s="100">
        <v>338849</v>
      </c>
      <c r="F33" s="101">
        <v>84909</v>
      </c>
      <c r="G33" s="118">
        <f t="shared" si="1"/>
        <v>0.25058064211492437</v>
      </c>
      <c r="H33" s="15"/>
    </row>
    <row r="34" spans="1:8" ht="15.75" x14ac:dyDescent="0.25">
      <c r="A34" s="135" t="s">
        <v>95</v>
      </c>
      <c r="B34" s="133"/>
      <c r="C34" s="14"/>
      <c r="D34" s="71">
        <v>3</v>
      </c>
      <c r="E34" s="100">
        <v>861180</v>
      </c>
      <c r="F34" s="101">
        <v>109649</v>
      </c>
      <c r="G34" s="118">
        <f t="shared" si="1"/>
        <v>0.12732413664971318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9961161</v>
      </c>
      <c r="F39" s="112">
        <f>SUM(F9:F38)</f>
        <v>2066417</v>
      </c>
      <c r="G39" s="122">
        <f>F39/E39</f>
        <v>0.20744740497618702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110</v>
      </c>
      <c r="E44" s="101">
        <v>15311261.77</v>
      </c>
      <c r="F44" s="101">
        <v>863228.25</v>
      </c>
      <c r="G44" s="118">
        <f>1-(+F44/E44)</f>
        <v>0.94362135120102519</v>
      </c>
      <c r="H44" s="15"/>
    </row>
    <row r="45" spans="1:8" ht="15.75" x14ac:dyDescent="0.25">
      <c r="A45" s="27" t="s">
        <v>34</v>
      </c>
      <c r="B45" s="28"/>
      <c r="C45" s="14"/>
      <c r="D45" s="71">
        <v>20</v>
      </c>
      <c r="E45" s="101">
        <v>8197446.3399999999</v>
      </c>
      <c r="F45" s="101">
        <v>781741.09</v>
      </c>
      <c r="G45" s="118">
        <f t="shared" ref="G45:G53" si="2">1-(+F45/E45)</f>
        <v>0.90463602229569462</v>
      </c>
      <c r="H45" s="15"/>
    </row>
    <row r="46" spans="1:8" ht="15.75" x14ac:dyDescent="0.25">
      <c r="A46" s="27" t="s">
        <v>35</v>
      </c>
      <c r="B46" s="28"/>
      <c r="C46" s="14"/>
      <c r="D46" s="71">
        <v>91</v>
      </c>
      <c r="E46" s="101">
        <v>5085012.5</v>
      </c>
      <c r="F46" s="101">
        <v>439638.59</v>
      </c>
      <c r="G46" s="118">
        <f t="shared" si="2"/>
        <v>0.91354227939459343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567818</v>
      </c>
      <c r="F47" s="101">
        <v>25942.5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106</v>
      </c>
      <c r="E48" s="101">
        <v>18098582.949999999</v>
      </c>
      <c r="F48" s="101">
        <v>1163557.92</v>
      </c>
      <c r="G48" s="118">
        <f t="shared" si="2"/>
        <v>0.93570999877645122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1044925</v>
      </c>
      <c r="F50" s="101">
        <v>99526.05</v>
      </c>
      <c r="G50" s="118">
        <f t="shared" si="2"/>
        <v>0.90475292485106584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151960</v>
      </c>
      <c r="F51" s="101">
        <v>6440</v>
      </c>
      <c r="G51" s="118">
        <f t="shared" si="2"/>
        <v>0.95762042642800738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242575</v>
      </c>
      <c r="F52" s="101">
        <v>7750</v>
      </c>
      <c r="G52" s="118">
        <f t="shared" si="2"/>
        <v>0.96805111821086265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137300</v>
      </c>
      <c r="F53" s="101">
        <v>11000</v>
      </c>
      <c r="G53" s="118">
        <f t="shared" si="2"/>
        <v>0.91988346686088862</v>
      </c>
      <c r="H53" s="15"/>
    </row>
    <row r="54" spans="1:8" ht="15.75" x14ac:dyDescent="0.25">
      <c r="A54" s="27" t="s">
        <v>60</v>
      </c>
      <c r="B54" s="30"/>
      <c r="C54" s="14"/>
      <c r="D54" s="71">
        <v>1248</v>
      </c>
      <c r="E54" s="101">
        <v>116985322.94</v>
      </c>
      <c r="F54" s="101">
        <v>12504796.92</v>
      </c>
      <c r="G54" s="118">
        <f>1-(+F54/E54)</f>
        <v>0.89310798478187281</v>
      </c>
      <c r="H54" s="15"/>
    </row>
    <row r="55" spans="1:8" ht="15.75" x14ac:dyDescent="0.25">
      <c r="A55" s="27" t="s">
        <v>61</v>
      </c>
      <c r="B55" s="30"/>
      <c r="C55" s="14"/>
      <c r="D55" s="71">
        <v>21</v>
      </c>
      <c r="E55" s="101">
        <v>358743.79</v>
      </c>
      <c r="F55" s="101">
        <v>40729.25</v>
      </c>
      <c r="G55" s="118">
        <f>1-(+F55/E55)</f>
        <v>0.88646702427936108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1623</v>
      </c>
      <c r="E62" s="112">
        <f>SUM(E44:E61)</f>
        <v>166180948.28999999</v>
      </c>
      <c r="F62" s="112">
        <f>SUM(F44:F61)</f>
        <v>15944350.57</v>
      </c>
      <c r="G62" s="122">
        <f>1-(F62/E62)</f>
        <v>0.9040542809866764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18010767.57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2" t="s">
        <v>10</v>
      </c>
      <c r="B9" s="133"/>
      <c r="C9" s="14"/>
      <c r="D9" s="71"/>
      <c r="E9" s="101"/>
      <c r="F9" s="101"/>
      <c r="G9" s="118"/>
      <c r="H9" s="15"/>
    </row>
    <row r="10" spans="1:8" ht="15.75" customHeight="1" x14ac:dyDescent="0.35">
      <c r="A10" s="132" t="s">
        <v>11</v>
      </c>
      <c r="B10" s="133"/>
      <c r="C10" s="14"/>
      <c r="D10" s="71"/>
      <c r="E10" s="101"/>
      <c r="F10" s="101"/>
      <c r="G10" s="118"/>
      <c r="H10" s="15"/>
    </row>
    <row r="11" spans="1:8" ht="15.75" customHeight="1" x14ac:dyDescent="0.35">
      <c r="A11" s="132" t="s">
        <v>111</v>
      </c>
      <c r="B11" s="133"/>
      <c r="C11" s="14"/>
      <c r="D11" s="71"/>
      <c r="E11" s="101"/>
      <c r="F11" s="101"/>
      <c r="G11" s="118"/>
      <c r="H11" s="15"/>
    </row>
    <row r="12" spans="1:8" ht="15.75" customHeight="1" x14ac:dyDescent="0.35">
      <c r="A12" s="132" t="s">
        <v>25</v>
      </c>
      <c r="B12" s="133"/>
      <c r="C12" s="14"/>
      <c r="D12" s="71"/>
      <c r="E12" s="101"/>
      <c r="F12" s="101"/>
      <c r="G12" s="118"/>
      <c r="H12" s="15"/>
    </row>
    <row r="13" spans="1:8" ht="15.75" customHeight="1" x14ac:dyDescent="0.35">
      <c r="A13" s="132" t="s">
        <v>70</v>
      </c>
      <c r="B13" s="133"/>
      <c r="C13" s="14"/>
      <c r="D13" s="71"/>
      <c r="E13" s="101"/>
      <c r="F13" s="101"/>
      <c r="G13" s="118"/>
      <c r="H13" s="15"/>
    </row>
    <row r="14" spans="1:8" ht="15.75" customHeight="1" x14ac:dyDescent="0.35">
      <c r="A14" s="132" t="s">
        <v>99</v>
      </c>
      <c r="B14" s="133"/>
      <c r="C14" s="14"/>
      <c r="D14" s="71"/>
      <c r="E14" s="101"/>
      <c r="F14" s="101"/>
      <c r="G14" s="118"/>
      <c r="H14" s="15"/>
    </row>
    <row r="15" spans="1:8" ht="15.75" customHeight="1" x14ac:dyDescent="0.35">
      <c r="A15" s="132" t="s">
        <v>101</v>
      </c>
      <c r="B15" s="133"/>
      <c r="C15" s="14"/>
      <c r="D15" s="71"/>
      <c r="E15" s="101"/>
      <c r="F15" s="101"/>
      <c r="G15" s="118"/>
      <c r="H15" s="15"/>
    </row>
    <row r="16" spans="1:8" ht="15.75" customHeight="1" x14ac:dyDescent="0.35">
      <c r="A16" s="132" t="s">
        <v>96</v>
      </c>
      <c r="B16" s="133"/>
      <c r="C16" s="14"/>
      <c r="D16" s="71"/>
      <c r="E16" s="101"/>
      <c r="F16" s="101"/>
      <c r="G16" s="118"/>
      <c r="H16" s="15"/>
    </row>
    <row r="17" spans="1:8" ht="15.75" customHeight="1" x14ac:dyDescent="0.35">
      <c r="A17" s="132" t="s">
        <v>74</v>
      </c>
      <c r="B17" s="133"/>
      <c r="C17" s="14"/>
      <c r="D17" s="71"/>
      <c r="E17" s="101"/>
      <c r="F17" s="101"/>
      <c r="G17" s="118"/>
      <c r="H17" s="15"/>
    </row>
    <row r="18" spans="1:8" ht="15.75" customHeight="1" x14ac:dyDescent="0.35">
      <c r="A18" s="135" t="s">
        <v>105</v>
      </c>
      <c r="B18" s="133"/>
      <c r="C18" s="14"/>
      <c r="D18" s="71"/>
      <c r="E18" s="101"/>
      <c r="F18" s="101"/>
      <c r="G18" s="118"/>
      <c r="H18" s="15"/>
    </row>
    <row r="19" spans="1:8" ht="15.75" customHeight="1" x14ac:dyDescent="0.35">
      <c r="A19" s="135" t="s">
        <v>14</v>
      </c>
      <c r="B19" s="133"/>
      <c r="C19" s="14"/>
      <c r="D19" s="71"/>
      <c r="E19" s="101"/>
      <c r="F19" s="101"/>
      <c r="G19" s="118"/>
      <c r="H19" s="15"/>
    </row>
    <row r="20" spans="1:8" ht="15.75" customHeight="1" x14ac:dyDescent="0.35">
      <c r="A20" s="132" t="s">
        <v>15</v>
      </c>
      <c r="B20" s="133"/>
      <c r="C20" s="14"/>
      <c r="D20" s="71"/>
      <c r="E20" s="101"/>
      <c r="F20" s="101"/>
      <c r="G20" s="118"/>
      <c r="H20" s="15"/>
    </row>
    <row r="21" spans="1:8" ht="15.75" customHeight="1" x14ac:dyDescent="0.35">
      <c r="A21" s="132" t="s">
        <v>58</v>
      </c>
      <c r="B21" s="133"/>
      <c r="C21" s="14"/>
      <c r="D21" s="71"/>
      <c r="E21" s="101"/>
      <c r="F21" s="101"/>
      <c r="G21" s="118"/>
      <c r="H21" s="15"/>
    </row>
    <row r="22" spans="1:8" ht="15.75" customHeight="1" x14ac:dyDescent="0.35">
      <c r="A22" s="132" t="s">
        <v>91</v>
      </c>
      <c r="B22" s="133"/>
      <c r="C22" s="14"/>
      <c r="D22" s="71"/>
      <c r="E22" s="101"/>
      <c r="F22" s="101"/>
      <c r="G22" s="118"/>
      <c r="H22" s="15"/>
    </row>
    <row r="23" spans="1:8" ht="15.75" customHeight="1" x14ac:dyDescent="0.35">
      <c r="A23" s="132" t="s">
        <v>106</v>
      </c>
      <c r="B23" s="133"/>
      <c r="C23" s="14"/>
      <c r="D23" s="71"/>
      <c r="E23" s="101"/>
      <c r="F23" s="101"/>
      <c r="G23" s="118"/>
      <c r="H23" s="15"/>
    </row>
    <row r="24" spans="1:8" ht="15.75" customHeight="1" x14ac:dyDescent="0.35">
      <c r="A24" s="132" t="s">
        <v>18</v>
      </c>
      <c r="B24" s="133"/>
      <c r="C24" s="14"/>
      <c r="D24" s="71"/>
      <c r="E24" s="101"/>
      <c r="F24" s="101"/>
      <c r="G24" s="118"/>
      <c r="H24" s="15"/>
    </row>
    <row r="25" spans="1:8" ht="15.75" customHeight="1" x14ac:dyDescent="0.35">
      <c r="A25" s="134" t="s">
        <v>20</v>
      </c>
      <c r="B25" s="133"/>
      <c r="C25" s="14"/>
      <c r="D25" s="71"/>
      <c r="E25" s="101"/>
      <c r="F25" s="101"/>
      <c r="G25" s="118"/>
      <c r="H25" s="15"/>
    </row>
    <row r="26" spans="1:8" ht="15.75" customHeight="1" x14ac:dyDescent="0.35">
      <c r="A26" s="134" t="s">
        <v>21</v>
      </c>
      <c r="B26" s="133"/>
      <c r="C26" s="14"/>
      <c r="D26" s="71"/>
      <c r="E26" s="101"/>
      <c r="F26" s="101"/>
      <c r="G26" s="118"/>
      <c r="H26" s="15"/>
    </row>
    <row r="27" spans="1:8" ht="15.75" customHeight="1" x14ac:dyDescent="0.35">
      <c r="A27" s="135" t="s">
        <v>22</v>
      </c>
      <c r="B27" s="133"/>
      <c r="C27" s="14"/>
      <c r="D27" s="71"/>
      <c r="E27" s="101"/>
      <c r="F27" s="101"/>
      <c r="G27" s="118"/>
      <c r="H27" s="15"/>
    </row>
    <row r="28" spans="1:8" ht="15.75" customHeight="1" x14ac:dyDescent="0.35">
      <c r="A28" s="135" t="s">
        <v>23</v>
      </c>
      <c r="B28" s="133"/>
      <c r="C28" s="14"/>
      <c r="D28" s="71"/>
      <c r="E28" s="101"/>
      <c r="F28" s="101"/>
      <c r="G28" s="118"/>
      <c r="H28" s="15"/>
    </row>
    <row r="29" spans="1:8" ht="15.75" customHeight="1" x14ac:dyDescent="0.35">
      <c r="A29" s="135" t="s">
        <v>24</v>
      </c>
      <c r="B29" s="133"/>
      <c r="C29" s="14"/>
      <c r="D29" s="71"/>
      <c r="E29" s="101"/>
      <c r="F29" s="101"/>
      <c r="G29" s="118"/>
      <c r="H29" s="15"/>
    </row>
    <row r="30" spans="1:8" ht="15.75" customHeight="1" x14ac:dyDescent="0.35">
      <c r="A30" s="135" t="s">
        <v>66</v>
      </c>
      <c r="B30" s="133"/>
      <c r="C30" s="14"/>
      <c r="D30" s="71"/>
      <c r="E30" s="101"/>
      <c r="F30" s="101"/>
      <c r="G30" s="118"/>
      <c r="H30" s="15"/>
    </row>
    <row r="31" spans="1:8" ht="15.75" customHeight="1" x14ac:dyDescent="0.35">
      <c r="A31" s="135" t="s">
        <v>145</v>
      </c>
      <c r="B31" s="133"/>
      <c r="C31" s="14"/>
      <c r="D31" s="71"/>
      <c r="E31" s="101"/>
      <c r="F31" s="101"/>
      <c r="G31" s="118"/>
      <c r="H31" s="15"/>
    </row>
    <row r="32" spans="1:8" ht="15.75" customHeight="1" x14ac:dyDescent="0.35">
      <c r="A32" s="135" t="s">
        <v>102</v>
      </c>
      <c r="B32" s="133"/>
      <c r="C32" s="14"/>
      <c r="D32" s="71"/>
      <c r="E32" s="101"/>
      <c r="F32" s="101"/>
      <c r="G32" s="118"/>
      <c r="H32" s="15"/>
    </row>
    <row r="33" spans="1:8" ht="15.75" customHeight="1" x14ac:dyDescent="0.35">
      <c r="A33" s="135" t="s">
        <v>27</v>
      </c>
      <c r="B33" s="133"/>
      <c r="C33" s="14"/>
      <c r="D33" s="71"/>
      <c r="E33" s="101"/>
      <c r="F33" s="101"/>
      <c r="G33" s="118"/>
      <c r="H33" s="15"/>
    </row>
    <row r="34" spans="1:8" ht="15.75" customHeight="1" x14ac:dyDescent="0.35">
      <c r="A34" s="135" t="s">
        <v>72</v>
      </c>
      <c r="B34" s="133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295828.2</v>
      </c>
      <c r="F44" s="101">
        <v>24564.1</v>
      </c>
      <c r="G44" s="118">
        <f>1-(+F44/E44)</f>
        <v>0.91696498170221774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80372.75</v>
      </c>
      <c r="F46" s="101">
        <v>5470.75</v>
      </c>
      <c r="G46" s="118">
        <f>1-(+F46/E46)</f>
        <v>0.93193277572311506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562772</v>
      </c>
      <c r="F47" s="101">
        <v>70872.5</v>
      </c>
      <c r="G47" s="118">
        <f>1-(+F47/E47)</f>
        <v>0.87406534084851417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8</v>
      </c>
      <c r="E48" s="101">
        <v>1250051.25</v>
      </c>
      <c r="F48" s="101">
        <v>76594.61</v>
      </c>
      <c r="G48" s="118">
        <f>1-(+F48/E48)</f>
        <v>0.93872682420020781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171575</v>
      </c>
      <c r="F50" s="101">
        <v>29175</v>
      </c>
      <c r="G50" s="118">
        <f>1-(+F50/E50)</f>
        <v>0.82995774442663561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356</v>
      </c>
      <c r="E54" s="101">
        <v>25504579.379999999</v>
      </c>
      <c r="F54" s="101">
        <v>2705084.56</v>
      </c>
      <c r="G54" s="118">
        <f>1-(+F54/E54)</f>
        <v>0.89393729966308499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390</v>
      </c>
      <c r="E60" s="112">
        <f>SUM(E44:E59)</f>
        <v>27865178.579999998</v>
      </c>
      <c r="F60" s="112">
        <f>SUM(F44:F59)</f>
        <v>2911761.52</v>
      </c>
      <c r="G60" s="122">
        <f>1-(F60/E60)</f>
        <v>0.89550537020100451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2911761.52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136</v>
      </c>
      <c r="B9" s="133"/>
      <c r="C9" s="14"/>
      <c r="D9" s="71"/>
      <c r="E9" s="101"/>
      <c r="F9" s="101"/>
      <c r="G9" s="102"/>
      <c r="H9" s="15"/>
    </row>
    <row r="10" spans="1:8" ht="15.75" x14ac:dyDescent="0.25">
      <c r="A10" s="132" t="s">
        <v>11</v>
      </c>
      <c r="B10" s="133"/>
      <c r="C10" s="14"/>
      <c r="D10" s="71">
        <v>3</v>
      </c>
      <c r="E10" s="101">
        <v>875972</v>
      </c>
      <c r="F10" s="101">
        <v>185415</v>
      </c>
      <c r="G10" s="102">
        <f>F10/E10</f>
        <v>0.21166772453914051</v>
      </c>
      <c r="H10" s="15"/>
    </row>
    <row r="11" spans="1:8" ht="15.75" x14ac:dyDescent="0.25">
      <c r="A11" s="132" t="s">
        <v>69</v>
      </c>
      <c r="B11" s="133"/>
      <c r="C11" s="14"/>
      <c r="D11" s="71">
        <v>1</v>
      </c>
      <c r="E11" s="101">
        <v>228609</v>
      </c>
      <c r="F11" s="101">
        <v>96601</v>
      </c>
      <c r="G11" s="102">
        <f>F11/E11</f>
        <v>0.4225599167136902</v>
      </c>
      <c r="H11" s="15"/>
    </row>
    <row r="12" spans="1:8" ht="15.75" x14ac:dyDescent="0.25">
      <c r="A12" s="132" t="s">
        <v>25</v>
      </c>
      <c r="B12" s="133"/>
      <c r="C12" s="14"/>
      <c r="D12" s="71">
        <v>1</v>
      </c>
      <c r="E12" s="101">
        <v>107776</v>
      </c>
      <c r="F12" s="101">
        <v>35473</v>
      </c>
      <c r="G12" s="102">
        <f>F12/E12</f>
        <v>0.32913635688836107</v>
      </c>
      <c r="H12" s="15"/>
    </row>
    <row r="13" spans="1:8" ht="15.75" x14ac:dyDescent="0.25">
      <c r="A13" s="132" t="s">
        <v>70</v>
      </c>
      <c r="B13" s="133"/>
      <c r="C13" s="14"/>
      <c r="D13" s="71">
        <v>18</v>
      </c>
      <c r="E13" s="101">
        <v>4295312</v>
      </c>
      <c r="F13" s="101">
        <v>1036797</v>
      </c>
      <c r="G13" s="102">
        <f>F13/E13</f>
        <v>0.24137874035692866</v>
      </c>
      <c r="H13" s="15"/>
    </row>
    <row r="14" spans="1:8" ht="15.75" x14ac:dyDescent="0.25">
      <c r="A14" s="132" t="s">
        <v>112</v>
      </c>
      <c r="B14" s="133"/>
      <c r="C14" s="14"/>
      <c r="D14" s="71"/>
      <c r="E14" s="101"/>
      <c r="F14" s="101"/>
      <c r="G14" s="102"/>
      <c r="H14" s="15"/>
    </row>
    <row r="15" spans="1:8" ht="15.75" x14ac:dyDescent="0.25">
      <c r="A15" s="132" t="s">
        <v>104</v>
      </c>
      <c r="B15" s="133"/>
      <c r="C15" s="14"/>
      <c r="D15" s="71"/>
      <c r="E15" s="101"/>
      <c r="F15" s="101"/>
      <c r="G15" s="102"/>
      <c r="H15" s="15"/>
    </row>
    <row r="16" spans="1:8" ht="15.75" x14ac:dyDescent="0.25">
      <c r="A16" s="132" t="s">
        <v>113</v>
      </c>
      <c r="B16" s="133"/>
      <c r="C16" s="14"/>
      <c r="D16" s="71"/>
      <c r="E16" s="101"/>
      <c r="F16" s="101"/>
      <c r="G16" s="102"/>
      <c r="H16" s="15"/>
    </row>
    <row r="17" spans="1:8" ht="15.75" x14ac:dyDescent="0.25">
      <c r="A17" s="132" t="s">
        <v>137</v>
      </c>
      <c r="B17" s="133"/>
      <c r="C17" s="14"/>
      <c r="D17" s="71"/>
      <c r="E17" s="101"/>
      <c r="F17" s="101"/>
      <c r="G17" s="102"/>
      <c r="H17" s="15"/>
    </row>
    <row r="18" spans="1:8" ht="15.75" x14ac:dyDescent="0.25">
      <c r="A18" s="132" t="s">
        <v>14</v>
      </c>
      <c r="B18" s="133"/>
      <c r="C18" s="14"/>
      <c r="D18" s="71">
        <v>1</v>
      </c>
      <c r="E18" s="101">
        <v>1205749</v>
      </c>
      <c r="F18" s="101">
        <v>464278</v>
      </c>
      <c r="G18" s="102">
        <f>F18/E18</f>
        <v>0.38505360568410174</v>
      </c>
      <c r="H18" s="15"/>
    </row>
    <row r="19" spans="1:8" ht="15.75" x14ac:dyDescent="0.25">
      <c r="A19" s="132" t="s">
        <v>15</v>
      </c>
      <c r="B19" s="133"/>
      <c r="C19" s="14"/>
      <c r="D19" s="71">
        <v>3</v>
      </c>
      <c r="E19" s="101">
        <v>2431251</v>
      </c>
      <c r="F19" s="101">
        <v>723672</v>
      </c>
      <c r="G19" s="102">
        <f>F19/E19</f>
        <v>0.29765417063067534</v>
      </c>
      <c r="H19" s="15"/>
    </row>
    <row r="20" spans="1:8" ht="15.75" x14ac:dyDescent="0.25">
      <c r="A20" s="135" t="s">
        <v>16</v>
      </c>
      <c r="B20" s="133"/>
      <c r="C20" s="14"/>
      <c r="D20" s="71"/>
      <c r="E20" s="101"/>
      <c r="F20" s="101"/>
      <c r="G20" s="102"/>
      <c r="H20" s="15"/>
    </row>
    <row r="21" spans="1:8" ht="15.75" x14ac:dyDescent="0.25">
      <c r="A21" s="132" t="s">
        <v>71</v>
      </c>
      <c r="B21" s="133"/>
      <c r="C21" s="14"/>
      <c r="D21" s="71">
        <v>3</v>
      </c>
      <c r="E21" s="101">
        <v>4709227</v>
      </c>
      <c r="F21" s="101">
        <v>1728938.5</v>
      </c>
      <c r="G21" s="102">
        <f>F21/E21</f>
        <v>0.36713849215593131</v>
      </c>
      <c r="H21" s="15"/>
    </row>
    <row r="22" spans="1:8" ht="15.75" x14ac:dyDescent="0.25">
      <c r="A22" s="132" t="s">
        <v>91</v>
      </c>
      <c r="B22" s="133"/>
      <c r="C22" s="14"/>
      <c r="D22" s="71"/>
      <c r="E22" s="101"/>
      <c r="F22" s="101"/>
      <c r="G22" s="102"/>
      <c r="H22" s="15"/>
    </row>
    <row r="23" spans="1:8" ht="15.75" x14ac:dyDescent="0.25">
      <c r="A23" s="132" t="s">
        <v>139</v>
      </c>
      <c r="B23" s="133"/>
      <c r="C23" s="14"/>
      <c r="D23" s="71">
        <v>1</v>
      </c>
      <c r="E23" s="101">
        <v>156730</v>
      </c>
      <c r="F23" s="101">
        <v>86920.5</v>
      </c>
      <c r="G23" s="102">
        <f>F23/E23</f>
        <v>0.55458750717794936</v>
      </c>
      <c r="H23" s="15"/>
    </row>
    <row r="24" spans="1:8" ht="15.75" x14ac:dyDescent="0.25">
      <c r="A24" s="132" t="s">
        <v>133</v>
      </c>
      <c r="B24" s="133"/>
      <c r="C24" s="14"/>
      <c r="D24" s="71">
        <v>1</v>
      </c>
      <c r="E24" s="101">
        <v>441868</v>
      </c>
      <c r="F24" s="101">
        <v>103370.97</v>
      </c>
      <c r="G24" s="102">
        <f>F24/E24</f>
        <v>0.23394083753519151</v>
      </c>
      <c r="H24" s="15"/>
    </row>
    <row r="25" spans="1:8" ht="15.75" x14ac:dyDescent="0.25">
      <c r="A25" s="134" t="s">
        <v>20</v>
      </c>
      <c r="B25" s="133"/>
      <c r="C25" s="14"/>
      <c r="D25" s="71">
        <v>4</v>
      </c>
      <c r="E25" s="101">
        <v>2173173</v>
      </c>
      <c r="F25" s="101">
        <v>385618</v>
      </c>
      <c r="G25" s="102">
        <f>F25/E25</f>
        <v>0.17744468571991276</v>
      </c>
      <c r="H25" s="15"/>
    </row>
    <row r="26" spans="1:8" ht="15.75" x14ac:dyDescent="0.25">
      <c r="A26" s="134" t="s">
        <v>21</v>
      </c>
      <c r="B26" s="133"/>
      <c r="C26" s="14"/>
      <c r="D26" s="71">
        <v>17</v>
      </c>
      <c r="E26" s="101">
        <v>144996</v>
      </c>
      <c r="F26" s="101">
        <v>144996</v>
      </c>
      <c r="G26" s="102">
        <f>F26/E26</f>
        <v>1</v>
      </c>
      <c r="H26" s="15"/>
    </row>
    <row r="27" spans="1:8" ht="15.75" x14ac:dyDescent="0.25">
      <c r="A27" s="135" t="s">
        <v>22</v>
      </c>
      <c r="B27" s="133"/>
      <c r="C27" s="14"/>
      <c r="D27" s="71"/>
      <c r="E27" s="101"/>
      <c r="F27" s="101"/>
      <c r="G27" s="102"/>
      <c r="H27" s="15"/>
    </row>
    <row r="28" spans="1:8" ht="15.75" x14ac:dyDescent="0.25">
      <c r="A28" s="135" t="s">
        <v>23</v>
      </c>
      <c r="B28" s="133"/>
      <c r="C28" s="14"/>
      <c r="D28" s="71"/>
      <c r="E28" s="101">
        <v>74808</v>
      </c>
      <c r="F28" s="101">
        <v>10108</v>
      </c>
      <c r="G28" s="102">
        <f>F28/E28</f>
        <v>0.13511923858410865</v>
      </c>
      <c r="H28" s="15"/>
    </row>
    <row r="29" spans="1:8" ht="15.75" x14ac:dyDescent="0.25">
      <c r="A29" s="135" t="s">
        <v>141</v>
      </c>
      <c r="B29" s="133"/>
      <c r="C29" s="14"/>
      <c r="D29" s="71">
        <v>1</v>
      </c>
      <c r="E29" s="101">
        <v>1609764</v>
      </c>
      <c r="F29" s="101">
        <v>213261.5</v>
      </c>
      <c r="G29" s="102">
        <f>F29/E29</f>
        <v>0.13247997843162104</v>
      </c>
      <c r="H29" s="15"/>
    </row>
    <row r="30" spans="1:8" ht="15.75" x14ac:dyDescent="0.25">
      <c r="A30" s="135" t="s">
        <v>107</v>
      </c>
      <c r="B30" s="133"/>
      <c r="C30" s="14"/>
      <c r="D30" s="71"/>
      <c r="E30" s="101"/>
      <c r="F30" s="101"/>
      <c r="G30" s="102"/>
      <c r="H30" s="15"/>
    </row>
    <row r="31" spans="1:8" ht="15.75" x14ac:dyDescent="0.25">
      <c r="A31" s="135" t="s">
        <v>19</v>
      </c>
      <c r="B31" s="133"/>
      <c r="C31" s="14"/>
      <c r="D31" s="71"/>
      <c r="E31" s="101"/>
      <c r="F31" s="101"/>
      <c r="G31" s="102"/>
      <c r="H31" s="15"/>
    </row>
    <row r="32" spans="1:8" ht="15.75" x14ac:dyDescent="0.25">
      <c r="A32" s="135" t="s">
        <v>132</v>
      </c>
      <c r="B32" s="133"/>
      <c r="C32" s="14"/>
      <c r="D32" s="71">
        <v>2</v>
      </c>
      <c r="E32" s="101">
        <v>513077</v>
      </c>
      <c r="F32" s="101">
        <v>118864</v>
      </c>
      <c r="G32" s="102">
        <f>F32/E32</f>
        <v>0.23166893078426826</v>
      </c>
      <c r="H32" s="15"/>
    </row>
    <row r="33" spans="1:8" ht="15.75" x14ac:dyDescent="0.25">
      <c r="A33" s="135" t="s">
        <v>142</v>
      </c>
      <c r="B33" s="133"/>
      <c r="C33" s="14"/>
      <c r="D33" s="71">
        <v>2</v>
      </c>
      <c r="E33" s="101">
        <v>898210</v>
      </c>
      <c r="F33" s="101">
        <v>281575.7</v>
      </c>
      <c r="G33" s="102">
        <f>F33/E33</f>
        <v>0.31348537647098118</v>
      </c>
      <c r="H33" s="15"/>
    </row>
    <row r="34" spans="1:8" ht="15.75" x14ac:dyDescent="0.25">
      <c r="A34" s="135" t="s">
        <v>72</v>
      </c>
      <c r="B34" s="133"/>
      <c r="C34" s="14"/>
      <c r="D34" s="71">
        <v>3</v>
      </c>
      <c r="E34" s="101">
        <v>2465922</v>
      </c>
      <c r="F34" s="101">
        <v>283558</v>
      </c>
      <c r="G34" s="102">
        <f>F34/E34</f>
        <v>0.11499066069405277</v>
      </c>
      <c r="H34" s="15"/>
    </row>
    <row r="35" spans="1:8" x14ac:dyDescent="0.2">
      <c r="A35" s="16" t="s">
        <v>28</v>
      </c>
      <c r="B35" s="13"/>
      <c r="C35" s="14"/>
      <c r="D35" s="72"/>
      <c r="E35" s="100">
        <v>307075</v>
      </c>
      <c r="F35" s="101">
        <v>44465</v>
      </c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61</v>
      </c>
      <c r="E39" s="105">
        <f>SUM(E9:E38)</f>
        <v>22639519</v>
      </c>
      <c r="F39" s="105">
        <f>SUM(F9:F38)</f>
        <v>5943912.1699999999</v>
      </c>
      <c r="G39" s="106">
        <f>F39/E39</f>
        <v>0.26254586813438924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108</v>
      </c>
      <c r="E44" s="101">
        <v>23562248.300000001</v>
      </c>
      <c r="F44" s="101">
        <v>1295966.73</v>
      </c>
      <c r="G44" s="102">
        <f>1-(+F44/E44)</f>
        <v>0.94499817192742175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8949083.5500000007</v>
      </c>
      <c r="F45" s="101">
        <v>992167.69</v>
      </c>
      <c r="G45" s="102">
        <f>1-(+F45/E45)</f>
        <v>0.88913192234080773</v>
      </c>
      <c r="H45" s="15"/>
    </row>
    <row r="46" spans="1:8" ht="15.75" x14ac:dyDescent="0.25">
      <c r="A46" s="27" t="s">
        <v>35</v>
      </c>
      <c r="B46" s="28"/>
      <c r="C46" s="14"/>
      <c r="D46" s="71">
        <v>256</v>
      </c>
      <c r="E46" s="101">
        <v>19784690</v>
      </c>
      <c r="F46" s="101">
        <v>750931.55</v>
      </c>
      <c r="G46" s="102">
        <f>1-(+F46/E46)</f>
        <v>0.96204481596628499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1495090.5</v>
      </c>
      <c r="F47" s="101">
        <v>153958.51</v>
      </c>
      <c r="G47" s="102">
        <f>1-(+F47/E47)</f>
        <v>0.89702395273062063</v>
      </c>
      <c r="H47" s="15"/>
    </row>
    <row r="48" spans="1:8" ht="15.75" x14ac:dyDescent="0.25">
      <c r="A48" s="27" t="s">
        <v>37</v>
      </c>
      <c r="B48" s="28"/>
      <c r="C48" s="14"/>
      <c r="D48" s="71">
        <v>99</v>
      </c>
      <c r="E48" s="101">
        <v>17650776</v>
      </c>
      <c r="F48" s="101">
        <v>1191608</v>
      </c>
      <c r="G48" s="102">
        <f>1-(+F48/E48)</f>
        <v>0.93248976702214115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40</v>
      </c>
      <c r="E50" s="101">
        <v>17356367.5</v>
      </c>
      <c r="F50" s="101">
        <v>760942.6</v>
      </c>
      <c r="G50" s="102">
        <f t="shared" ref="G50:G55" si="0">1-(+F50/E50)</f>
        <v>0.95615772712809866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866170</v>
      </c>
      <c r="F51" s="101">
        <v>80670</v>
      </c>
      <c r="G51" s="102">
        <f t="shared" si="0"/>
        <v>0.90686585774155193</v>
      </c>
      <c r="H51" s="15"/>
    </row>
    <row r="52" spans="1:8" ht="15.75" x14ac:dyDescent="0.25">
      <c r="A52" s="53" t="s">
        <v>41</v>
      </c>
      <c r="B52" s="28"/>
      <c r="C52" s="14"/>
      <c r="D52" s="71">
        <v>1</v>
      </c>
      <c r="E52" s="101">
        <v>267600</v>
      </c>
      <c r="F52" s="101">
        <v>34950</v>
      </c>
      <c r="G52" s="102">
        <f t="shared" si="0"/>
        <v>0.86939461883408076</v>
      </c>
      <c r="H52" s="15"/>
    </row>
    <row r="53" spans="1:8" ht="15.75" x14ac:dyDescent="0.25">
      <c r="A53" s="54" t="s">
        <v>59</v>
      </c>
      <c r="B53" s="28"/>
      <c r="C53" s="14"/>
      <c r="D53" s="71">
        <v>1</v>
      </c>
      <c r="E53" s="101">
        <v>119600</v>
      </c>
      <c r="F53" s="101">
        <v>-44600</v>
      </c>
      <c r="G53" s="102">
        <f t="shared" si="0"/>
        <v>1.3729096989966556</v>
      </c>
      <c r="H53" s="15"/>
    </row>
    <row r="54" spans="1:8" ht="15.75" x14ac:dyDescent="0.25">
      <c r="A54" s="27" t="s">
        <v>92</v>
      </c>
      <c r="B54" s="28"/>
      <c r="C54" s="14"/>
      <c r="D54" s="71">
        <v>1243</v>
      </c>
      <c r="E54" s="101">
        <v>152161545.25</v>
      </c>
      <c r="F54" s="101">
        <v>16222261.23</v>
      </c>
      <c r="G54" s="102">
        <f t="shared" si="0"/>
        <v>0.89338790426091574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381928</v>
      </c>
      <c r="F55" s="101">
        <v>36694.879999999997</v>
      </c>
      <c r="G55" s="102">
        <f t="shared" si="0"/>
        <v>0.90392199576883603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1787</v>
      </c>
      <c r="E61" s="112">
        <f>SUM(E44:E60)</f>
        <v>242595099.09999999</v>
      </c>
      <c r="F61" s="112">
        <f>SUM(F44:F60)</f>
        <v>21475551.189999998</v>
      </c>
      <c r="G61" s="106">
        <f>1-(+F61/E61)</f>
        <v>0.91147574180322755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27419463.359999999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A9" sqref="A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MAY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2" t="s">
        <v>10</v>
      </c>
      <c r="B9" s="133"/>
      <c r="C9" s="14"/>
      <c r="D9" s="71"/>
      <c r="E9" s="100"/>
      <c r="F9" s="101"/>
      <c r="G9" s="102"/>
      <c r="H9" s="15"/>
    </row>
    <row r="10" spans="1:8" ht="15.75" x14ac:dyDescent="0.25">
      <c r="A10" s="132" t="s">
        <v>11</v>
      </c>
      <c r="B10" s="133"/>
      <c r="C10" s="14"/>
      <c r="D10" s="71"/>
      <c r="E10" s="100"/>
      <c r="F10" s="101"/>
      <c r="G10" s="102"/>
      <c r="H10" s="15"/>
    </row>
    <row r="11" spans="1:8" ht="15.75" x14ac:dyDescent="0.25">
      <c r="A11" s="132" t="s">
        <v>111</v>
      </c>
      <c r="B11" s="133"/>
      <c r="C11" s="14"/>
      <c r="D11" s="71"/>
      <c r="E11" s="100"/>
      <c r="F11" s="101"/>
      <c r="G11" s="102"/>
      <c r="H11" s="15"/>
    </row>
    <row r="12" spans="1:8" ht="15.75" x14ac:dyDescent="0.25">
      <c r="A12" s="132" t="s">
        <v>25</v>
      </c>
      <c r="B12" s="133"/>
      <c r="C12" s="14"/>
      <c r="D12" s="71"/>
      <c r="E12" s="100"/>
      <c r="F12" s="101"/>
      <c r="G12" s="102"/>
      <c r="H12" s="15"/>
    </row>
    <row r="13" spans="1:8" ht="15.75" x14ac:dyDescent="0.25">
      <c r="A13" s="132" t="s">
        <v>70</v>
      </c>
      <c r="B13" s="133"/>
      <c r="C13" s="14"/>
      <c r="D13" s="71">
        <v>15</v>
      </c>
      <c r="E13" s="100">
        <v>951321</v>
      </c>
      <c r="F13" s="101">
        <v>198773.5</v>
      </c>
      <c r="G13" s="102">
        <f>F13/E13</f>
        <v>0.20894472002615311</v>
      </c>
      <c r="H13" s="15"/>
    </row>
    <row r="14" spans="1:8" ht="15.75" x14ac:dyDescent="0.25">
      <c r="A14" s="132" t="s">
        <v>99</v>
      </c>
      <c r="B14" s="133"/>
      <c r="C14" s="14"/>
      <c r="D14" s="71">
        <v>3</v>
      </c>
      <c r="E14" s="100">
        <v>762760</v>
      </c>
      <c r="F14" s="101">
        <v>112760.5</v>
      </c>
      <c r="G14" s="102">
        <f>F14/E14</f>
        <v>0.14783221458912371</v>
      </c>
      <c r="H14" s="15"/>
    </row>
    <row r="15" spans="1:8" ht="15.75" x14ac:dyDescent="0.25">
      <c r="A15" s="132" t="s">
        <v>101</v>
      </c>
      <c r="B15" s="133"/>
      <c r="C15" s="14"/>
      <c r="D15" s="71"/>
      <c r="E15" s="100"/>
      <c r="F15" s="101"/>
      <c r="G15" s="102"/>
      <c r="H15" s="15"/>
    </row>
    <row r="16" spans="1:8" ht="15.75" x14ac:dyDescent="0.25">
      <c r="A16" s="132" t="s">
        <v>96</v>
      </c>
      <c r="B16" s="133"/>
      <c r="C16" s="14"/>
      <c r="D16" s="71">
        <v>1</v>
      </c>
      <c r="E16" s="100">
        <v>1129355</v>
      </c>
      <c r="F16" s="101">
        <v>344966.5</v>
      </c>
      <c r="G16" s="102">
        <f>F16/E16</f>
        <v>0.30545444080913442</v>
      </c>
      <c r="H16" s="15"/>
    </row>
    <row r="17" spans="1:8" ht="15.75" x14ac:dyDescent="0.25">
      <c r="A17" s="132" t="s">
        <v>74</v>
      </c>
      <c r="B17" s="133"/>
      <c r="C17" s="14"/>
      <c r="D17" s="71">
        <v>2</v>
      </c>
      <c r="E17" s="100">
        <v>358813</v>
      </c>
      <c r="F17" s="101">
        <v>99416</v>
      </c>
      <c r="G17" s="102">
        <f>F17/E17</f>
        <v>0.27706911399531231</v>
      </c>
      <c r="H17" s="15"/>
    </row>
    <row r="18" spans="1:8" ht="15.75" x14ac:dyDescent="0.25">
      <c r="A18" s="135" t="s">
        <v>105</v>
      </c>
      <c r="B18" s="133"/>
      <c r="C18" s="14"/>
      <c r="D18" s="71">
        <v>2</v>
      </c>
      <c r="E18" s="100">
        <v>492317</v>
      </c>
      <c r="F18" s="101">
        <v>189402</v>
      </c>
      <c r="G18" s="102">
        <f>F18/E18</f>
        <v>0.3847155389718413</v>
      </c>
      <c r="H18" s="15"/>
    </row>
    <row r="19" spans="1:8" ht="15.75" x14ac:dyDescent="0.25">
      <c r="A19" s="135" t="s">
        <v>14</v>
      </c>
      <c r="B19" s="133"/>
      <c r="C19" s="14"/>
      <c r="D19" s="71"/>
      <c r="E19" s="100"/>
      <c r="F19" s="101"/>
      <c r="G19" s="102"/>
      <c r="H19" s="15"/>
    </row>
    <row r="20" spans="1:8" ht="15.75" x14ac:dyDescent="0.25">
      <c r="A20" s="132" t="s">
        <v>15</v>
      </c>
      <c r="B20" s="133"/>
      <c r="C20" s="14"/>
      <c r="D20" s="71">
        <v>2</v>
      </c>
      <c r="E20" s="100">
        <v>1134590</v>
      </c>
      <c r="F20" s="101">
        <v>418782</v>
      </c>
      <c r="G20" s="102">
        <f>F20/E20</f>
        <v>0.36910425792577056</v>
      </c>
      <c r="H20" s="15"/>
    </row>
    <row r="21" spans="1:8" ht="15.75" x14ac:dyDescent="0.25">
      <c r="A21" s="132" t="s">
        <v>58</v>
      </c>
      <c r="B21" s="133"/>
      <c r="C21" s="14"/>
      <c r="D21" s="71"/>
      <c r="E21" s="100"/>
      <c r="F21" s="101"/>
      <c r="G21" s="102"/>
      <c r="H21" s="15"/>
    </row>
    <row r="22" spans="1:8" ht="15.75" x14ac:dyDescent="0.25">
      <c r="A22" s="132" t="s">
        <v>91</v>
      </c>
      <c r="B22" s="133"/>
      <c r="C22" s="14"/>
      <c r="D22" s="71"/>
      <c r="E22" s="100"/>
      <c r="F22" s="101"/>
      <c r="G22" s="102"/>
      <c r="H22" s="15"/>
    </row>
    <row r="23" spans="1:8" ht="15.75" x14ac:dyDescent="0.25">
      <c r="A23" s="132" t="s">
        <v>106</v>
      </c>
      <c r="B23" s="133"/>
      <c r="C23" s="14"/>
      <c r="D23" s="71">
        <v>3</v>
      </c>
      <c r="E23" s="100">
        <v>1354837</v>
      </c>
      <c r="F23" s="101">
        <v>267921.34000000003</v>
      </c>
      <c r="G23" s="102">
        <f t="shared" ref="G23:G29" si="0">F23/E23</f>
        <v>0.19775171478192582</v>
      </c>
      <c r="H23" s="15"/>
    </row>
    <row r="24" spans="1:8" ht="15.75" x14ac:dyDescent="0.25">
      <c r="A24" s="132" t="s">
        <v>18</v>
      </c>
      <c r="B24" s="133"/>
      <c r="C24" s="14"/>
      <c r="D24" s="71">
        <v>2</v>
      </c>
      <c r="E24" s="100">
        <v>1880358</v>
      </c>
      <c r="F24" s="101">
        <v>126120.5</v>
      </c>
      <c r="G24" s="102">
        <f t="shared" si="0"/>
        <v>6.707260000489268E-2</v>
      </c>
      <c r="H24" s="15"/>
    </row>
    <row r="25" spans="1:8" ht="15.75" x14ac:dyDescent="0.25">
      <c r="A25" s="134" t="s">
        <v>20</v>
      </c>
      <c r="B25" s="133"/>
      <c r="C25" s="14"/>
      <c r="D25" s="71">
        <v>4</v>
      </c>
      <c r="E25" s="100">
        <v>813646</v>
      </c>
      <c r="F25" s="101">
        <v>180846</v>
      </c>
      <c r="G25" s="102">
        <f t="shared" si="0"/>
        <v>0.22226619438920611</v>
      </c>
      <c r="H25" s="15"/>
    </row>
    <row r="26" spans="1:8" ht="15.75" x14ac:dyDescent="0.25">
      <c r="A26" s="134" t="s">
        <v>21</v>
      </c>
      <c r="B26" s="133"/>
      <c r="C26" s="14"/>
      <c r="D26" s="71"/>
      <c r="E26" s="100"/>
      <c r="F26" s="101"/>
      <c r="G26" s="102"/>
      <c r="H26" s="15"/>
    </row>
    <row r="27" spans="1:8" ht="15.75" x14ac:dyDescent="0.25">
      <c r="A27" s="135" t="s">
        <v>22</v>
      </c>
      <c r="B27" s="133"/>
      <c r="C27" s="14"/>
      <c r="D27" s="71"/>
      <c r="E27" s="100"/>
      <c r="F27" s="101"/>
      <c r="G27" s="102"/>
      <c r="H27" s="15"/>
    </row>
    <row r="28" spans="1:8" ht="15.75" x14ac:dyDescent="0.25">
      <c r="A28" s="135" t="s">
        <v>23</v>
      </c>
      <c r="B28" s="133"/>
      <c r="C28" s="14"/>
      <c r="D28" s="71"/>
      <c r="E28" s="100"/>
      <c r="F28" s="101"/>
      <c r="G28" s="102"/>
      <c r="H28" s="15"/>
    </row>
    <row r="29" spans="1:8" ht="15.75" x14ac:dyDescent="0.25">
      <c r="A29" s="135" t="s">
        <v>24</v>
      </c>
      <c r="B29" s="133"/>
      <c r="C29" s="14"/>
      <c r="D29" s="71">
        <v>1</v>
      </c>
      <c r="E29" s="100">
        <v>78707</v>
      </c>
      <c r="F29" s="101">
        <v>12485</v>
      </c>
      <c r="G29" s="102">
        <f t="shared" si="0"/>
        <v>0.15862629753389151</v>
      </c>
      <c r="H29" s="15"/>
    </row>
    <row r="30" spans="1:8" ht="15.75" x14ac:dyDescent="0.25">
      <c r="A30" s="135" t="s">
        <v>152</v>
      </c>
      <c r="B30" s="133"/>
      <c r="C30" s="14"/>
      <c r="D30" s="71"/>
      <c r="E30" s="100"/>
      <c r="F30" s="101"/>
      <c r="G30" s="102"/>
      <c r="H30" s="15"/>
    </row>
    <row r="31" spans="1:8" ht="15.75" x14ac:dyDescent="0.25">
      <c r="A31" s="135" t="s">
        <v>145</v>
      </c>
      <c r="B31" s="133"/>
      <c r="C31" s="14"/>
      <c r="D31" s="71">
        <v>2</v>
      </c>
      <c r="E31" s="100">
        <v>1901143</v>
      </c>
      <c r="F31" s="101">
        <v>702039</v>
      </c>
      <c r="G31" s="102">
        <f>F31/E31</f>
        <v>0.36927206422662578</v>
      </c>
      <c r="H31" s="15"/>
    </row>
    <row r="32" spans="1:8" ht="15.75" x14ac:dyDescent="0.25">
      <c r="A32" s="135" t="s">
        <v>102</v>
      </c>
      <c r="B32" s="133"/>
      <c r="C32" s="14"/>
      <c r="D32" s="71">
        <v>1</v>
      </c>
      <c r="E32" s="100">
        <v>129283</v>
      </c>
      <c r="F32" s="101">
        <v>56770</v>
      </c>
      <c r="G32" s="102">
        <f>F32/E32</f>
        <v>0.43911419134766366</v>
      </c>
      <c r="H32" s="15"/>
    </row>
    <row r="33" spans="1:8" ht="15.75" x14ac:dyDescent="0.25">
      <c r="A33" s="135" t="s">
        <v>27</v>
      </c>
      <c r="B33" s="133"/>
      <c r="C33" s="14"/>
      <c r="D33" s="71"/>
      <c r="E33" s="100"/>
      <c r="F33" s="101"/>
      <c r="G33" s="102"/>
      <c r="H33" s="15"/>
    </row>
    <row r="34" spans="1:8" ht="15.75" x14ac:dyDescent="0.25">
      <c r="A34" s="135" t="s">
        <v>72</v>
      </c>
      <c r="B34" s="133"/>
      <c r="C34" s="14"/>
      <c r="D34" s="71">
        <v>4</v>
      </c>
      <c r="E34" s="100">
        <v>4205214</v>
      </c>
      <c r="F34" s="101">
        <v>811500</v>
      </c>
      <c r="G34" s="102">
        <f>F34/E34</f>
        <v>0.19297472138159913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15192344</v>
      </c>
      <c r="F39" s="112">
        <f>SUM(F9:F38)</f>
        <v>3521782.34</v>
      </c>
      <c r="G39" s="117">
        <f>F39/E39</f>
        <v>0.23181296711027605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154</v>
      </c>
      <c r="E44" s="101">
        <v>25920612.48</v>
      </c>
      <c r="F44" s="101">
        <v>1672595.37</v>
      </c>
      <c r="G44" s="102">
        <f>1-(+F44/E44)</f>
        <v>0.93547238240259356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11051704.609999999</v>
      </c>
      <c r="F45" s="101">
        <v>1030690.82</v>
      </c>
      <c r="G45" s="102">
        <f t="shared" ref="G45:G55" si="1">1-(+F45/E45)</f>
        <v>0.90673919939306091</v>
      </c>
      <c r="H45" s="15"/>
    </row>
    <row r="46" spans="1:8" ht="15.75" x14ac:dyDescent="0.25">
      <c r="A46" s="27" t="s">
        <v>35</v>
      </c>
      <c r="B46" s="28"/>
      <c r="C46" s="14"/>
      <c r="D46" s="71">
        <v>136</v>
      </c>
      <c r="E46" s="101">
        <v>15971057.9</v>
      </c>
      <c r="F46" s="101">
        <v>713012.99</v>
      </c>
      <c r="G46" s="102">
        <f t="shared" si="1"/>
        <v>0.95535593230802829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677788.49</v>
      </c>
      <c r="F47" s="101">
        <v>45192.36</v>
      </c>
      <c r="G47" s="102">
        <f t="shared" si="1"/>
        <v>0.93332380135283799</v>
      </c>
      <c r="H47" s="15"/>
    </row>
    <row r="48" spans="1:8" ht="15.75" x14ac:dyDescent="0.25">
      <c r="A48" s="27" t="s">
        <v>37</v>
      </c>
      <c r="B48" s="28"/>
      <c r="C48" s="14"/>
      <c r="D48" s="71">
        <v>57</v>
      </c>
      <c r="E48" s="101">
        <v>8794571.8499999996</v>
      </c>
      <c r="F48" s="101">
        <v>681923.9</v>
      </c>
      <c r="G48" s="102">
        <f t="shared" si="1"/>
        <v>0.92246081882883246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2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1650205</v>
      </c>
      <c r="F50" s="101">
        <v>193365</v>
      </c>
      <c r="G50" s="102">
        <f t="shared" si="1"/>
        <v>0.88282364918298029</v>
      </c>
      <c r="H50" s="2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525410</v>
      </c>
      <c r="F51" s="101">
        <v>-35165</v>
      </c>
      <c r="G51" s="102">
        <f t="shared" si="1"/>
        <v>1.0669286842656212</v>
      </c>
      <c r="H51" s="2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404975</v>
      </c>
      <c r="F52" s="101">
        <v>86625</v>
      </c>
      <c r="G52" s="102">
        <f t="shared" si="1"/>
        <v>0.78609790727822704</v>
      </c>
      <c r="H52" s="2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2"/>
    </row>
    <row r="54" spans="1:8" ht="15.75" x14ac:dyDescent="0.25">
      <c r="A54" s="27" t="s">
        <v>92</v>
      </c>
      <c r="B54" s="28"/>
      <c r="C54" s="14"/>
      <c r="D54" s="71">
        <v>1207</v>
      </c>
      <c r="E54" s="101">
        <v>147134259.55000001</v>
      </c>
      <c r="F54" s="101">
        <v>16084678.449999999</v>
      </c>
      <c r="G54" s="102">
        <f t="shared" si="1"/>
        <v>0.89068026373195552</v>
      </c>
      <c r="H54" s="2"/>
    </row>
    <row r="55" spans="1:8" ht="15.75" x14ac:dyDescent="0.25">
      <c r="A55" s="69" t="s">
        <v>93</v>
      </c>
      <c r="B55" s="30"/>
      <c r="C55" s="14"/>
      <c r="D55" s="71">
        <v>2</v>
      </c>
      <c r="E55" s="101">
        <v>431153.96</v>
      </c>
      <c r="F55" s="101">
        <v>63547.32</v>
      </c>
      <c r="G55" s="102">
        <f t="shared" si="1"/>
        <v>0.85261107192428431</v>
      </c>
      <c r="H55" s="2"/>
    </row>
    <row r="56" spans="1:8" x14ac:dyDescent="0.2">
      <c r="A56" s="16" t="s">
        <v>42</v>
      </c>
      <c r="B56" s="30"/>
      <c r="C56" s="14"/>
      <c r="D56" s="72"/>
      <c r="E56" s="104"/>
      <c r="F56" s="101"/>
      <c r="G56" s="103"/>
      <c r="H56" s="2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2"/>
    </row>
    <row r="58" spans="1:8" x14ac:dyDescent="0.2">
      <c r="A58" s="16" t="s">
        <v>44</v>
      </c>
      <c r="B58" s="28"/>
      <c r="C58" s="14"/>
      <c r="D58" s="72"/>
      <c r="E58" s="100"/>
      <c r="F58" s="101">
        <v>2290.75</v>
      </c>
      <c r="G58" s="103"/>
      <c r="H58" s="2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2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1588</v>
      </c>
      <c r="E61" s="112">
        <f>SUM(E44:E60)</f>
        <v>212561738.84000003</v>
      </c>
      <c r="F61" s="112">
        <f>SUM(F44:F60)</f>
        <v>20538756.960000001</v>
      </c>
      <c r="G61" s="106">
        <f>1-(+F61/E61)</f>
        <v>0.90337509905552671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F61+F27+F39</f>
        <v>24060539.300000001</v>
      </c>
      <c r="G63" s="116"/>
      <c r="H63" s="2"/>
    </row>
    <row r="64" spans="1:8" ht="18" x14ac:dyDescent="0.25">
      <c r="A64" s="42"/>
      <c r="B64" s="38"/>
      <c r="C64" s="38"/>
      <c r="D64" s="38"/>
      <c r="E64" s="43"/>
      <c r="F64" s="2"/>
      <c r="G64" s="2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8"/>
      <c r="F70" s="2"/>
      <c r="G70" s="2"/>
      <c r="H70" s="2"/>
    </row>
    <row r="71" spans="1:8" ht="15.75" x14ac:dyDescent="0.25">
      <c r="A71" s="47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2025-07-09T12:25:07Z</dcterms:modified>
</cp:coreProperties>
</file>