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june 2025\Optimized\"/>
    </mc:Choice>
  </mc:AlternateContent>
  <bookViews>
    <workbookView xWindow="32760" yWindow="135" windowWidth="7845" windowHeight="4080" tabRatio="790" activeTab="11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/>
</workbook>
</file>

<file path=xl/calcChain.xml><?xml version="1.0" encoding="utf-8"?>
<calcChain xmlns="http://schemas.openxmlformats.org/spreadsheetml/2006/main">
  <c r="F61" i="14" l="1"/>
  <c r="G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F63" i="14"/>
  <c r="E39" i="14"/>
  <c r="D39" i="14"/>
  <c r="G34" i="14"/>
  <c r="G30" i="14"/>
  <c r="G29" i="14"/>
  <c r="G26" i="14"/>
  <c r="G24" i="14"/>
  <c r="G19" i="14"/>
  <c r="G15" i="14"/>
  <c r="F60" i="10"/>
  <c r="G60" i="10"/>
  <c r="E60" i="10"/>
  <c r="D60" i="10"/>
  <c r="G54" i="10"/>
  <c r="G53" i="10"/>
  <c r="G52" i="10"/>
  <c r="G50" i="10"/>
  <c r="G49" i="10"/>
  <c r="G48" i="10"/>
  <c r="G47" i="10"/>
  <c r="G46" i="10"/>
  <c r="G45" i="10"/>
  <c r="G44" i="10"/>
  <c r="F39" i="10"/>
  <c r="G39" i="10"/>
  <c r="E39" i="10"/>
  <c r="D39" i="10"/>
  <c r="G34" i="10"/>
  <c r="G33" i="10"/>
  <c r="G29" i="10"/>
  <c r="G28" i="10"/>
  <c r="G26" i="10"/>
  <c r="G25" i="10"/>
  <c r="G20" i="10"/>
  <c r="G19" i="10"/>
  <c r="G16" i="10"/>
  <c r="G15" i="10"/>
  <c r="G10" i="10"/>
  <c r="F62" i="7"/>
  <c r="F60" i="7"/>
  <c r="G60" i="7"/>
  <c r="E60" i="7"/>
  <c r="D60" i="7"/>
  <c r="G54" i="7"/>
  <c r="G50" i="7"/>
  <c r="G48" i="7"/>
  <c r="G47" i="7"/>
  <c r="G46" i="7"/>
  <c r="G44" i="7"/>
  <c r="F69" i="12"/>
  <c r="E69" i="12"/>
  <c r="D69" i="12"/>
  <c r="G63" i="12"/>
  <c r="G59" i="12"/>
  <c r="G57" i="12"/>
  <c r="G56" i="12"/>
  <c r="G55" i="12"/>
  <c r="G53" i="12"/>
  <c r="F48" i="12"/>
  <c r="B13" i="13"/>
  <c r="E48" i="12"/>
  <c r="B12" i="13"/>
  <c r="D48" i="12"/>
  <c r="B11" i="13"/>
  <c r="G43" i="12"/>
  <c r="F37" i="12"/>
  <c r="E37" i="12"/>
  <c r="D37" i="12"/>
  <c r="B6" i="13"/>
  <c r="G29" i="12"/>
  <c r="G11" i="12"/>
  <c r="F63" i="9"/>
  <c r="F61" i="9"/>
  <c r="G61" i="9"/>
  <c r="E61" i="9"/>
  <c r="D61" i="9"/>
  <c r="G55" i="9"/>
  <c r="G54" i="9"/>
  <c r="G52" i="9"/>
  <c r="G51" i="9"/>
  <c r="G50" i="9"/>
  <c r="G48" i="9"/>
  <c r="G47" i="9"/>
  <c r="G46" i="9"/>
  <c r="G45" i="9"/>
  <c r="G44" i="9"/>
  <c r="G39" i="9"/>
  <c r="F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E39" i="6"/>
  <c r="D39" i="6"/>
  <c r="G34" i="6"/>
  <c r="G33" i="6"/>
  <c r="G32" i="6"/>
  <c r="G31" i="6"/>
  <c r="G30" i="6"/>
  <c r="G29" i="6"/>
  <c r="G28" i="6"/>
  <c r="G25" i="6"/>
  <c r="G23" i="6"/>
  <c r="G22" i="6"/>
  <c r="G19" i="6"/>
  <c r="G18" i="6"/>
  <c r="G16" i="6"/>
  <c r="G15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21" i="5"/>
  <c r="G18" i="5"/>
  <c r="G17" i="5"/>
  <c r="G14" i="5"/>
  <c r="G12" i="5"/>
  <c r="G10" i="5"/>
  <c r="G9" i="5"/>
  <c r="G62" i="4"/>
  <c r="F62" i="4"/>
  <c r="E62" i="4"/>
  <c r="D62" i="4"/>
  <c r="G56" i="4"/>
  <c r="G54" i="4"/>
  <c r="G53" i="4"/>
  <c r="G52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62" i="3"/>
  <c r="F64" i="3"/>
  <c r="E62" i="3"/>
  <c r="D62" i="3"/>
  <c r="G55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0" i="11"/>
  <c r="F62" i="11"/>
  <c r="E60" i="11"/>
  <c r="D60" i="11"/>
  <c r="G53" i="11"/>
  <c r="G52" i="11"/>
  <c r="G50" i="11"/>
  <c r="G49" i="11"/>
  <c r="G48" i="11"/>
  <c r="G47" i="11"/>
  <c r="G46" i="11"/>
  <c r="G45" i="11"/>
  <c r="G44" i="11"/>
  <c r="F39" i="11"/>
  <c r="G39" i="11"/>
  <c r="E39" i="11"/>
  <c r="D39" i="11"/>
  <c r="G34" i="11"/>
  <c r="G30" i="11"/>
  <c r="G29" i="11"/>
  <c r="G23" i="11"/>
  <c r="G22" i="11"/>
  <c r="G19" i="11"/>
  <c r="G15" i="11"/>
  <c r="G11" i="11"/>
  <c r="G9" i="11"/>
  <c r="F60" i="2"/>
  <c r="F62" i="2"/>
  <c r="E60" i="2"/>
  <c r="D60" i="2"/>
  <c r="G54" i="2"/>
  <c r="G53" i="2"/>
  <c r="G50" i="2"/>
  <c r="G48" i="2"/>
  <c r="G47" i="2"/>
  <c r="G46" i="2"/>
  <c r="G44" i="2"/>
  <c r="F39" i="2"/>
  <c r="E39" i="2"/>
  <c r="G39" i="2"/>
  <c r="D39" i="2"/>
  <c r="G34" i="2"/>
  <c r="G32" i="2"/>
  <c r="G30" i="2"/>
  <c r="G29" i="2"/>
  <c r="G18" i="2"/>
  <c r="F61" i="8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F61" i="1"/>
  <c r="E61" i="1"/>
  <c r="D61" i="1"/>
  <c r="G54" i="1"/>
  <c r="G52" i="1"/>
  <c r="G50" i="1"/>
  <c r="G49" i="1"/>
  <c r="G48" i="1"/>
  <c r="G46" i="1"/>
  <c r="G45" i="1"/>
  <c r="G44" i="1"/>
  <c r="G39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G39" i="14"/>
  <c r="F62" i="10"/>
  <c r="G62" i="6"/>
  <c r="G62" i="5"/>
  <c r="F64" i="4"/>
  <c r="G62" i="3"/>
  <c r="G60" i="11"/>
  <c r="B7" i="13"/>
  <c r="G60" i="2"/>
  <c r="G39" i="8"/>
  <c r="G61" i="8"/>
  <c r="G61" i="1"/>
  <c r="F63" i="1"/>
  <c r="G48" i="12"/>
  <c r="G69" i="12"/>
  <c r="B16" i="13"/>
  <c r="B17" i="13"/>
  <c r="B18" i="13"/>
  <c r="B14" i="13"/>
  <c r="F70" i="12"/>
  <c r="B8" i="13"/>
  <c r="G37" i="12"/>
  <c r="B19" i="13"/>
  <c r="B21" i="13"/>
  <c r="B9" i="13"/>
</calcChain>
</file>

<file path=xl/sharedStrings.xml><?xml version="1.0" encoding="utf-8"?>
<sst xmlns="http://schemas.openxmlformats.org/spreadsheetml/2006/main" count="951" uniqueCount="157">
  <si>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</si>
  <si>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</si>
  <si>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</si>
  <si>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</si>
  <si>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</si>
  <si>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</si>
  <si>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</si>
  <si>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</si>
  <si>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</si>
  <si>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</si>
  <si>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</si>
  <si>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</si>
  <si>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</si>
  <si>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</si>
  <si>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</si>
  <si>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</si>
  <si>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</si>
  <si>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</si>
  <si>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</si>
  <si>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</si>
  <si>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</si>
  <si>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</si>
  <si>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</si>
  <si>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</si>
  <si>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</si>
  <si>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</si>
  <si>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</si>
  <si>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</si>
  <si>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</si>
  <si>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</si>
  <si>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</si>
  <si>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</si>
  <si>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</si>
  <si>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</si>
  <si>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</si>
  <si>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</si>
  <si>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</si>
  <si>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</si>
  <si>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</si>
  <si>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</si>
  <si>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</si>
  <si>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</si>
  <si>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</si>
  <si>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</si>
  <si>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</si>
  <si>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</si>
  <si>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</si>
  <si>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</si>
  <si>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</si>
  <si>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</si>
  <si>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</si>
  <si>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</si>
  <si>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</si>
  <si>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</si>
  <si>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</si>
  <si>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</si>
  <si>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</si>
  <si>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</si>
  <si>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</si>
  <si>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</si>
  <si>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</si>
  <si>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</si>
  <si>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</si>
  <si>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</si>
  <si>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</si>
  <si>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</si>
  <si>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</si>
  <si>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</si>
  <si>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</si>
  <si>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</si>
  <si>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</si>
  <si>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</si>
  <si>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</si>
  <si>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</si>
  <si>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</si>
  <si>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</si>
  <si>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</si>
  <si>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</si>
  <si>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</si>
  <si>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</si>
  <si>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</si>
  <si>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</si>
  <si>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</si>
  <si>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</si>
  <si>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</si>
  <si>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</si>
  <si>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</si>
  <si>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</si>
  <si>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</si>
  <si>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</si>
  <si>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</si>
  <si>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</si>
  <si>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</si>
  <si>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</si>
  <si>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</si>
  <si>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</si>
  <si>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</si>
  <si>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</si>
  <si>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</si>
  <si>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</si>
  <si>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</si>
  <si>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</si>
  <si>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</si>
  <si>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</si>
  <si>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</si>
  <si>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</si>
  <si>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</si>
  <si>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</si>
  <si>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</si>
  <si>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</si>
  <si>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</si>
  <si>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</si>
  <si>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</si>
  <si>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</si>
  <si>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</si>
  <si>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</si>
  <si>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</si>
  <si>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</si>
  <si>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</si>
  <si>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</si>
  <si>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</si>
  <si>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</si>
  <si>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</si>
  <si>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</si>
  <si>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</si>
  <si>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</si>
  <si>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</si>
  <si>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</si>
  <si>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</si>
  <si>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</si>
  <si>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</si>
  <si>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</si>
  <si>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</si>
  <si>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</si>
  <si>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</si>
  <si>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</si>
  <si>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</si>
  <si>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</si>
  <si>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</si>
  <si>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</si>
  <si>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</si>
  <si>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</si>
  <si>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</si>
  <si>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</si>
  <si>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</si>
  <si>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</si>
  <si>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</si>
  <si>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</si>
  <si>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</si>
  <si>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</si>
  <si>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</si>
  <si>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</si>
  <si>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</si>
  <si>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</si>
  <si>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 xml:space="preserve">   2-3-5 Stud</t>
  </si>
  <si>
    <t xml:space="preserve">     Multi Denom</t>
  </si>
  <si>
    <t>MONTH ENDED: 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</si>
</sst>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3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  <xf numFmtId="3" fontId="10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/>
    <xf numFmtId="164" fontId="10" fillId="0" borderId="0" xfId="0" applyNumberFormat="1" applyFont="1" applyBorder="1" applyProtection="1">
      <protection locked="0"/>
    </xf>
    <xf numFmtId="0" fontId="0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topLeftCell="A4" zoomScale="87" workbookViewId="0">
      <selection activeCell="A4" sqref="A4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156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136</v>
      </c>
      <c r="B9" s="136"/>
      <c r="C9" s="14"/>
      <c r="D9" s="71">
        <v>8</v>
      </c>
      <c r="E9" s="100">
        <v>1839059</v>
      </c>
      <c r="F9" s="101">
        <v>428741.5</v>
      </c>
      <c r="G9" s="102">
        <f>F9/E9</f>
        <v>0.23313091097131738</v>
      </c>
      <c r="H9" s="15"/>
    </row>
    <row r="10" spans="1:8" ht="15.75" x14ac:dyDescent="0.25">
      <c r="A10" s="135" t="s">
        <v>11</v>
      </c>
      <c r="B10" s="136"/>
      <c r="C10" s="14"/>
      <c r="D10" s="71">
        <v>5</v>
      </c>
      <c r="E10" s="100">
        <v>1762994</v>
      </c>
      <c r="F10" s="101">
        <v>343460.5</v>
      </c>
      <c r="G10" s="102">
        <f>F10/E10</f>
        <v>0.19481660175814552</v>
      </c>
      <c r="H10" s="15"/>
    </row>
    <row r="11" spans="1:8" ht="15.75" x14ac:dyDescent="0.25">
      <c r="A11" s="135" t="s">
        <v>69</v>
      </c>
      <c r="B11" s="136"/>
      <c r="C11" s="14"/>
      <c r="D11" s="71"/>
      <c r="E11" s="100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>
        <v>1</v>
      </c>
      <c r="E13" s="100">
        <v>331245</v>
      </c>
      <c r="F13" s="101">
        <v>18119</v>
      </c>
      <c r="G13" s="102">
        <f t="shared" ref="G13:G22" si="0">F13/E13</f>
        <v>5.4699693580280456E-2</v>
      </c>
      <c r="H13" s="15"/>
    </row>
    <row r="14" spans="1:8" ht="15.75" x14ac:dyDescent="0.25">
      <c r="A14" s="135" t="s">
        <v>112</v>
      </c>
      <c r="B14" s="136"/>
      <c r="C14" s="14"/>
      <c r="D14" s="71"/>
      <c r="E14" s="100"/>
      <c r="F14" s="101"/>
      <c r="G14" s="102"/>
      <c r="H14" s="15"/>
    </row>
    <row r="15" spans="1:8" ht="15.75" x14ac:dyDescent="0.25">
      <c r="A15" s="135" t="s">
        <v>104</v>
      </c>
      <c r="B15" s="136"/>
      <c r="C15" s="14"/>
      <c r="D15" s="71">
        <v>1</v>
      </c>
      <c r="E15" s="100">
        <v>137593</v>
      </c>
      <c r="F15" s="101">
        <v>45228</v>
      </c>
      <c r="G15" s="102">
        <f t="shared" si="0"/>
        <v>0.32870858255870578</v>
      </c>
      <c r="H15" s="15"/>
    </row>
    <row r="16" spans="1:8" ht="15.75" x14ac:dyDescent="0.25">
      <c r="A16" s="135" t="s">
        <v>113</v>
      </c>
      <c r="B16" s="136"/>
      <c r="C16" s="14"/>
      <c r="D16" s="71">
        <v>2</v>
      </c>
      <c r="E16" s="100">
        <v>3164093</v>
      </c>
      <c r="F16" s="101">
        <v>446717</v>
      </c>
      <c r="G16" s="102">
        <f t="shared" si="0"/>
        <v>0.14118327116175156</v>
      </c>
      <c r="H16" s="15"/>
    </row>
    <row r="17" spans="1:8" ht="15.75" x14ac:dyDescent="0.25">
      <c r="A17" s="135" t="s">
        <v>137</v>
      </c>
      <c r="B17" s="136"/>
      <c r="C17" s="14"/>
      <c r="D17" s="71">
        <v>4</v>
      </c>
      <c r="E17" s="100">
        <v>5601371</v>
      </c>
      <c r="F17" s="101">
        <v>507781</v>
      </c>
      <c r="G17" s="102">
        <f t="shared" si="0"/>
        <v>9.0652984778190907E-2</v>
      </c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0">
        <v>432884</v>
      </c>
      <c r="F18" s="101">
        <v>126861</v>
      </c>
      <c r="G18" s="102">
        <f t="shared" si="0"/>
        <v>0.29306003455891183</v>
      </c>
      <c r="H18" s="15"/>
    </row>
    <row r="19" spans="1:8" ht="15.75" x14ac:dyDescent="0.25">
      <c r="A19" s="135" t="s">
        <v>15</v>
      </c>
      <c r="B19" s="136"/>
      <c r="C19" s="14"/>
      <c r="D19" s="71"/>
      <c r="E19" s="100"/>
      <c r="F19" s="101"/>
      <c r="G19" s="102"/>
      <c r="H19" s="15"/>
    </row>
    <row r="20" spans="1:8" ht="15.75" x14ac:dyDescent="0.25">
      <c r="A20" s="138" t="s">
        <v>16</v>
      </c>
      <c r="B20" s="136"/>
      <c r="C20" s="14"/>
      <c r="D20" s="71">
        <v>1</v>
      </c>
      <c r="E20" s="100">
        <v>749730</v>
      </c>
      <c r="F20" s="101">
        <v>82212.5</v>
      </c>
      <c r="G20" s="102">
        <f t="shared" si="0"/>
        <v>0.10965614287810278</v>
      </c>
      <c r="H20" s="15"/>
    </row>
    <row r="21" spans="1:8" ht="15.75" x14ac:dyDescent="0.25">
      <c r="A21" s="135" t="s">
        <v>71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>
        <v>1</v>
      </c>
      <c r="E22" s="100">
        <v>39615</v>
      </c>
      <c r="F22" s="101">
        <v>-17931</v>
      </c>
      <c r="G22" s="102">
        <f t="shared" si="0"/>
        <v>-0.45263157894736844</v>
      </c>
      <c r="H22" s="15"/>
    </row>
    <row r="23" spans="1:8" ht="15.75" x14ac:dyDescent="0.25">
      <c r="A23" s="135" t="s">
        <v>139</v>
      </c>
      <c r="B23" s="136"/>
      <c r="C23" s="14"/>
      <c r="D23" s="71"/>
      <c r="E23" s="100"/>
      <c r="F23" s="101"/>
      <c r="G23" s="102"/>
      <c r="H23" s="15"/>
    </row>
    <row r="24" spans="1:8" ht="15.75" x14ac:dyDescent="0.25">
      <c r="A24" s="135" t="s">
        <v>133</v>
      </c>
      <c r="B24" s="136"/>
      <c r="C24" s="14"/>
      <c r="D24" s="71"/>
      <c r="E24" s="100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>
        <v>3</v>
      </c>
      <c r="E25" s="100">
        <v>476274</v>
      </c>
      <c r="F25" s="101">
        <v>145675</v>
      </c>
      <c r="G25" s="102">
        <f>F25/E25</f>
        <v>0.30586385148045031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141</v>
      </c>
      <c r="B29" s="136"/>
      <c r="C29" s="14"/>
      <c r="D29" s="71"/>
      <c r="E29" s="101"/>
      <c r="F29" s="101"/>
      <c r="G29" s="102"/>
      <c r="H29" s="15"/>
    </row>
    <row r="30" spans="1:8" ht="15.75" x14ac:dyDescent="0.25">
      <c r="A30" s="138" t="s">
        <v>107</v>
      </c>
      <c r="B30" s="136"/>
      <c r="C30" s="14"/>
      <c r="D30" s="71">
        <v>2</v>
      </c>
      <c r="E30" s="101">
        <v>482424</v>
      </c>
      <c r="F30" s="101">
        <v>102719.5</v>
      </c>
      <c r="G30" s="102">
        <f>F30/E30</f>
        <v>0.21292369368024808</v>
      </c>
      <c r="H30" s="15"/>
    </row>
    <row r="31" spans="1:8" ht="15.75" x14ac:dyDescent="0.25">
      <c r="A31" s="138" t="s">
        <v>19</v>
      </c>
      <c r="B31" s="136"/>
      <c r="C31" s="14"/>
      <c r="D31" s="71">
        <v>2</v>
      </c>
      <c r="E31" s="101">
        <v>313764</v>
      </c>
      <c r="F31" s="101">
        <v>62262</v>
      </c>
      <c r="G31" s="102">
        <f>F31/E31</f>
        <v>0.19843576700959958</v>
      </c>
      <c r="H31" s="15"/>
    </row>
    <row r="32" spans="1:8" ht="15.75" x14ac:dyDescent="0.25">
      <c r="A32" s="138" t="s">
        <v>132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142</v>
      </c>
      <c r="B33" s="136"/>
      <c r="C33" s="14"/>
      <c r="D33" s="71"/>
      <c r="E33" s="101"/>
      <c r="F33" s="101"/>
      <c r="G33" s="102"/>
      <c r="H33" s="15"/>
    </row>
    <row r="34" spans="1:8" ht="15.75" x14ac:dyDescent="0.25">
      <c r="A34" s="138" t="s">
        <v>72</v>
      </c>
      <c r="B34" s="136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31</v>
      </c>
      <c r="E39" s="105">
        <f>SUM(E9:E38)</f>
        <v>15331046</v>
      </c>
      <c r="F39" s="105">
        <f>SUM(F9:F38)</f>
        <v>2291846</v>
      </c>
      <c r="G39" s="106">
        <f>F39/E39</f>
        <v>0.14949051747675926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93</v>
      </c>
      <c r="E44" s="101">
        <v>12337267.9</v>
      </c>
      <c r="F44" s="101">
        <v>711727.85</v>
      </c>
      <c r="G44" s="102">
        <f>1-(+F44/E44)</f>
        <v>0.94231074045170082</v>
      </c>
      <c r="H44" s="15"/>
    </row>
    <row r="45" spans="1:8" ht="15.75" x14ac:dyDescent="0.25">
      <c r="A45" s="27" t="s">
        <v>34</v>
      </c>
      <c r="B45" s="28"/>
      <c r="C45" s="14"/>
      <c r="D45" s="71">
        <v>13</v>
      </c>
      <c r="E45" s="101">
        <v>11420179.609999999</v>
      </c>
      <c r="F45" s="101">
        <v>651607.56000000006</v>
      </c>
      <c r="G45" s="102">
        <f t="shared" ref="G45:G52" si="1">1-(+F45/E45)</f>
        <v>0.94294244204097943</v>
      </c>
      <c r="H45" s="15"/>
    </row>
    <row r="46" spans="1:8" ht="15.75" x14ac:dyDescent="0.25">
      <c r="A46" s="27" t="s">
        <v>35</v>
      </c>
      <c r="B46" s="28"/>
      <c r="C46" s="14"/>
      <c r="D46" s="71">
        <v>55</v>
      </c>
      <c r="E46" s="101">
        <v>4082997.75</v>
      </c>
      <c r="F46" s="101">
        <v>289299</v>
      </c>
      <c r="G46" s="102">
        <f t="shared" si="1"/>
        <v>0.92914544221828188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02"/>
      <c r="H47" s="15"/>
    </row>
    <row r="48" spans="1:8" ht="15.75" x14ac:dyDescent="0.25">
      <c r="A48" s="27" t="s">
        <v>37</v>
      </c>
      <c r="B48" s="28"/>
      <c r="C48" s="14"/>
      <c r="D48" s="71">
        <v>105</v>
      </c>
      <c r="E48" s="101">
        <v>11475109.76</v>
      </c>
      <c r="F48" s="101">
        <v>947049.62</v>
      </c>
      <c r="G48" s="102">
        <f t="shared" si="1"/>
        <v>0.91746923212000719</v>
      </c>
      <c r="H48" s="15"/>
    </row>
    <row r="49" spans="1:8" ht="15.75" x14ac:dyDescent="0.25">
      <c r="A49" s="27" t="s">
        <v>38</v>
      </c>
      <c r="B49" s="28"/>
      <c r="C49" s="14"/>
      <c r="D49" s="71">
        <v>8</v>
      </c>
      <c r="E49" s="101">
        <v>948179</v>
      </c>
      <c r="F49" s="101">
        <v>83164</v>
      </c>
      <c r="G49" s="102">
        <f t="shared" si="1"/>
        <v>0.91229082272440121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1189018.32</v>
      </c>
      <c r="F50" s="101">
        <v>40898.32</v>
      </c>
      <c r="G50" s="102">
        <f t="shared" si="1"/>
        <v>0.96560328860197886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164850</v>
      </c>
      <c r="F52" s="101">
        <v>34475</v>
      </c>
      <c r="G52" s="102">
        <f t="shared" si="1"/>
        <v>0.79087048832271756</v>
      </c>
      <c r="H52" s="15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ht="15.75" x14ac:dyDescent="0.25">
      <c r="A54" s="27" t="s">
        <v>92</v>
      </c>
      <c r="B54" s="28"/>
      <c r="C54" s="14"/>
      <c r="D54" s="71">
        <v>786</v>
      </c>
      <c r="E54" s="101">
        <v>80958856.799999997</v>
      </c>
      <c r="F54" s="101">
        <v>8325981.6699999999</v>
      </c>
      <c r="G54" s="102">
        <f>1-(+F54/E54)</f>
        <v>0.89715786512934059</v>
      </c>
      <c r="H54" s="15"/>
    </row>
    <row r="55" spans="1:8" ht="15.75" x14ac:dyDescent="0.25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2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ht="15.75" x14ac:dyDescent="0.25">
      <c r="A59" s="32"/>
      <c r="B59" s="18"/>
      <c r="C59" s="14"/>
      <c r="D59" s="72"/>
      <c r="E59" s="100"/>
      <c r="F59" s="101"/>
      <c r="G59" s="103"/>
      <c r="H59" s="15"/>
    </row>
    <row r="60" spans="1:8" ht="15.75" x14ac:dyDescent="0.25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ht="15.75" x14ac:dyDescent="0.25">
      <c r="A61" s="33"/>
      <c r="B61" s="33"/>
      <c r="C61" s="33"/>
      <c r="D61" s="73">
        <f>SUM(D44:D57)</f>
        <v>1079</v>
      </c>
      <c r="E61" s="112">
        <f>SUM(E44:E60)</f>
        <v>122576459.13999999</v>
      </c>
      <c r="F61" s="112">
        <f>SUM(F44:F60)</f>
        <v>11084203.02</v>
      </c>
      <c r="G61" s="106">
        <f>1-(+F61/E61)</f>
        <v>0.90957315052362342</v>
      </c>
      <c r="H61" s="2"/>
    </row>
    <row r="62" spans="1:8" ht="18" x14ac:dyDescent="0.2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8" x14ac:dyDescent="0.25">
      <c r="A63" s="37"/>
      <c r="B63" s="38"/>
      <c r="C63" s="38"/>
      <c r="D63" s="116"/>
      <c r="E63" s="116"/>
      <c r="F63" s="36">
        <f>F61+F39</f>
        <v>13376049.02</v>
      </c>
      <c r="G63" s="116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52" zoomScale="87" workbookViewId="0">
      <selection activeCell="Q73" sqref="Q73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4"/>
      <c r="D5" s="6" t="s">
        <v>140</v>
      </c>
      <c r="E5" s="7"/>
      <c r="F5" s="8"/>
      <c r="G5" s="5"/>
      <c r="H5" s="2"/>
    </row>
    <row r="6" spans="1:8" ht="18" x14ac:dyDescent="0.25">
      <c r="A6" s="23" t="s">
        <v>3</v>
      </c>
      <c r="B6" s="83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>
        <v>3</v>
      </c>
      <c r="E10" s="101">
        <v>724958</v>
      </c>
      <c r="F10" s="101">
        <v>221362.5</v>
      </c>
      <c r="G10" s="102">
        <f>F10/E10</f>
        <v>0.30534527517456184</v>
      </c>
      <c r="H10" s="15"/>
    </row>
    <row r="11" spans="1:8" ht="15.75" x14ac:dyDescent="0.25">
      <c r="A11" s="135" t="s">
        <v>111</v>
      </c>
      <c r="B11" s="136"/>
      <c r="C11" s="14"/>
      <c r="D11" s="71"/>
      <c r="E11" s="101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1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/>
      <c r="E13" s="101"/>
      <c r="F13" s="101"/>
      <c r="G13" s="102"/>
      <c r="H13" s="15"/>
    </row>
    <row r="14" spans="1:8" ht="15.75" x14ac:dyDescent="0.25">
      <c r="A14" s="135" t="s">
        <v>99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101</v>
      </c>
      <c r="B15" s="136"/>
      <c r="C15" s="14"/>
      <c r="D15" s="71">
        <v>7</v>
      </c>
      <c r="E15" s="101">
        <v>1546872</v>
      </c>
      <c r="F15" s="101">
        <v>398512</v>
      </c>
      <c r="G15" s="102">
        <f>F15/E15</f>
        <v>0.2576244188271557</v>
      </c>
      <c r="H15" s="15"/>
    </row>
    <row r="16" spans="1:8" ht="15.75" x14ac:dyDescent="0.25">
      <c r="A16" s="135" t="s">
        <v>96</v>
      </c>
      <c r="B16" s="136"/>
      <c r="C16" s="14"/>
      <c r="D16" s="71">
        <v>5</v>
      </c>
      <c r="E16" s="101">
        <v>701123</v>
      </c>
      <c r="F16" s="101">
        <v>145486</v>
      </c>
      <c r="G16" s="102">
        <f>F16/E16</f>
        <v>0.20750424675841472</v>
      </c>
      <c r="H16" s="15"/>
    </row>
    <row r="17" spans="1:8" ht="15.75" x14ac:dyDescent="0.25">
      <c r="A17" s="135" t="s">
        <v>74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8" t="s">
        <v>105</v>
      </c>
      <c r="B18" s="136"/>
      <c r="C18" s="14"/>
      <c r="D18" s="71"/>
      <c r="E18" s="101"/>
      <c r="F18" s="101"/>
      <c r="G18" s="102"/>
      <c r="H18" s="15"/>
    </row>
    <row r="19" spans="1:8" ht="15.75" x14ac:dyDescent="0.25">
      <c r="A19" s="138" t="s">
        <v>14</v>
      </c>
      <c r="B19" s="136"/>
      <c r="C19" s="14"/>
      <c r="D19" s="71">
        <v>1</v>
      </c>
      <c r="E19" s="101">
        <v>30530</v>
      </c>
      <c r="F19" s="101">
        <v>-4030</v>
      </c>
      <c r="G19" s="102">
        <f>F19/E19</f>
        <v>-0.13200131018670161</v>
      </c>
      <c r="H19" s="15"/>
    </row>
    <row r="20" spans="1:8" ht="15.75" x14ac:dyDescent="0.25">
      <c r="A20" s="135" t="s">
        <v>15</v>
      </c>
      <c r="B20" s="136"/>
      <c r="C20" s="14"/>
      <c r="D20" s="71">
        <v>1</v>
      </c>
      <c r="E20" s="101">
        <v>970248</v>
      </c>
      <c r="F20" s="101">
        <v>107357</v>
      </c>
      <c r="G20" s="102">
        <f>F20/E20</f>
        <v>0.11064902993873731</v>
      </c>
      <c r="H20" s="15"/>
    </row>
    <row r="21" spans="1:8" ht="15.75" x14ac:dyDescent="0.25">
      <c r="A21" s="135" t="s">
        <v>58</v>
      </c>
      <c r="B21" s="136"/>
      <c r="C21" s="14"/>
      <c r="D21" s="71"/>
      <c r="E21" s="101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106</v>
      </c>
      <c r="B23" s="136"/>
      <c r="C23" s="14"/>
      <c r="D23" s="71"/>
      <c r="E23" s="101"/>
      <c r="F23" s="101"/>
      <c r="G23" s="102"/>
      <c r="H23" s="15"/>
    </row>
    <row r="24" spans="1:8" ht="15.75" x14ac:dyDescent="0.25">
      <c r="A24" s="135" t="s">
        <v>18</v>
      </c>
      <c r="B24" s="136"/>
      <c r="C24" s="14"/>
      <c r="D24" s="71"/>
      <c r="E24" s="101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>
        <v>2</v>
      </c>
      <c r="E25" s="101">
        <v>742690</v>
      </c>
      <c r="F25" s="101">
        <v>126751</v>
      </c>
      <c r="G25" s="102">
        <f>F25/E25</f>
        <v>0.17066474572163351</v>
      </c>
      <c r="H25" s="15"/>
    </row>
    <row r="26" spans="1:8" ht="15.75" x14ac:dyDescent="0.25">
      <c r="A26" s="137" t="s">
        <v>21</v>
      </c>
      <c r="B26" s="136"/>
      <c r="C26" s="14"/>
      <c r="D26" s="71">
        <v>9</v>
      </c>
      <c r="E26" s="101">
        <v>107751</v>
      </c>
      <c r="F26" s="101">
        <v>107751</v>
      </c>
      <c r="G26" s="102">
        <f>F26/E26</f>
        <v>1</v>
      </c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>
        <v>17241</v>
      </c>
      <c r="F28" s="101">
        <v>-10409</v>
      </c>
      <c r="G28" s="102">
        <f>F28/E28</f>
        <v>-0.60373528217620787</v>
      </c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79976</v>
      </c>
      <c r="F29" s="101">
        <v>14024</v>
      </c>
      <c r="G29" s="102">
        <f t="shared" ref="G29:G34" si="0">F29/E29</f>
        <v>0.17535260578173453</v>
      </c>
      <c r="H29" s="15"/>
    </row>
    <row r="30" spans="1:8" ht="15.75" x14ac:dyDescent="0.25">
      <c r="A30" s="138" t="s">
        <v>66</v>
      </c>
      <c r="B30" s="136"/>
      <c r="C30" s="14"/>
      <c r="D30" s="71"/>
      <c r="E30" s="101"/>
      <c r="F30" s="101"/>
      <c r="G30" s="102"/>
      <c r="H30" s="15"/>
    </row>
    <row r="31" spans="1:8" ht="15.75" x14ac:dyDescent="0.25">
      <c r="A31" s="138" t="s">
        <v>145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102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27</v>
      </c>
      <c r="B33" s="136"/>
      <c r="C33" s="14"/>
      <c r="D33" s="71">
        <v>1</v>
      </c>
      <c r="E33" s="101">
        <v>399903</v>
      </c>
      <c r="F33" s="101">
        <v>102180.5</v>
      </c>
      <c r="G33" s="102">
        <f t="shared" si="0"/>
        <v>0.25551321195389881</v>
      </c>
      <c r="H33" s="15"/>
    </row>
    <row r="34" spans="1:8" ht="15.75" x14ac:dyDescent="0.25">
      <c r="A34" s="138" t="s">
        <v>72</v>
      </c>
      <c r="B34" s="136"/>
      <c r="C34" s="14"/>
      <c r="D34" s="71">
        <v>2</v>
      </c>
      <c r="E34" s="101">
        <v>1068356</v>
      </c>
      <c r="F34" s="101">
        <v>191823.5</v>
      </c>
      <c r="G34" s="102">
        <f t="shared" si="0"/>
        <v>0.1795501686703683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32</v>
      </c>
      <c r="E39" s="112">
        <f>SUM(E9:E38)</f>
        <v>6389648</v>
      </c>
      <c r="F39" s="112">
        <f>SUM(F9:F38)</f>
        <v>1400808.5</v>
      </c>
      <c r="G39" s="117">
        <f>F39/E39</f>
        <v>0.21923093416100542</v>
      </c>
      <c r="H39" s="15"/>
    </row>
    <row r="40" spans="1:8" ht="15.75" x14ac:dyDescent="0.25">
      <c r="A40" s="85"/>
      <c r="B40" s="86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1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14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64</v>
      </c>
      <c r="E44" s="101">
        <v>15985698.67</v>
      </c>
      <c r="F44" s="101">
        <v>1515982.39</v>
      </c>
      <c r="G44" s="102">
        <f>1-(+F44/E44)</f>
        <v>0.90516633515399547</v>
      </c>
      <c r="H44" s="15"/>
    </row>
    <row r="45" spans="1:8" ht="15.75" x14ac:dyDescent="0.25">
      <c r="A45" s="27" t="s">
        <v>34</v>
      </c>
      <c r="B45" s="28"/>
      <c r="C45" s="14"/>
      <c r="D45" s="71">
        <v>7</v>
      </c>
      <c r="E45" s="101">
        <v>1253400.51</v>
      </c>
      <c r="F45" s="101">
        <v>144262.76</v>
      </c>
      <c r="G45" s="102">
        <f>1-(+F45/E45)</f>
        <v>0.88490290306328345</v>
      </c>
      <c r="H45" s="15"/>
    </row>
    <row r="46" spans="1:8" ht="15.75" x14ac:dyDescent="0.25">
      <c r="A46" s="27" t="s">
        <v>35</v>
      </c>
      <c r="B46" s="28"/>
      <c r="C46" s="14"/>
      <c r="D46" s="71">
        <v>54</v>
      </c>
      <c r="E46" s="101">
        <v>6562943.6500000004</v>
      </c>
      <c r="F46" s="101">
        <v>264918.78000000003</v>
      </c>
      <c r="G46" s="102">
        <f>1-(+F46/E46)</f>
        <v>0.95963415288503962</v>
      </c>
      <c r="H46" s="15"/>
    </row>
    <row r="47" spans="1:8" ht="15.75" x14ac:dyDescent="0.25">
      <c r="A47" s="27" t="s">
        <v>36</v>
      </c>
      <c r="B47" s="28"/>
      <c r="C47" s="14"/>
      <c r="D47" s="71">
        <v>4</v>
      </c>
      <c r="E47" s="101">
        <v>1168542.5</v>
      </c>
      <c r="F47" s="101">
        <v>-8194.25</v>
      </c>
      <c r="G47" s="102">
        <f>1-(+F47/E47)</f>
        <v>1.007012367971212</v>
      </c>
      <c r="H47" s="15"/>
    </row>
    <row r="48" spans="1:8" ht="15.75" x14ac:dyDescent="0.25">
      <c r="A48" s="27" t="s">
        <v>37</v>
      </c>
      <c r="B48" s="28"/>
      <c r="C48" s="14"/>
      <c r="D48" s="71">
        <v>39</v>
      </c>
      <c r="E48" s="101">
        <v>15342612</v>
      </c>
      <c r="F48" s="101">
        <v>776739.66</v>
      </c>
      <c r="G48" s="102">
        <f t="shared" ref="G48:G54" si="1">1-(+F48/E48)</f>
        <v>0.94937370116639852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1012566</v>
      </c>
      <c r="F49" s="101">
        <v>21841</v>
      </c>
      <c r="G49" s="102">
        <f t="shared" si="1"/>
        <v>0.97843004801662314</v>
      </c>
      <c r="H49" s="2"/>
    </row>
    <row r="50" spans="1:8" ht="15.75" x14ac:dyDescent="0.25">
      <c r="A50" s="27" t="s">
        <v>39</v>
      </c>
      <c r="B50" s="28"/>
      <c r="C50" s="21"/>
      <c r="D50" s="71">
        <v>2</v>
      </c>
      <c r="E50" s="101">
        <v>307160</v>
      </c>
      <c r="F50" s="101">
        <v>34245</v>
      </c>
      <c r="G50" s="102">
        <f t="shared" si="1"/>
        <v>0.88851087381169425</v>
      </c>
      <c r="H50" s="2"/>
    </row>
    <row r="51" spans="1:8" ht="15.75" x14ac:dyDescent="0.25">
      <c r="A51" s="27" t="s">
        <v>40</v>
      </c>
      <c r="B51" s="28"/>
      <c r="C51" s="33"/>
      <c r="D51" s="71"/>
      <c r="E51" s="101"/>
      <c r="F51" s="101"/>
      <c r="G51" s="102"/>
      <c r="H51" s="2"/>
    </row>
    <row r="52" spans="1:8" ht="18" x14ac:dyDescent="0.25">
      <c r="A52" s="53" t="s">
        <v>41</v>
      </c>
      <c r="B52" s="28"/>
      <c r="C52" s="35"/>
      <c r="D52" s="71">
        <v>1</v>
      </c>
      <c r="E52" s="101">
        <v>67075</v>
      </c>
      <c r="F52" s="101">
        <v>24823.95</v>
      </c>
      <c r="G52" s="102">
        <f t="shared" si="1"/>
        <v>0.6299075661572866</v>
      </c>
      <c r="H52" s="2"/>
    </row>
    <row r="53" spans="1:8" ht="18" x14ac:dyDescent="0.25">
      <c r="A53" s="54" t="s">
        <v>59</v>
      </c>
      <c r="B53" s="28"/>
      <c r="C53" s="35"/>
      <c r="D53" s="71">
        <v>1</v>
      </c>
      <c r="E53" s="101">
        <v>62000</v>
      </c>
      <c r="F53" s="101">
        <v>4600</v>
      </c>
      <c r="G53" s="102">
        <f t="shared" si="1"/>
        <v>0.9258064516129032</v>
      </c>
      <c r="H53" s="2"/>
    </row>
    <row r="54" spans="1:8" ht="15.75" x14ac:dyDescent="0.25">
      <c r="A54" s="27" t="s">
        <v>92</v>
      </c>
      <c r="B54" s="28"/>
      <c r="C54" s="39"/>
      <c r="D54" s="71">
        <v>716</v>
      </c>
      <c r="E54" s="101">
        <v>77274131.659999996</v>
      </c>
      <c r="F54" s="101">
        <v>9008448.2899999991</v>
      </c>
      <c r="G54" s="102">
        <f t="shared" si="1"/>
        <v>0.88342219968725821</v>
      </c>
      <c r="H54" s="2"/>
    </row>
    <row r="55" spans="1:8" ht="15.75" x14ac:dyDescent="0.25">
      <c r="A55" s="69" t="s">
        <v>93</v>
      </c>
      <c r="B55" s="30"/>
      <c r="C55" s="39"/>
      <c r="D55" s="72"/>
      <c r="E55" s="104"/>
      <c r="F55" s="101"/>
      <c r="G55" s="103"/>
      <c r="H55" s="2"/>
    </row>
    <row r="56" spans="1:8" x14ac:dyDescent="0.2">
      <c r="A56" s="16" t="s">
        <v>42</v>
      </c>
      <c r="B56" s="30"/>
      <c r="C56" s="39"/>
      <c r="D56" s="72"/>
      <c r="E56" s="104"/>
      <c r="F56" s="101"/>
      <c r="G56" s="103"/>
      <c r="H56" s="2"/>
    </row>
    <row r="57" spans="1:8" ht="18" x14ac:dyDescent="0.25">
      <c r="A57" s="16" t="s">
        <v>43</v>
      </c>
      <c r="B57" s="28"/>
      <c r="C57" s="38"/>
      <c r="D57" s="72"/>
      <c r="E57" s="100"/>
      <c r="F57" s="101">
        <v>2226.5300000000002</v>
      </c>
      <c r="G57" s="103"/>
      <c r="H57" s="2"/>
    </row>
    <row r="58" spans="1:8" ht="18" x14ac:dyDescent="0.25">
      <c r="A58" s="16" t="s">
        <v>44</v>
      </c>
      <c r="B58" s="28"/>
      <c r="C58" s="38"/>
      <c r="D58" s="72"/>
      <c r="E58" s="100"/>
      <c r="F58" s="101"/>
      <c r="G58" s="103"/>
      <c r="H58" s="2"/>
    </row>
    <row r="59" spans="1:8" ht="18" x14ac:dyDescent="0.25">
      <c r="A59" s="16" t="s">
        <v>30</v>
      </c>
      <c r="B59" s="28"/>
      <c r="C59" s="82"/>
      <c r="D59" s="72"/>
      <c r="E59" s="111"/>
      <c r="F59" s="111"/>
      <c r="G59" s="103"/>
      <c r="H59" s="2"/>
    </row>
    <row r="60" spans="1:8" ht="18" x14ac:dyDescent="0.25">
      <c r="A60" s="32"/>
      <c r="B60" s="18"/>
      <c r="C60" s="38"/>
      <c r="D60" s="73">
        <f>SUM(D43:D56)</f>
        <v>890</v>
      </c>
      <c r="E60" s="112">
        <f>SUM(E43:E59)</f>
        <v>119036129.98999999</v>
      </c>
      <c r="F60" s="112">
        <f>SUM(F43:F59)</f>
        <v>11789894.109999998</v>
      </c>
      <c r="G60" s="106">
        <f>1-(+F60/E60)</f>
        <v>0.90095533086475132</v>
      </c>
      <c r="H60" s="2"/>
    </row>
    <row r="61" spans="1:8" ht="18" x14ac:dyDescent="0.25">
      <c r="A61" s="20" t="s">
        <v>45</v>
      </c>
      <c r="B61" s="20"/>
      <c r="C61" s="38"/>
      <c r="D61" s="113"/>
      <c r="E61" s="114"/>
      <c r="F61" s="115"/>
      <c r="G61" s="115"/>
      <c r="H61" s="2"/>
    </row>
    <row r="62" spans="1:8" ht="18" x14ac:dyDescent="0.25">
      <c r="A62" s="33"/>
      <c r="B62" s="33"/>
      <c r="C62" s="38"/>
      <c r="D62" s="116"/>
      <c r="E62" s="116"/>
      <c r="F62" s="36">
        <f>+F60+F39</f>
        <v>13190702.609999998</v>
      </c>
      <c r="G62" s="116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/>
      <c r="G63" s="116"/>
      <c r="H63" s="2"/>
    </row>
    <row r="64" spans="1:8" ht="18" x14ac:dyDescent="0.25">
      <c r="A64" s="42"/>
      <c r="B64" s="38"/>
      <c r="C64" s="38"/>
      <c r="D64" s="116"/>
      <c r="E64" s="132"/>
      <c r="F64" s="133"/>
      <c r="G64" s="133"/>
      <c r="H64" s="2"/>
    </row>
    <row r="65" spans="1:8" ht="15.75" x14ac:dyDescent="0.25">
      <c r="A65" s="4" t="s">
        <v>47</v>
      </c>
      <c r="B65" s="39"/>
      <c r="C65" s="39"/>
      <c r="D65" s="134"/>
      <c r="E65" s="134"/>
      <c r="F65" s="40"/>
      <c r="G65" s="134"/>
      <c r="H65" s="2"/>
    </row>
    <row r="66" spans="1:8" ht="15.75" x14ac:dyDescent="0.25">
      <c r="A66" s="4" t="s">
        <v>48</v>
      </c>
      <c r="B66" s="39"/>
      <c r="C66" s="39"/>
      <c r="D66" s="134"/>
      <c r="E66" s="134"/>
      <c r="F66" s="40"/>
      <c r="G66" s="134"/>
      <c r="H66" s="2"/>
    </row>
    <row r="67" spans="1:8" ht="15.75" x14ac:dyDescent="0.25">
      <c r="A67" s="4" t="s">
        <v>49</v>
      </c>
      <c r="B67" s="39"/>
      <c r="C67" s="39"/>
      <c r="D67" s="134"/>
      <c r="E67" s="134"/>
      <c r="F67" s="40"/>
      <c r="G67" s="134"/>
      <c r="H67" s="2"/>
    </row>
    <row r="68" spans="1:8" ht="15.75" x14ac:dyDescent="0.25">
      <c r="A68" s="4"/>
      <c r="B68" s="39"/>
      <c r="C68" s="39"/>
      <c r="D68" s="134"/>
      <c r="E68" s="134"/>
      <c r="F68" s="40"/>
      <c r="G68" s="134"/>
      <c r="H68" s="2"/>
    </row>
    <row r="69" spans="1:8" ht="18" x14ac:dyDescent="0.25">
      <c r="A69" s="41" t="s">
        <v>50</v>
      </c>
      <c r="B69" s="38"/>
      <c r="C69" s="38"/>
      <c r="D69" s="116"/>
      <c r="E69" s="116"/>
      <c r="F69" s="36"/>
      <c r="G69" s="116"/>
      <c r="H69" s="2"/>
    </row>
    <row r="70" spans="1:8" ht="18" x14ac:dyDescent="0.25">
      <c r="A70" s="42"/>
      <c r="B70" s="38"/>
      <c r="C70" s="38"/>
      <c r="D70" s="116"/>
      <c r="E70" s="116"/>
      <c r="F70" s="133"/>
      <c r="G70" s="133"/>
      <c r="H70" s="2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>
        <v>7</v>
      </c>
      <c r="E9" s="100">
        <v>994580</v>
      </c>
      <c r="F9" s="101">
        <v>252009</v>
      </c>
      <c r="G9" s="102">
        <f>+F9/E9</f>
        <v>0.25338233224074486</v>
      </c>
      <c r="H9" s="15"/>
    </row>
    <row r="10" spans="1:8" ht="15.75" x14ac:dyDescent="0.25">
      <c r="A10" s="135" t="s">
        <v>131</v>
      </c>
      <c r="B10" s="136"/>
      <c r="C10" s="14"/>
      <c r="D10" s="71"/>
      <c r="E10" s="100"/>
      <c r="F10" s="101"/>
      <c r="G10" s="102"/>
      <c r="H10" s="15"/>
    </row>
    <row r="11" spans="1:8" ht="15.75" x14ac:dyDescent="0.25">
      <c r="A11" s="135" t="s">
        <v>11</v>
      </c>
      <c r="B11" s="136"/>
      <c r="C11" s="14"/>
      <c r="D11" s="71">
        <v>2</v>
      </c>
      <c r="E11" s="100">
        <v>239161</v>
      </c>
      <c r="F11" s="101">
        <v>110405.5</v>
      </c>
      <c r="G11" s="102">
        <f>F11/E11</f>
        <v>0.46163672170629827</v>
      </c>
      <c r="H11" s="15"/>
    </row>
    <row r="12" spans="1:8" ht="15.75" x14ac:dyDescent="0.25">
      <c r="A12" s="135" t="s">
        <v>12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105</v>
      </c>
      <c r="B13" s="136"/>
      <c r="C13" s="14"/>
      <c r="D13" s="71"/>
      <c r="E13" s="100"/>
      <c r="F13" s="101"/>
      <c r="G13" s="102"/>
      <c r="H13" s="15"/>
    </row>
    <row r="14" spans="1:8" ht="15.75" x14ac:dyDescent="0.25">
      <c r="A14" s="135" t="s">
        <v>53</v>
      </c>
      <c r="B14" s="136"/>
      <c r="C14" s="14"/>
      <c r="D14" s="71"/>
      <c r="E14" s="100"/>
      <c r="F14" s="101"/>
      <c r="G14" s="102"/>
      <c r="H14" s="15"/>
    </row>
    <row r="15" spans="1:8" ht="15.75" x14ac:dyDescent="0.25">
      <c r="A15" s="135" t="s">
        <v>98</v>
      </c>
      <c r="B15" s="136"/>
      <c r="C15" s="14"/>
      <c r="D15" s="71">
        <v>1</v>
      </c>
      <c r="E15" s="100">
        <v>228765</v>
      </c>
      <c r="F15" s="101">
        <v>61635.5</v>
      </c>
      <c r="G15" s="102">
        <f>F15/E15</f>
        <v>0.26942714138963564</v>
      </c>
      <c r="H15" s="15"/>
    </row>
    <row r="16" spans="1:8" ht="15.75" x14ac:dyDescent="0.25">
      <c r="A16" s="135" t="s">
        <v>113</v>
      </c>
      <c r="B16" s="136"/>
      <c r="C16" s="14"/>
      <c r="D16" s="71"/>
      <c r="E16" s="100"/>
      <c r="F16" s="101"/>
      <c r="G16" s="102"/>
      <c r="H16" s="15"/>
    </row>
    <row r="17" spans="1:8" ht="15.75" x14ac:dyDescent="0.25">
      <c r="A17" s="135" t="s">
        <v>13</v>
      </c>
      <c r="B17" s="136"/>
      <c r="C17" s="14"/>
      <c r="D17" s="71"/>
      <c r="E17" s="100"/>
      <c r="F17" s="101"/>
      <c r="G17" s="102"/>
      <c r="H17" s="15"/>
    </row>
    <row r="18" spans="1:8" ht="15.75" x14ac:dyDescent="0.25">
      <c r="A18" s="135" t="s">
        <v>14</v>
      </c>
      <c r="B18" s="136"/>
      <c r="C18" s="14"/>
      <c r="D18" s="71"/>
      <c r="E18" s="100"/>
      <c r="F18" s="101"/>
      <c r="G18" s="102"/>
      <c r="H18" s="15"/>
    </row>
    <row r="19" spans="1:8" ht="15.75" x14ac:dyDescent="0.25">
      <c r="A19" s="135" t="s">
        <v>15</v>
      </c>
      <c r="B19" s="136"/>
      <c r="C19" s="14"/>
      <c r="D19" s="71">
        <v>1</v>
      </c>
      <c r="E19" s="100">
        <v>516818</v>
      </c>
      <c r="F19" s="101">
        <v>93423.5</v>
      </c>
      <c r="G19" s="102">
        <f>F19/E19</f>
        <v>0.18076673026094292</v>
      </c>
      <c r="H19" s="15"/>
    </row>
    <row r="20" spans="1:8" ht="15.75" x14ac:dyDescent="0.25">
      <c r="A20" s="135" t="s">
        <v>16</v>
      </c>
      <c r="B20" s="136"/>
      <c r="C20" s="14"/>
      <c r="D20" s="71"/>
      <c r="E20" s="100"/>
      <c r="F20" s="101"/>
      <c r="G20" s="102"/>
      <c r="H20" s="15"/>
    </row>
    <row r="21" spans="1:8" ht="15.75" x14ac:dyDescent="0.25">
      <c r="A21" s="135" t="s">
        <v>102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56</v>
      </c>
      <c r="B22" s="136"/>
      <c r="C22" s="14"/>
      <c r="D22" s="71">
        <v>1</v>
      </c>
      <c r="E22" s="100">
        <v>396415</v>
      </c>
      <c r="F22" s="101">
        <v>69977.5</v>
      </c>
      <c r="G22" s="102">
        <f>F22/E22</f>
        <v>0.17652586304756379</v>
      </c>
      <c r="H22" s="15"/>
    </row>
    <row r="23" spans="1:8" ht="15.75" x14ac:dyDescent="0.25">
      <c r="A23" s="135" t="s">
        <v>151</v>
      </c>
      <c r="B23" s="136"/>
      <c r="C23" s="14"/>
      <c r="D23" s="71">
        <v>1</v>
      </c>
      <c r="E23" s="100">
        <v>16510</v>
      </c>
      <c r="F23" s="101">
        <v>8990</v>
      </c>
      <c r="G23" s="102">
        <f>F23/E23</f>
        <v>0.54451847365233197</v>
      </c>
      <c r="H23" s="15"/>
    </row>
    <row r="24" spans="1:8" ht="15.75" x14ac:dyDescent="0.25">
      <c r="A24" s="135" t="s">
        <v>19</v>
      </c>
      <c r="B24" s="136"/>
      <c r="C24" s="14"/>
      <c r="D24" s="71"/>
      <c r="E24" s="100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/>
      <c r="E25" s="100"/>
      <c r="F25" s="101"/>
      <c r="G25" s="102"/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31467</v>
      </c>
      <c r="F29" s="101">
        <v>5483.5</v>
      </c>
      <c r="G29" s="102">
        <f>F29/E29</f>
        <v>0.17426192519147043</v>
      </c>
      <c r="H29" s="15"/>
    </row>
    <row r="30" spans="1:8" ht="15.75" x14ac:dyDescent="0.25">
      <c r="A30" s="138" t="s">
        <v>25</v>
      </c>
      <c r="B30" s="136"/>
      <c r="C30" s="14"/>
      <c r="D30" s="71">
        <v>1</v>
      </c>
      <c r="E30" s="101">
        <v>217053</v>
      </c>
      <c r="F30" s="101">
        <v>82830.5</v>
      </c>
      <c r="G30" s="102">
        <f>F30/E30</f>
        <v>0.38161416796819209</v>
      </c>
      <c r="H30" s="15"/>
    </row>
    <row r="31" spans="1:8" ht="15.75" x14ac:dyDescent="0.25">
      <c r="A31" s="138" t="s">
        <v>26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109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139</v>
      </c>
      <c r="B33" s="136"/>
      <c r="C33" s="14"/>
      <c r="D33" s="71"/>
      <c r="E33" s="101"/>
      <c r="F33" s="101"/>
      <c r="G33" s="102"/>
      <c r="H33" s="15"/>
    </row>
    <row r="34" spans="1:8" ht="15.75" x14ac:dyDescent="0.25">
      <c r="A34" s="138" t="s">
        <v>27</v>
      </c>
      <c r="B34" s="136"/>
      <c r="C34" s="14"/>
      <c r="D34" s="71">
        <v>1</v>
      </c>
      <c r="E34" s="101">
        <v>172029</v>
      </c>
      <c r="F34" s="101">
        <v>68938.5</v>
      </c>
      <c r="G34" s="102">
        <f>+F34/E34</f>
        <v>0.40073766632370122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16</v>
      </c>
      <c r="E39" s="112">
        <f>SUM(E9:E38)</f>
        <v>2812798</v>
      </c>
      <c r="F39" s="112">
        <f>SUM(F9:F38)</f>
        <v>753693.5</v>
      </c>
      <c r="G39" s="117">
        <f>F39/E39</f>
        <v>0.2679515201589307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15</v>
      </c>
      <c r="E44" s="101">
        <v>6313161.8799999999</v>
      </c>
      <c r="F44" s="101">
        <v>492775.38</v>
      </c>
      <c r="G44" s="118">
        <f t="shared" ref="G44:G50" si="0">1-(+F44/E44)</f>
        <v>0.92194475773524753</v>
      </c>
      <c r="H44" s="15"/>
    </row>
    <row r="45" spans="1:8" ht="15.75" x14ac:dyDescent="0.25">
      <c r="A45" s="27" t="s">
        <v>34</v>
      </c>
      <c r="B45" s="28"/>
      <c r="C45" s="14"/>
      <c r="D45" s="71">
        <v>2</v>
      </c>
      <c r="E45" s="101">
        <v>846136.46</v>
      </c>
      <c r="F45" s="101">
        <v>129660.81</v>
      </c>
      <c r="G45" s="118">
        <f t="shared" si="0"/>
        <v>0.84676134863636532</v>
      </c>
      <c r="H45" s="15"/>
    </row>
    <row r="46" spans="1:8" ht="15.75" x14ac:dyDescent="0.25">
      <c r="A46" s="27" t="s">
        <v>35</v>
      </c>
      <c r="B46" s="28"/>
      <c r="C46" s="14"/>
      <c r="D46" s="71">
        <v>77</v>
      </c>
      <c r="E46" s="101">
        <v>5736253.25</v>
      </c>
      <c r="F46" s="101">
        <v>434874.28</v>
      </c>
      <c r="G46" s="118">
        <f t="shared" si="0"/>
        <v>0.92418844478318662</v>
      </c>
      <c r="H46" s="15"/>
    </row>
    <row r="47" spans="1:8" ht="15.75" x14ac:dyDescent="0.25">
      <c r="A47" s="27" t="s">
        <v>36</v>
      </c>
      <c r="B47" s="28"/>
      <c r="C47" s="14"/>
      <c r="D47" s="71">
        <v>20</v>
      </c>
      <c r="E47" s="101">
        <v>3726720.5</v>
      </c>
      <c r="F47" s="101">
        <v>143432.01999999999</v>
      </c>
      <c r="G47" s="118">
        <f t="shared" si="0"/>
        <v>0.96151253629028521</v>
      </c>
      <c r="H47" s="15"/>
    </row>
    <row r="48" spans="1:8" ht="15.75" x14ac:dyDescent="0.25">
      <c r="A48" s="27" t="s">
        <v>37</v>
      </c>
      <c r="B48" s="28"/>
      <c r="C48" s="14"/>
      <c r="D48" s="71">
        <v>56</v>
      </c>
      <c r="E48" s="101">
        <v>5117014</v>
      </c>
      <c r="F48" s="101">
        <v>532885.91</v>
      </c>
      <c r="G48" s="118">
        <f t="shared" si="0"/>
        <v>0.89585998592147686</v>
      </c>
      <c r="H48" s="15"/>
    </row>
    <row r="49" spans="1:8" ht="15.75" x14ac:dyDescent="0.25">
      <c r="A49" s="27" t="s">
        <v>38</v>
      </c>
      <c r="B49" s="28"/>
      <c r="C49" s="14"/>
      <c r="D49" s="71">
        <v>6</v>
      </c>
      <c r="E49" s="101">
        <v>439520</v>
      </c>
      <c r="F49" s="101">
        <v>31891</v>
      </c>
      <c r="G49" s="118">
        <f t="shared" si="0"/>
        <v>0.92744129959956312</v>
      </c>
      <c r="H49" s="15"/>
    </row>
    <row r="50" spans="1:8" ht="15.75" x14ac:dyDescent="0.25">
      <c r="A50" s="27" t="s">
        <v>39</v>
      </c>
      <c r="B50" s="28"/>
      <c r="C50" s="14"/>
      <c r="D50" s="71">
        <v>14</v>
      </c>
      <c r="E50" s="101">
        <v>406740</v>
      </c>
      <c r="F50" s="101">
        <v>65839.289999999994</v>
      </c>
      <c r="G50" s="118">
        <f t="shared" si="0"/>
        <v>0.83812929635639477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24000</v>
      </c>
      <c r="F52" s="101">
        <v>-3615</v>
      </c>
      <c r="G52" s="118">
        <f>1-(+F52/E52)</f>
        <v>1.150625</v>
      </c>
      <c r="H52" s="15"/>
    </row>
    <row r="53" spans="1:8" ht="15.75" x14ac:dyDescent="0.25">
      <c r="A53" s="29" t="s">
        <v>60</v>
      </c>
      <c r="B53" s="30"/>
      <c r="C53" s="14"/>
      <c r="D53" s="71">
        <v>458</v>
      </c>
      <c r="E53" s="101">
        <v>47047344.369999997</v>
      </c>
      <c r="F53" s="101">
        <v>5297357.54</v>
      </c>
      <c r="G53" s="118">
        <f>1-(+F53/E53)</f>
        <v>0.88740368641555267</v>
      </c>
      <c r="H53" s="15"/>
    </row>
    <row r="54" spans="1:8" ht="15.75" x14ac:dyDescent="0.25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2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20"/>
      <c r="F57" s="121"/>
      <c r="G57" s="119"/>
      <c r="H57" s="15"/>
    </row>
    <row r="58" spans="1:8" x14ac:dyDescent="0.2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ht="15.75" x14ac:dyDescent="0.25">
      <c r="A59" s="32"/>
      <c r="B59" s="18"/>
      <c r="C59" s="33"/>
      <c r="D59" s="72"/>
      <c r="E59" s="111"/>
      <c r="F59" s="111"/>
      <c r="G59" s="119"/>
      <c r="H59" s="2"/>
    </row>
    <row r="60" spans="1:8" ht="18" x14ac:dyDescent="0.25">
      <c r="A60" s="20" t="s">
        <v>45</v>
      </c>
      <c r="B60" s="20"/>
      <c r="C60" s="35"/>
      <c r="D60" s="73">
        <f>SUM(D44:D56)</f>
        <v>650</v>
      </c>
      <c r="E60" s="112">
        <f>SUM(E44:E59)</f>
        <v>69656890.459999993</v>
      </c>
      <c r="F60" s="112">
        <f>SUM(F44:F59)</f>
        <v>7125101.2300000004</v>
      </c>
      <c r="G60" s="122">
        <f>1-(+F60/E60)</f>
        <v>0.89771146568634808</v>
      </c>
      <c r="H60" s="2"/>
    </row>
    <row r="61" spans="1:8" ht="18" x14ac:dyDescent="0.25">
      <c r="A61" s="33"/>
      <c r="B61" s="38"/>
      <c r="C61" s="38"/>
      <c r="D61" s="113"/>
      <c r="E61" s="114"/>
      <c r="F61" s="115"/>
      <c r="G61" s="115"/>
      <c r="H61" s="2"/>
    </row>
    <row r="62" spans="1:8" ht="18" x14ac:dyDescent="0.25">
      <c r="A62" s="34" t="s">
        <v>46</v>
      </c>
      <c r="B62" s="39"/>
      <c r="C62" s="39"/>
      <c r="D62" s="116"/>
      <c r="E62" s="116"/>
      <c r="F62" s="36">
        <f>F60+F39</f>
        <v>7878794.7300000004</v>
      </c>
      <c r="G62" s="116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tabSelected="1" showOutlineSymbols="0" topLeftCell="A40" zoomScale="87" zoomScaleNormal="87" workbookViewId="0">
      <selection activeCell="J46" sqref="J46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2025</v>
      </c>
      <c r="B3" s="2"/>
      <c r="C3" s="2"/>
      <c r="D3" s="2"/>
      <c r="E3" s="2"/>
      <c r="F3" s="2"/>
      <c r="G3" s="2"/>
      <c r="H3" s="2"/>
    </row>
    <row r="4" spans="1:8" ht="23.25" x14ac:dyDescent="0.35">
      <c r="A4" s="21"/>
      <c r="B4" s="83"/>
      <c r="C4" s="83"/>
      <c r="D4" s="60" t="s">
        <v>153</v>
      </c>
      <c r="E4" s="61"/>
      <c r="F4" s="8"/>
      <c r="G4" s="84"/>
      <c r="H4" s="2"/>
    </row>
    <row r="5" spans="1:8" ht="18" x14ac:dyDescent="0.25">
      <c r="A5" s="23" t="s">
        <v>3</v>
      </c>
      <c r="B5" s="83"/>
      <c r="C5" s="83"/>
      <c r="D5" s="83"/>
      <c r="E5" s="83"/>
      <c r="F5" s="84"/>
      <c r="G5" s="84"/>
      <c r="H5" s="2"/>
    </row>
    <row r="6" spans="1:8" ht="15.75" x14ac:dyDescent="0.25">
      <c r="A6" s="63"/>
      <c r="B6" s="63"/>
      <c r="C6" s="63"/>
      <c r="D6" s="63"/>
      <c r="E6" s="25" t="s">
        <v>4</v>
      </c>
      <c r="F6" s="25" t="s">
        <v>4</v>
      </c>
      <c r="G6" s="12" t="s">
        <v>5</v>
      </c>
      <c r="H6" s="2"/>
    </row>
    <row r="7" spans="1:8" ht="15.75" x14ac:dyDescent="0.25">
      <c r="A7" s="63"/>
      <c r="B7" s="63"/>
      <c r="C7" s="63"/>
      <c r="D7" s="25" t="s">
        <v>6</v>
      </c>
      <c r="E7" s="25" t="s">
        <v>7</v>
      </c>
      <c r="F7" s="12" t="s">
        <v>8</v>
      </c>
      <c r="G7" s="12" t="s">
        <v>9</v>
      </c>
      <c r="H7" s="2"/>
    </row>
    <row r="8" spans="1:8" ht="15.75" x14ac:dyDescent="0.25">
      <c r="A8" s="135" t="s">
        <v>10</v>
      </c>
      <c r="B8" s="136"/>
      <c r="C8" s="14"/>
      <c r="D8" s="71"/>
      <c r="E8" s="101"/>
      <c r="F8" s="101"/>
      <c r="G8" s="102"/>
      <c r="H8" s="15"/>
    </row>
    <row r="9" spans="1:8" ht="15.75" x14ac:dyDescent="0.25">
      <c r="A9" s="135" t="s">
        <v>11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111</v>
      </c>
      <c r="B10" s="136"/>
      <c r="C10" s="14"/>
      <c r="D10" s="71"/>
      <c r="E10" s="101"/>
      <c r="F10" s="101"/>
      <c r="G10" s="102"/>
      <c r="H10" s="15"/>
    </row>
    <row r="11" spans="1:8" ht="15.75" x14ac:dyDescent="0.25">
      <c r="A11" s="135" t="s">
        <v>25</v>
      </c>
      <c r="B11" s="136"/>
      <c r="C11" s="14"/>
      <c r="D11" s="71">
        <v>1</v>
      </c>
      <c r="E11" s="101">
        <v>159655</v>
      </c>
      <c r="F11" s="101">
        <v>75601</v>
      </c>
      <c r="G11" s="102">
        <f>F11/E11</f>
        <v>0.47352729322601861</v>
      </c>
      <c r="H11" s="15"/>
    </row>
    <row r="12" spans="1:8" ht="15.75" x14ac:dyDescent="0.25">
      <c r="A12" s="135" t="s">
        <v>70</v>
      </c>
      <c r="B12" s="136"/>
      <c r="C12" s="14"/>
      <c r="D12" s="71"/>
      <c r="E12" s="101"/>
      <c r="F12" s="101"/>
      <c r="G12" s="102"/>
      <c r="H12" s="15"/>
    </row>
    <row r="13" spans="1:8" ht="15.75" x14ac:dyDescent="0.25">
      <c r="A13" s="135" t="s">
        <v>99</v>
      </c>
      <c r="B13" s="136"/>
      <c r="C13" s="14"/>
      <c r="D13" s="71"/>
      <c r="E13" s="101"/>
      <c r="F13" s="101"/>
      <c r="G13" s="102"/>
      <c r="H13" s="15"/>
    </row>
    <row r="14" spans="1:8" ht="15.75" x14ac:dyDescent="0.25">
      <c r="A14" s="135" t="s">
        <v>101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96</v>
      </c>
      <c r="B15" s="136"/>
      <c r="C15" s="14"/>
      <c r="D15" s="71"/>
      <c r="E15" s="101"/>
      <c r="F15" s="101"/>
      <c r="G15" s="102"/>
      <c r="H15" s="15"/>
    </row>
    <row r="16" spans="1:8" ht="15.75" x14ac:dyDescent="0.25">
      <c r="A16" s="135" t="s">
        <v>74</v>
      </c>
      <c r="B16" s="136"/>
      <c r="C16" s="14"/>
      <c r="D16" s="71"/>
      <c r="E16" s="101"/>
      <c r="F16" s="101"/>
      <c r="G16" s="102"/>
      <c r="H16" s="15"/>
    </row>
    <row r="17" spans="1:8" ht="15.75" x14ac:dyDescent="0.25">
      <c r="A17" s="138" t="s">
        <v>105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8" t="s">
        <v>14</v>
      </c>
      <c r="B18" s="136"/>
      <c r="C18" s="14"/>
      <c r="D18" s="71"/>
      <c r="E18" s="101"/>
      <c r="F18" s="101"/>
      <c r="G18" s="102"/>
      <c r="H18" s="15"/>
    </row>
    <row r="19" spans="1:8" ht="15.75" x14ac:dyDescent="0.25">
      <c r="A19" s="135" t="s">
        <v>15</v>
      </c>
      <c r="B19" s="136"/>
      <c r="C19" s="14"/>
      <c r="D19" s="71"/>
      <c r="E19" s="101"/>
      <c r="F19" s="101"/>
      <c r="G19" s="102"/>
      <c r="H19" s="15"/>
    </row>
    <row r="20" spans="1:8" ht="15.75" x14ac:dyDescent="0.25">
      <c r="A20" s="135" t="s">
        <v>58</v>
      </c>
      <c r="B20" s="136"/>
      <c r="C20" s="14"/>
      <c r="D20" s="71"/>
      <c r="E20" s="101"/>
      <c r="F20" s="101"/>
      <c r="G20" s="102"/>
      <c r="H20" s="15"/>
    </row>
    <row r="21" spans="1:8" ht="15.75" x14ac:dyDescent="0.25">
      <c r="A21" s="135" t="s">
        <v>91</v>
      </c>
      <c r="B21" s="136"/>
      <c r="C21" s="14"/>
      <c r="D21" s="71"/>
      <c r="E21" s="101"/>
      <c r="F21" s="101"/>
      <c r="G21" s="102"/>
      <c r="H21" s="15"/>
    </row>
    <row r="22" spans="1:8" ht="15.75" x14ac:dyDescent="0.25">
      <c r="A22" s="135" t="s">
        <v>106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18</v>
      </c>
      <c r="B23" s="136"/>
      <c r="C23" s="14"/>
      <c r="D23" s="71"/>
      <c r="E23" s="101"/>
      <c r="F23" s="101"/>
      <c r="G23" s="102"/>
      <c r="H23" s="15"/>
    </row>
    <row r="24" spans="1:8" ht="15.75" x14ac:dyDescent="0.25">
      <c r="A24" s="137" t="s">
        <v>20</v>
      </c>
      <c r="B24" s="136"/>
      <c r="C24" s="14"/>
      <c r="D24" s="71"/>
      <c r="E24" s="101"/>
      <c r="F24" s="101"/>
      <c r="G24" s="102"/>
      <c r="H24" s="15"/>
    </row>
    <row r="25" spans="1:8" ht="15.75" x14ac:dyDescent="0.25">
      <c r="A25" s="137" t="s">
        <v>21</v>
      </c>
      <c r="B25" s="136"/>
      <c r="C25" s="14"/>
      <c r="D25" s="71"/>
      <c r="E25" s="101"/>
      <c r="F25" s="101"/>
      <c r="G25" s="102"/>
      <c r="H25" s="15"/>
    </row>
    <row r="26" spans="1:8" ht="15.75" x14ac:dyDescent="0.25">
      <c r="A26" s="138" t="s">
        <v>22</v>
      </c>
      <c r="B26" s="136"/>
      <c r="C26" s="14"/>
      <c r="D26" s="71"/>
      <c r="E26" s="101"/>
      <c r="F26" s="101"/>
      <c r="G26" s="102"/>
      <c r="H26" s="15"/>
    </row>
    <row r="27" spans="1:8" ht="15.75" x14ac:dyDescent="0.25">
      <c r="A27" s="138" t="s">
        <v>23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24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152</v>
      </c>
      <c r="B29" s="136"/>
      <c r="C29" s="14"/>
      <c r="D29" s="71">
        <v>4</v>
      </c>
      <c r="E29" s="101">
        <v>397213</v>
      </c>
      <c r="F29" s="101">
        <v>95852</v>
      </c>
      <c r="G29" s="102">
        <f>F29/E29</f>
        <v>0.24131133673872709</v>
      </c>
      <c r="H29" s="15"/>
    </row>
    <row r="30" spans="1:8" ht="15.75" x14ac:dyDescent="0.25">
      <c r="A30" s="138" t="s">
        <v>145</v>
      </c>
      <c r="B30" s="136"/>
      <c r="C30" s="14"/>
      <c r="D30" s="71"/>
      <c r="E30" s="101"/>
      <c r="F30" s="101"/>
      <c r="G30" s="102"/>
      <c r="H30" s="15"/>
    </row>
    <row r="31" spans="1:8" ht="15.75" x14ac:dyDescent="0.25">
      <c r="A31" s="138" t="s">
        <v>102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27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72</v>
      </c>
      <c r="B33" s="136"/>
      <c r="C33" s="14"/>
      <c r="D33" s="71"/>
      <c r="E33" s="101"/>
      <c r="F33" s="101"/>
      <c r="G33" s="102"/>
      <c r="H33" s="15"/>
    </row>
    <row r="34" spans="1:8" x14ac:dyDescent="0.2">
      <c r="A34" s="16" t="s">
        <v>28</v>
      </c>
      <c r="B34" s="13"/>
      <c r="C34" s="14"/>
      <c r="D34" s="72"/>
      <c r="E34" s="100">
        <v>1350</v>
      </c>
      <c r="F34" s="101">
        <v>-3650</v>
      </c>
      <c r="G34" s="103"/>
      <c r="H34" s="15"/>
    </row>
    <row r="35" spans="1:8" x14ac:dyDescent="0.2">
      <c r="A35" s="16" t="s">
        <v>44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30</v>
      </c>
      <c r="B36" s="13"/>
      <c r="C36" s="14"/>
      <c r="D36" s="72"/>
      <c r="E36" s="100"/>
      <c r="F36" s="101"/>
      <c r="G36" s="103"/>
      <c r="H36" s="15"/>
    </row>
    <row r="37" spans="1:8" ht="15.75" x14ac:dyDescent="0.25">
      <c r="A37" s="19" t="s">
        <v>31</v>
      </c>
      <c r="B37" s="20"/>
      <c r="C37" s="21"/>
      <c r="D37" s="73">
        <f>SUM(D8:D36)</f>
        <v>5</v>
      </c>
      <c r="E37" s="112">
        <f>SUM(E8:E36)</f>
        <v>558218</v>
      </c>
      <c r="F37" s="112">
        <f>SUM(F8:F36)</f>
        <v>167803</v>
      </c>
      <c r="G37" s="117">
        <f>F37/E37</f>
        <v>0.30060478164444715</v>
      </c>
      <c r="H37" s="15"/>
    </row>
    <row r="38" spans="1:8" ht="15.75" x14ac:dyDescent="0.25">
      <c r="A38" s="85"/>
      <c r="B38" s="86"/>
      <c r="C38" s="21"/>
      <c r="D38" s="139"/>
      <c r="E38" s="140"/>
      <c r="F38" s="140"/>
      <c r="G38" s="141"/>
      <c r="H38" s="142"/>
    </row>
    <row r="39" spans="1:8" ht="18" x14ac:dyDescent="0.25">
      <c r="A39" s="23" t="s">
        <v>146</v>
      </c>
      <c r="B39" s="24"/>
      <c r="C39" s="24"/>
      <c r="D39" s="11"/>
      <c r="E39" s="109"/>
      <c r="F39" s="75"/>
      <c r="G39" s="75"/>
      <c r="H39" s="2"/>
    </row>
    <row r="40" spans="1:8" ht="15.75" x14ac:dyDescent="0.25">
      <c r="A40" s="26"/>
      <c r="B40" s="26"/>
      <c r="C40" s="26"/>
      <c r="D40" s="110"/>
      <c r="E40" s="11" t="s">
        <v>147</v>
      </c>
      <c r="F40" s="11" t="s">
        <v>147</v>
      </c>
      <c r="G40" s="11" t="s">
        <v>5</v>
      </c>
      <c r="H40" s="2"/>
    </row>
    <row r="41" spans="1:8" ht="15.75" x14ac:dyDescent="0.25">
      <c r="A41" s="26"/>
      <c r="B41" s="26"/>
      <c r="C41" s="26"/>
      <c r="D41" s="110" t="s">
        <v>6</v>
      </c>
      <c r="E41" s="76" t="s">
        <v>123</v>
      </c>
      <c r="F41" s="75" t="s">
        <v>8</v>
      </c>
      <c r="G41" s="78" t="s">
        <v>124</v>
      </c>
      <c r="H41" s="2"/>
    </row>
    <row r="42" spans="1:8" ht="15.75" x14ac:dyDescent="0.25">
      <c r="A42" s="27" t="s">
        <v>10</v>
      </c>
      <c r="B42" s="28"/>
      <c r="C42" s="14"/>
      <c r="D42" s="71"/>
      <c r="E42" s="101"/>
      <c r="F42" s="101"/>
      <c r="G42" s="102"/>
      <c r="H42" s="15"/>
    </row>
    <row r="43" spans="1:8" ht="15.75" x14ac:dyDescent="0.25">
      <c r="A43" s="27" t="s">
        <v>14</v>
      </c>
      <c r="B43" s="28"/>
      <c r="C43" s="14"/>
      <c r="D43" s="71">
        <v>6</v>
      </c>
      <c r="E43" s="101">
        <v>1023417</v>
      </c>
      <c r="F43" s="101">
        <v>35581.97</v>
      </c>
      <c r="G43" s="102">
        <f>1-(+F43/E43)</f>
        <v>0.96523218785695375</v>
      </c>
      <c r="H43" s="15"/>
    </row>
    <row r="44" spans="1:8" ht="15.75" x14ac:dyDescent="0.25">
      <c r="A44" s="27" t="s">
        <v>20</v>
      </c>
      <c r="B44" s="28"/>
      <c r="C44" s="14"/>
      <c r="D44" s="71"/>
      <c r="E44" s="101"/>
      <c r="F44" s="101"/>
      <c r="G44" s="102"/>
      <c r="H44" s="15"/>
    </row>
    <row r="45" spans="1:8" x14ac:dyDescent="0.2">
      <c r="A45" s="16" t="s">
        <v>148</v>
      </c>
      <c r="B45" s="30"/>
      <c r="C45" s="14"/>
      <c r="D45" s="72"/>
      <c r="E45" s="104"/>
      <c r="F45" s="101"/>
      <c r="G45" s="103"/>
      <c r="H45" s="15"/>
    </row>
    <row r="46" spans="1:8" x14ac:dyDescent="0.2">
      <c r="A46" s="16" t="s">
        <v>44</v>
      </c>
      <c r="B46" s="28"/>
      <c r="C46" s="14"/>
      <c r="D46" s="72"/>
      <c r="E46" s="100"/>
      <c r="F46" s="101"/>
      <c r="G46" s="103"/>
      <c r="H46" s="15"/>
    </row>
    <row r="47" spans="1:8" x14ac:dyDescent="0.2">
      <c r="A47" s="16" t="s">
        <v>30</v>
      </c>
      <c r="B47" s="28"/>
      <c r="C47" s="14"/>
      <c r="D47" s="72"/>
      <c r="E47" s="100"/>
      <c r="F47" s="101"/>
      <c r="G47" s="103"/>
      <c r="H47" s="15"/>
    </row>
    <row r="48" spans="1:8" ht="15.75" x14ac:dyDescent="0.25">
      <c r="A48" s="20" t="s">
        <v>149</v>
      </c>
      <c r="B48" s="20"/>
      <c r="C48" s="21"/>
      <c r="D48" s="99">
        <f>SUM(D42:D45)</f>
        <v>6</v>
      </c>
      <c r="E48" s="105">
        <f>SUM(E42:E47)</f>
        <v>1023417</v>
      </c>
      <c r="F48" s="105">
        <f>SUM(F42:F47)</f>
        <v>35581.97</v>
      </c>
      <c r="G48" s="106">
        <f>1-(+F48/E48)</f>
        <v>0.96523218785695375</v>
      </c>
      <c r="H48" s="15"/>
    </row>
    <row r="49" spans="1:8" ht="15.75" x14ac:dyDescent="0.25">
      <c r="A49" s="85"/>
      <c r="B49" s="86"/>
      <c r="C49" s="21"/>
      <c r="D49" s="129"/>
      <c r="E49" s="130"/>
      <c r="F49" s="130"/>
      <c r="G49" s="131"/>
      <c r="H49" s="15"/>
    </row>
    <row r="50" spans="1:8" ht="18" x14ac:dyDescent="0.25">
      <c r="A50" s="23" t="s">
        <v>32</v>
      </c>
      <c r="B50" s="24"/>
      <c r="C50" s="24"/>
      <c r="D50" s="11"/>
      <c r="E50" s="109"/>
      <c r="F50" s="75"/>
      <c r="G50" s="75"/>
      <c r="H50" s="15"/>
    </row>
    <row r="51" spans="1:8" ht="15.75" x14ac:dyDescent="0.25">
      <c r="A51" s="26"/>
      <c r="B51" s="26"/>
      <c r="C51" s="26"/>
      <c r="D51" s="110"/>
      <c r="E51" s="11" t="s">
        <v>122</v>
      </c>
      <c r="F51" s="11" t="s">
        <v>122</v>
      </c>
      <c r="G51" s="11" t="s">
        <v>5</v>
      </c>
      <c r="H51" s="15"/>
    </row>
    <row r="52" spans="1:8" ht="15.75" x14ac:dyDescent="0.25">
      <c r="A52" s="26"/>
      <c r="B52" s="26"/>
      <c r="C52" s="26"/>
      <c r="D52" s="110" t="s">
        <v>6</v>
      </c>
      <c r="E52" s="76" t="s">
        <v>123</v>
      </c>
      <c r="F52" s="75" t="s">
        <v>8</v>
      </c>
      <c r="G52" s="78" t="s">
        <v>124</v>
      </c>
      <c r="H52" s="15"/>
    </row>
    <row r="53" spans="1:8" ht="15.75" x14ac:dyDescent="0.25">
      <c r="A53" s="27" t="s">
        <v>33</v>
      </c>
      <c r="B53" s="28"/>
      <c r="C53" s="14"/>
      <c r="D53" s="71">
        <v>17</v>
      </c>
      <c r="E53" s="101">
        <v>471466</v>
      </c>
      <c r="F53" s="101">
        <v>40178.93</v>
      </c>
      <c r="G53" s="102">
        <f>1-(+F53/E53)</f>
        <v>0.91477873271879628</v>
      </c>
      <c r="H53" s="15"/>
    </row>
    <row r="54" spans="1:8" ht="15.75" x14ac:dyDescent="0.25">
      <c r="A54" s="27" t="s">
        <v>34</v>
      </c>
      <c r="B54" s="28"/>
      <c r="C54" s="14"/>
      <c r="D54" s="71"/>
      <c r="E54" s="101"/>
      <c r="F54" s="101"/>
      <c r="G54" s="102"/>
      <c r="H54" s="15"/>
    </row>
    <row r="55" spans="1:8" ht="15.75" x14ac:dyDescent="0.25">
      <c r="A55" s="27" t="s">
        <v>35</v>
      </c>
      <c r="B55" s="28"/>
      <c r="C55" s="14"/>
      <c r="D55" s="71">
        <v>28</v>
      </c>
      <c r="E55" s="101">
        <v>1361868.75</v>
      </c>
      <c r="F55" s="101">
        <v>126937.36</v>
      </c>
      <c r="G55" s="102">
        <f>1-(+F55/E55)</f>
        <v>0.90679178151345352</v>
      </c>
      <c r="H55" s="15"/>
    </row>
    <row r="56" spans="1:8" ht="15.75" x14ac:dyDescent="0.25">
      <c r="A56" s="27" t="s">
        <v>36</v>
      </c>
      <c r="B56" s="28"/>
      <c r="C56" s="14"/>
      <c r="D56" s="71">
        <v>4</v>
      </c>
      <c r="E56" s="101">
        <v>503857</v>
      </c>
      <c r="F56" s="101">
        <v>37626.5</v>
      </c>
      <c r="G56" s="102">
        <f>1-(+F56/E56)</f>
        <v>0.92532305793111935</v>
      </c>
      <c r="H56" s="15"/>
    </row>
    <row r="57" spans="1:8" ht="15.75" x14ac:dyDescent="0.25">
      <c r="A57" s="27" t="s">
        <v>37</v>
      </c>
      <c r="B57" s="28"/>
      <c r="C57" s="14"/>
      <c r="D57" s="71">
        <v>28</v>
      </c>
      <c r="E57" s="101">
        <v>1943376.36</v>
      </c>
      <c r="F57" s="101">
        <v>118698.72</v>
      </c>
      <c r="G57" s="102">
        <f t="shared" ref="G57:G63" si="0">1-(+F57/E57)</f>
        <v>0.93892139348654013</v>
      </c>
      <c r="H57" s="15"/>
    </row>
    <row r="58" spans="1:8" ht="15.75" x14ac:dyDescent="0.25">
      <c r="A58" s="27" t="s">
        <v>38</v>
      </c>
      <c r="B58" s="28"/>
      <c r="C58" s="14"/>
      <c r="D58" s="71"/>
      <c r="E58" s="101"/>
      <c r="F58" s="101"/>
      <c r="G58" s="102"/>
      <c r="H58" s="2"/>
    </row>
    <row r="59" spans="1:8" ht="15.75" x14ac:dyDescent="0.25">
      <c r="A59" s="27" t="s">
        <v>39</v>
      </c>
      <c r="B59" s="28"/>
      <c r="C59" s="14"/>
      <c r="D59" s="71">
        <v>3</v>
      </c>
      <c r="E59" s="101">
        <v>128150</v>
      </c>
      <c r="F59" s="101">
        <v>2145</v>
      </c>
      <c r="G59" s="102">
        <f t="shared" si="0"/>
        <v>0.98326180257510731</v>
      </c>
      <c r="H59" s="2"/>
    </row>
    <row r="60" spans="1:8" ht="15.75" x14ac:dyDescent="0.25">
      <c r="A60" s="27" t="s">
        <v>40</v>
      </c>
      <c r="B60" s="28"/>
      <c r="C60" s="14"/>
      <c r="D60" s="71"/>
      <c r="E60" s="101"/>
      <c r="F60" s="101"/>
      <c r="G60" s="102"/>
      <c r="H60" s="2"/>
    </row>
    <row r="61" spans="1:8" ht="15.75" x14ac:dyDescent="0.25">
      <c r="A61" s="53" t="s">
        <v>41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54" t="s">
        <v>59</v>
      </c>
      <c r="B62" s="28"/>
      <c r="C62" s="14"/>
      <c r="D62" s="71"/>
      <c r="E62" s="101"/>
      <c r="F62" s="101"/>
      <c r="G62" s="102"/>
      <c r="H62" s="2"/>
    </row>
    <row r="63" spans="1:8" ht="15.75" x14ac:dyDescent="0.25">
      <c r="A63" s="27" t="s">
        <v>92</v>
      </c>
      <c r="B63" s="28"/>
      <c r="C63" s="14"/>
      <c r="D63" s="71">
        <v>366</v>
      </c>
      <c r="E63" s="101">
        <v>32566864.859999999</v>
      </c>
      <c r="F63" s="101">
        <v>3455656.6</v>
      </c>
      <c r="G63" s="102">
        <f t="shared" si="0"/>
        <v>0.89389041239138789</v>
      </c>
      <c r="H63" s="2"/>
    </row>
    <row r="64" spans="1:8" ht="15.75" x14ac:dyDescent="0.25">
      <c r="A64" s="69" t="s">
        <v>93</v>
      </c>
      <c r="B64" s="30"/>
      <c r="C64" s="14"/>
      <c r="D64" s="71"/>
      <c r="E64" s="101">
        <v>116935.76</v>
      </c>
      <c r="F64" s="101">
        <v>14964.59</v>
      </c>
      <c r="G64" s="102"/>
      <c r="H64" s="2"/>
    </row>
    <row r="65" spans="1:8" x14ac:dyDescent="0.2">
      <c r="A65" s="16" t="s">
        <v>42</v>
      </c>
      <c r="B65" s="30"/>
      <c r="C65" s="14"/>
      <c r="D65" s="72"/>
      <c r="E65" s="104"/>
      <c r="F65" s="101"/>
      <c r="G65" s="103"/>
      <c r="H65" s="2"/>
    </row>
    <row r="66" spans="1:8" x14ac:dyDescent="0.2">
      <c r="A66" s="16" t="s">
        <v>43</v>
      </c>
      <c r="B66" s="28"/>
      <c r="C66" s="14"/>
      <c r="D66" s="72"/>
      <c r="E66" s="104"/>
      <c r="F66" s="101"/>
      <c r="G66" s="103"/>
    </row>
    <row r="67" spans="1:8" x14ac:dyDescent="0.2">
      <c r="A67" s="16" t="s">
        <v>44</v>
      </c>
      <c r="B67" s="28"/>
      <c r="C67" s="14"/>
      <c r="D67" s="72"/>
      <c r="E67" s="100"/>
      <c r="F67" s="101"/>
      <c r="G67" s="103"/>
    </row>
    <row r="68" spans="1:8" x14ac:dyDescent="0.2">
      <c r="A68" s="16" t="s">
        <v>30</v>
      </c>
      <c r="B68" s="28"/>
      <c r="C68" s="14"/>
      <c r="D68" s="72"/>
      <c r="E68" s="100"/>
      <c r="F68" s="101"/>
      <c r="G68" s="103"/>
    </row>
    <row r="69" spans="1:8" ht="15.75" x14ac:dyDescent="0.25">
      <c r="A69" s="20" t="s">
        <v>45</v>
      </c>
      <c r="B69" s="20"/>
      <c r="C69" s="21"/>
      <c r="D69" s="73">
        <f>SUM(D53:D66)</f>
        <v>446</v>
      </c>
      <c r="E69" s="112">
        <f>SUM(E53:E68)</f>
        <v>37092518.729999997</v>
      </c>
      <c r="F69" s="112">
        <f>SUM(F53:F68)</f>
        <v>3796207.7</v>
      </c>
      <c r="G69" s="106">
        <f>1-(+F69/E69)</f>
        <v>0.89765570443913612</v>
      </c>
    </row>
    <row r="70" spans="1:8" ht="18" x14ac:dyDescent="0.25">
      <c r="A70" s="34" t="s">
        <v>46</v>
      </c>
      <c r="B70" s="35"/>
      <c r="C70" s="35"/>
      <c r="D70" s="116"/>
      <c r="E70" s="116"/>
      <c r="F70" s="36">
        <f>+F69+F48+F37</f>
        <v>3999592.6700000004</v>
      </c>
      <c r="G70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APRIL 2025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130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18"/>
      <c r="H9" s="65"/>
    </row>
    <row r="10" spans="1:8" ht="15.75" x14ac:dyDescent="0.25">
      <c r="A10" s="135" t="s">
        <v>11</v>
      </c>
      <c r="B10" s="136"/>
      <c r="C10" s="14"/>
      <c r="D10" s="71"/>
      <c r="E10" s="101"/>
      <c r="F10" s="101"/>
      <c r="G10" s="118"/>
      <c r="H10" s="65"/>
    </row>
    <row r="11" spans="1:8" ht="15.75" x14ac:dyDescent="0.25">
      <c r="A11" s="135" t="s">
        <v>52</v>
      </c>
      <c r="B11" s="136"/>
      <c r="C11" s="14"/>
      <c r="D11" s="71"/>
      <c r="E11" s="101"/>
      <c r="F11" s="101"/>
      <c r="G11" s="118"/>
      <c r="H11" s="65"/>
    </row>
    <row r="12" spans="1:8" ht="15.75" x14ac:dyDescent="0.25">
      <c r="A12" s="135" t="s">
        <v>62</v>
      </c>
      <c r="B12" s="136"/>
      <c r="C12" s="14"/>
      <c r="D12" s="71"/>
      <c r="E12" s="101"/>
      <c r="F12" s="101"/>
      <c r="G12" s="118"/>
      <c r="H12" s="65"/>
    </row>
    <row r="13" spans="1:8" ht="15.75" x14ac:dyDescent="0.25">
      <c r="A13" s="135" t="s">
        <v>13</v>
      </c>
      <c r="B13" s="136"/>
      <c r="C13" s="14"/>
      <c r="D13" s="71"/>
      <c r="E13" s="101"/>
      <c r="F13" s="101"/>
      <c r="G13" s="118"/>
      <c r="H13" s="65"/>
    </row>
    <row r="14" spans="1:8" ht="15.75" x14ac:dyDescent="0.25">
      <c r="A14" s="135" t="s">
        <v>64</v>
      </c>
      <c r="B14" s="136"/>
      <c r="C14" s="14"/>
      <c r="D14" s="71"/>
      <c r="E14" s="101"/>
      <c r="F14" s="101"/>
      <c r="G14" s="118"/>
      <c r="H14" s="65"/>
    </row>
    <row r="15" spans="1:8" ht="15.75" x14ac:dyDescent="0.25">
      <c r="A15" s="135" t="s">
        <v>25</v>
      </c>
      <c r="B15" s="136"/>
      <c r="C15" s="14"/>
      <c r="D15" s="71">
        <v>3</v>
      </c>
      <c r="E15" s="101">
        <v>534988</v>
      </c>
      <c r="F15" s="101">
        <v>190583</v>
      </c>
      <c r="G15" s="118">
        <f>F15/E15</f>
        <v>0.35623789692479085</v>
      </c>
      <c r="H15" s="65"/>
    </row>
    <row r="16" spans="1:8" ht="15.75" x14ac:dyDescent="0.25">
      <c r="A16" s="135" t="s">
        <v>65</v>
      </c>
      <c r="B16" s="136"/>
      <c r="C16" s="14"/>
      <c r="D16" s="71"/>
      <c r="E16" s="101"/>
      <c r="F16" s="101"/>
      <c r="G16" s="118"/>
      <c r="H16" s="65"/>
    </row>
    <row r="17" spans="1:8" ht="15.75" x14ac:dyDescent="0.25">
      <c r="A17" s="135" t="s">
        <v>91</v>
      </c>
      <c r="B17" s="136"/>
      <c r="C17" s="14"/>
      <c r="D17" s="71"/>
      <c r="E17" s="101"/>
      <c r="F17" s="101"/>
      <c r="G17" s="118"/>
      <c r="H17" s="65"/>
    </row>
    <row r="18" spans="1:8" ht="15.75" x14ac:dyDescent="0.25">
      <c r="A18" s="135" t="s">
        <v>14</v>
      </c>
      <c r="B18" s="136"/>
      <c r="C18" s="14"/>
      <c r="D18" s="71"/>
      <c r="E18" s="101"/>
      <c r="F18" s="101"/>
      <c r="G18" s="118"/>
      <c r="H18" s="65"/>
    </row>
    <row r="19" spans="1:8" ht="15.75" x14ac:dyDescent="0.25">
      <c r="A19" s="135" t="s">
        <v>16</v>
      </c>
      <c r="B19" s="136"/>
      <c r="C19" s="14"/>
      <c r="D19" s="71">
        <v>1</v>
      </c>
      <c r="E19" s="101">
        <v>689998</v>
      </c>
      <c r="F19" s="101">
        <v>125889</v>
      </c>
      <c r="G19" s="118">
        <f>F19/E19</f>
        <v>0.1824483549227679</v>
      </c>
      <c r="H19" s="65"/>
    </row>
    <row r="20" spans="1:8" ht="15.75" x14ac:dyDescent="0.25">
      <c r="A20" s="135" t="s">
        <v>86</v>
      </c>
      <c r="B20" s="136"/>
      <c r="C20" s="14"/>
      <c r="D20" s="71"/>
      <c r="E20" s="101"/>
      <c r="F20" s="101"/>
      <c r="G20" s="118"/>
      <c r="H20" s="65"/>
    </row>
    <row r="21" spans="1:8" ht="15.75" x14ac:dyDescent="0.25">
      <c r="A21" s="135" t="s">
        <v>87</v>
      </c>
      <c r="B21" s="136"/>
      <c r="C21" s="14"/>
      <c r="D21" s="71"/>
      <c r="E21" s="101"/>
      <c r="F21" s="101"/>
      <c r="G21" s="118"/>
      <c r="H21" s="65"/>
    </row>
    <row r="22" spans="1:8" ht="15.75" x14ac:dyDescent="0.25">
      <c r="A22" s="135" t="s">
        <v>17</v>
      </c>
      <c r="B22" s="136"/>
      <c r="C22" s="14"/>
      <c r="D22" s="71"/>
      <c r="E22" s="101"/>
      <c r="F22" s="101"/>
      <c r="G22" s="118"/>
      <c r="H22" s="65"/>
    </row>
    <row r="23" spans="1:8" ht="15.75" x14ac:dyDescent="0.25">
      <c r="A23" s="135" t="s">
        <v>97</v>
      </c>
      <c r="B23" s="136"/>
      <c r="C23" s="14"/>
      <c r="D23" s="71"/>
      <c r="E23" s="101"/>
      <c r="F23" s="101"/>
      <c r="G23" s="118"/>
      <c r="H23" s="65"/>
    </row>
    <row r="24" spans="1:8" ht="15.75" x14ac:dyDescent="0.25">
      <c r="A24" s="135" t="s">
        <v>18</v>
      </c>
      <c r="B24" s="136"/>
      <c r="C24" s="14"/>
      <c r="D24" s="71">
        <v>2</v>
      </c>
      <c r="E24" s="101">
        <v>610551</v>
      </c>
      <c r="F24" s="101">
        <v>102114.5</v>
      </c>
      <c r="G24" s="118">
        <f>F24/E24</f>
        <v>0.16724974654042005</v>
      </c>
      <c r="H24" s="65"/>
    </row>
    <row r="25" spans="1:8" ht="15.75" x14ac:dyDescent="0.25">
      <c r="A25" s="137" t="s">
        <v>20</v>
      </c>
      <c r="B25" s="136"/>
      <c r="C25" s="14"/>
      <c r="D25" s="71"/>
      <c r="E25" s="101"/>
      <c r="F25" s="101"/>
      <c r="G25" s="118"/>
      <c r="H25" s="65"/>
    </row>
    <row r="26" spans="1:8" ht="15.75" x14ac:dyDescent="0.25">
      <c r="A26" s="137" t="s">
        <v>21</v>
      </c>
      <c r="B26" s="136"/>
      <c r="C26" s="14"/>
      <c r="D26" s="71">
        <v>4</v>
      </c>
      <c r="E26" s="101">
        <v>17226</v>
      </c>
      <c r="F26" s="101">
        <v>17226</v>
      </c>
      <c r="G26" s="118">
        <f>F26/E26</f>
        <v>1</v>
      </c>
      <c r="H26" s="6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18"/>
      <c r="H27" s="6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18"/>
      <c r="H28" s="65"/>
    </row>
    <row r="29" spans="1:8" ht="15.75" x14ac:dyDescent="0.25">
      <c r="A29" s="138" t="s">
        <v>88</v>
      </c>
      <c r="B29" s="136"/>
      <c r="C29" s="14"/>
      <c r="D29" s="71">
        <v>1</v>
      </c>
      <c r="E29" s="101">
        <v>106297</v>
      </c>
      <c r="F29" s="101">
        <v>28619</v>
      </c>
      <c r="G29" s="118">
        <f>F29/E29</f>
        <v>0.26923619669416821</v>
      </c>
      <c r="H29" s="65"/>
    </row>
    <row r="30" spans="1:8" ht="15.75" x14ac:dyDescent="0.25">
      <c r="A30" s="138" t="s">
        <v>109</v>
      </c>
      <c r="B30" s="136"/>
      <c r="C30" s="14"/>
      <c r="D30" s="71">
        <v>11</v>
      </c>
      <c r="E30" s="101">
        <v>1137485</v>
      </c>
      <c r="F30" s="101">
        <v>202549</v>
      </c>
      <c r="G30" s="118">
        <f>F30/E30</f>
        <v>0.1780674030866341</v>
      </c>
      <c r="H30" s="65"/>
    </row>
    <row r="31" spans="1:8" ht="15.75" x14ac:dyDescent="0.25">
      <c r="A31" s="138" t="s">
        <v>116</v>
      </c>
      <c r="B31" s="136"/>
      <c r="C31" s="14"/>
      <c r="D31" s="71"/>
      <c r="E31" s="101"/>
      <c r="F31" s="101"/>
      <c r="G31" s="118"/>
      <c r="H31" s="65"/>
    </row>
    <row r="32" spans="1:8" ht="15.75" x14ac:dyDescent="0.25">
      <c r="A32" s="138" t="s">
        <v>90</v>
      </c>
      <c r="B32" s="136"/>
      <c r="C32" s="14"/>
      <c r="D32" s="71"/>
      <c r="E32" s="101"/>
      <c r="F32" s="101"/>
      <c r="G32" s="118"/>
      <c r="H32" s="65"/>
    </row>
    <row r="33" spans="1:8" ht="15.75" x14ac:dyDescent="0.25">
      <c r="A33" s="138" t="s">
        <v>66</v>
      </c>
      <c r="B33" s="136"/>
      <c r="C33" s="14"/>
      <c r="D33" s="71"/>
      <c r="E33" s="101"/>
      <c r="F33" s="101"/>
      <c r="G33" s="118"/>
      <c r="H33" s="65"/>
    </row>
    <row r="34" spans="1:8" ht="15.75" x14ac:dyDescent="0.25">
      <c r="A34" s="138" t="s">
        <v>118</v>
      </c>
      <c r="B34" s="136"/>
      <c r="C34" s="14"/>
      <c r="D34" s="71">
        <v>1</v>
      </c>
      <c r="E34" s="101">
        <v>212462</v>
      </c>
      <c r="F34" s="101">
        <v>84700.5</v>
      </c>
      <c r="G34" s="118">
        <f>F34/E34</f>
        <v>0.39866187835942429</v>
      </c>
      <c r="H34" s="6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6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2">
      <c r="A38" s="17"/>
      <c r="B38" s="18"/>
      <c r="C38" s="14"/>
      <c r="D38" s="72"/>
      <c r="E38" s="111"/>
      <c r="F38" s="111"/>
      <c r="G38" s="119"/>
      <c r="H38" s="65"/>
    </row>
    <row r="39" spans="1:8" ht="15.75" x14ac:dyDescent="0.25">
      <c r="A39" s="19" t="s">
        <v>31</v>
      </c>
      <c r="B39" s="20"/>
      <c r="C39" s="21"/>
      <c r="D39" s="73">
        <f>SUM(D9:D38)</f>
        <v>23</v>
      </c>
      <c r="E39" s="112">
        <f>SUM(E9:E38)</f>
        <v>3309007</v>
      </c>
      <c r="F39" s="112">
        <f>SUM(F9:F38)</f>
        <v>751681</v>
      </c>
      <c r="G39" s="122">
        <f>F39/E39</f>
        <v>0.22716210633582823</v>
      </c>
      <c r="H39" s="66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67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67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67"/>
    </row>
    <row r="44" spans="1:8" ht="15.75" x14ac:dyDescent="0.25">
      <c r="A44" s="27" t="s">
        <v>33</v>
      </c>
      <c r="B44" s="28"/>
      <c r="C44" s="14"/>
      <c r="D44" s="71">
        <v>32</v>
      </c>
      <c r="E44" s="101">
        <v>400741.3</v>
      </c>
      <c r="F44" s="101">
        <v>44454.62</v>
      </c>
      <c r="G44" s="118">
        <f>1-(+F44/E44)</f>
        <v>0.88906903281493577</v>
      </c>
      <c r="H44" s="6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ht="15.75" x14ac:dyDescent="0.25">
      <c r="A46" s="27" t="s">
        <v>35</v>
      </c>
      <c r="B46" s="28"/>
      <c r="C46" s="14"/>
      <c r="D46" s="71">
        <v>68</v>
      </c>
      <c r="E46" s="101">
        <v>2477019.75</v>
      </c>
      <c r="F46" s="101">
        <v>225013.08</v>
      </c>
      <c r="G46" s="118">
        <f t="shared" ref="G46:G52" si="0">1-(+F46/E46)</f>
        <v>0.90915975538749738</v>
      </c>
      <c r="H46" s="65"/>
    </row>
    <row r="47" spans="1:8" ht="15.75" x14ac:dyDescent="0.25">
      <c r="A47" s="27" t="s">
        <v>36</v>
      </c>
      <c r="B47" s="28"/>
      <c r="C47" s="14"/>
      <c r="D47" s="71">
        <v>12</v>
      </c>
      <c r="E47" s="101">
        <v>2174521</v>
      </c>
      <c r="F47" s="101">
        <v>114165.79</v>
      </c>
      <c r="G47" s="118">
        <f t="shared" si="0"/>
        <v>0.94749841919208877</v>
      </c>
      <c r="H47" s="65"/>
    </row>
    <row r="48" spans="1:8" ht="15.75" x14ac:dyDescent="0.25">
      <c r="A48" s="27" t="s">
        <v>37</v>
      </c>
      <c r="B48" s="28"/>
      <c r="C48" s="14"/>
      <c r="D48" s="71">
        <v>68</v>
      </c>
      <c r="E48" s="101">
        <v>3631012.69</v>
      </c>
      <c r="F48" s="101">
        <v>300601.37</v>
      </c>
      <c r="G48" s="118">
        <f t="shared" si="0"/>
        <v>0.91721280103815883</v>
      </c>
      <c r="H48" s="6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942840</v>
      </c>
      <c r="F50" s="101">
        <v>76419.3</v>
      </c>
      <c r="G50" s="118">
        <f t="shared" si="0"/>
        <v>0.91894775359551994</v>
      </c>
      <c r="H50" s="65"/>
    </row>
    <row r="51" spans="1:8" ht="15.75" x14ac:dyDescent="0.25">
      <c r="A51" s="27" t="s">
        <v>40</v>
      </c>
      <c r="B51" s="28"/>
      <c r="C51" s="14"/>
      <c r="D51" s="71">
        <v>4</v>
      </c>
      <c r="E51" s="101">
        <v>415770</v>
      </c>
      <c r="F51" s="101">
        <v>33870</v>
      </c>
      <c r="G51" s="118">
        <f t="shared" si="0"/>
        <v>0.91853669095894364</v>
      </c>
      <c r="H51" s="6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225375</v>
      </c>
      <c r="F52" s="101">
        <v>28525</v>
      </c>
      <c r="G52" s="118">
        <f t="shared" si="0"/>
        <v>0.87343316694398232</v>
      </c>
      <c r="H52" s="65"/>
    </row>
    <row r="53" spans="1:8" ht="15.75" x14ac:dyDescent="0.25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ht="15.75" x14ac:dyDescent="0.25">
      <c r="A54" s="27" t="s">
        <v>60</v>
      </c>
      <c r="B54" s="30"/>
      <c r="C54" s="14"/>
      <c r="D54" s="71">
        <v>597</v>
      </c>
      <c r="E54" s="101">
        <v>36342858.740000002</v>
      </c>
      <c r="F54" s="101">
        <v>3803512.62</v>
      </c>
      <c r="G54" s="118">
        <f>1-(+F54/E54)</f>
        <v>0.89534360389173939</v>
      </c>
      <c r="H54" s="65"/>
    </row>
    <row r="55" spans="1:8" ht="15.75" x14ac:dyDescent="0.25">
      <c r="A55" s="27" t="s">
        <v>61</v>
      </c>
      <c r="B55" s="30"/>
      <c r="C55" s="14"/>
      <c r="D55" s="71">
        <v>8</v>
      </c>
      <c r="E55" s="101">
        <v>1175252.54</v>
      </c>
      <c r="F55" s="101">
        <v>39282.65</v>
      </c>
      <c r="G55" s="118">
        <f>1-(+F55/E55)</f>
        <v>0.96657514137344469</v>
      </c>
      <c r="H55" s="65"/>
    </row>
    <row r="56" spans="1:8" x14ac:dyDescent="0.2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2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ht="15.75" x14ac:dyDescent="0.25">
      <c r="A60" s="32"/>
      <c r="B60" s="18"/>
      <c r="C60" s="14"/>
      <c r="D60" s="72"/>
      <c r="E60" s="111"/>
      <c r="F60" s="111"/>
      <c r="G60" s="119"/>
      <c r="H60" s="65"/>
    </row>
    <row r="61" spans="1:8" ht="15.75" x14ac:dyDescent="0.25">
      <c r="A61" s="20" t="s">
        <v>45</v>
      </c>
      <c r="B61" s="33"/>
      <c r="C61" s="33"/>
      <c r="D61" s="73">
        <f>SUM(D44:D57)</f>
        <v>799</v>
      </c>
      <c r="E61" s="112">
        <f>SUM(E44:E60)</f>
        <v>47785391.020000003</v>
      </c>
      <c r="F61" s="112">
        <f>SUM(F44:F60)</f>
        <v>4665844.4300000006</v>
      </c>
      <c r="G61" s="122">
        <f>1-(F61/E61)</f>
        <v>0.90235834989720676</v>
      </c>
      <c r="H61" s="62"/>
    </row>
    <row r="62" spans="1:8" ht="18" x14ac:dyDescent="0.25">
      <c r="A62" s="34"/>
      <c r="B62" s="35"/>
      <c r="C62" s="35"/>
      <c r="D62" s="123"/>
      <c r="E62" s="114"/>
      <c r="F62" s="115"/>
      <c r="G62" s="115"/>
      <c r="H62" s="64"/>
    </row>
    <row r="63" spans="1:8" ht="18" x14ac:dyDescent="0.25">
      <c r="A63" s="34" t="s">
        <v>46</v>
      </c>
      <c r="B63" s="35"/>
      <c r="C63" s="35"/>
      <c r="D63" s="51"/>
      <c r="E63" s="116"/>
      <c r="F63" s="36">
        <f>F61+F39</f>
        <v>5417525.4300000006</v>
      </c>
      <c r="G63" s="116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4" sqref="B14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76</v>
      </c>
      <c r="B3" s="35"/>
      <c r="C3" s="21"/>
      <c r="D3" s="21"/>
    </row>
    <row r="4" spans="1:4" ht="23.25" x14ac:dyDescent="0.35">
      <c r="A4" s="55" t="str">
        <f>ARG!$A$3</f>
        <v>MONTH ENDED:  APRIL 2025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88" t="s">
        <v>77</v>
      </c>
      <c r="B6" s="89">
        <f>+ARG!$D$39+CARUTHERSVILLE!$D$39+HOLLYWOOD!$D$39+HARKC!$D$39+BALLYSKC!$D$39+AMERKC!$D$39+LAGRANGE!$D$39+AMERSC!$D$39+RIVERCITY!$D$39+HORSESHOE!$D$39+ISLEBV!$D$39+STJO!$D$37+CAPE!$D$39</f>
        <v>410</v>
      </c>
      <c r="C6" s="57"/>
      <c r="D6" s="21"/>
    </row>
    <row r="7" spans="1:4" ht="21.75" thickTop="1" thickBot="1" x14ac:dyDescent="0.35">
      <c r="A7" s="90" t="s">
        <v>78</v>
      </c>
      <c r="B7" s="98">
        <f>+ARG!$E$39+CARUTHERSVILLE!$E$39+HOLLYWOOD!$E$39+HARKC!$E$39+BALLYSKC!$E$39+AMERKC!$E$39+LAGRANGE!$E$39+AMERSC!$E$39+RIVERCITY!$E$39+HORSESHOE!$E$39+ISLEBV!$E$39+STJO!$E$37+CAPE!$E$39</f>
        <v>123426396</v>
      </c>
      <c r="C7" s="57"/>
      <c r="D7" s="21"/>
    </row>
    <row r="8" spans="1:4" ht="21" thickTop="1" x14ac:dyDescent="0.3">
      <c r="A8" s="90" t="s">
        <v>79</v>
      </c>
      <c r="B8" s="98">
        <f>+ARG!$F$39+CARUTHERSVILLE!$F$39+HOLLYWOOD!$F$39+HARKC!$F$39+BALLYSKC!$F$39+AMERKC!$F$39+LAGRANGE!$F$39+AMERSC!$F$39+RIVERCITY!$F$39+HORSESHOE!$F$39+ISLEBV!$F$39+STJO!$F$37+CAPE!$F$39</f>
        <v>28324063.82</v>
      </c>
      <c r="C8" s="57"/>
      <c r="D8" s="21"/>
    </row>
    <row r="9" spans="1:4" ht="20.25" x14ac:dyDescent="0.3">
      <c r="A9" s="90" t="s">
        <v>80</v>
      </c>
      <c r="B9" s="80">
        <f>B8/B7</f>
        <v>0.22948141352195037</v>
      </c>
      <c r="C9" s="57"/>
      <c r="D9" s="21"/>
    </row>
    <row r="10" spans="1:4" ht="21" thickBot="1" x14ac:dyDescent="0.35">
      <c r="A10" s="92"/>
      <c r="B10" s="93"/>
      <c r="C10" s="57"/>
      <c r="D10" s="21"/>
    </row>
    <row r="11" spans="1:4" ht="21.75" thickTop="1" thickBot="1" x14ac:dyDescent="0.35">
      <c r="A11" s="90" t="s">
        <v>127</v>
      </c>
      <c r="B11" s="89">
        <f>STJO!$D$48</f>
        <v>6</v>
      </c>
      <c r="C11" s="57"/>
      <c r="D11" s="21"/>
    </row>
    <row r="12" spans="1:4" ht="21.75" thickTop="1" thickBot="1" x14ac:dyDescent="0.35">
      <c r="A12" s="90" t="s">
        <v>128</v>
      </c>
      <c r="B12" s="98">
        <f>STJO!$E$48</f>
        <v>1023417</v>
      </c>
      <c r="C12" s="57"/>
      <c r="D12" s="21"/>
    </row>
    <row r="13" spans="1:4" ht="21" thickTop="1" x14ac:dyDescent="0.3">
      <c r="A13" s="90" t="s">
        <v>129</v>
      </c>
      <c r="B13" s="98">
        <f>STJO!$F$48</f>
        <v>35581.97</v>
      </c>
      <c r="C13" s="57"/>
      <c r="D13" s="21"/>
    </row>
    <row r="14" spans="1:4" ht="20.25" x14ac:dyDescent="0.3">
      <c r="A14" s="90" t="s">
        <v>84</v>
      </c>
      <c r="B14" s="80">
        <f>1-(B13/B12)</f>
        <v>0.96523218785695375</v>
      </c>
      <c r="C14" s="57"/>
      <c r="D14" s="21"/>
    </row>
    <row r="15" spans="1:4" ht="21" thickBot="1" x14ac:dyDescent="0.35">
      <c r="A15" s="92"/>
      <c r="B15" s="93"/>
      <c r="C15" s="57"/>
      <c r="D15" s="21"/>
    </row>
    <row r="16" spans="1:4" ht="21.75" thickTop="1" thickBot="1" x14ac:dyDescent="0.35">
      <c r="A16" s="90" t="s">
        <v>81</v>
      </c>
      <c r="B16" s="89">
        <f>+ARG!$D$61+CARUTHERSVILLE!$D$60+HOLLYWOOD!$D$62+HARKC!$D$62+BALLYSKC!$D$62+AMERKC!$D$62+LAGRANGE!$D$60+AMERSC!$D$61+RIVERCITY!$D$61+HORSESHOE!$D$60+ISLEBV!$D$60+STJO!$D$69+CAPE!$D$61</f>
        <v>13155</v>
      </c>
      <c r="C16" s="57"/>
      <c r="D16" s="21"/>
    </row>
    <row r="17" spans="1:4" ht="21.75" thickTop="1" thickBot="1" x14ac:dyDescent="0.35">
      <c r="A17" s="90" t="s">
        <v>82</v>
      </c>
      <c r="B17" s="98">
        <f>+ARG!$E$61+CARUTHERSVILLE!$E$60+HOLLYWOOD!$E$62+HARKC!$E$62+BALLYSKC!$E$62+AMERKC!$E$62+LAGRANGE!$E$60+AMERSC!$E$61+RIVERCITY!$E$61+HORSESHOE!$E$60+ISLEBV!$E$60+STJO!$E$69+CAPE!$E$61</f>
        <v>1466688817.6499999</v>
      </c>
      <c r="C17" s="57"/>
      <c r="D17" s="21"/>
    </row>
    <row r="18" spans="1:4" ht="21" thickTop="1" x14ac:dyDescent="0.3">
      <c r="A18" s="90" t="s">
        <v>83</v>
      </c>
      <c r="B18" s="98">
        <f>+ARG!$F$61+CARUTHERSVILLE!$F$60+HOLLYWOOD!$F$62+HARKC!$F$62+BALLYSKC!$F$62+AMERKC!$F$62+LAGRANGE!$F$60+AMERSC!$F$61+RIVERCITY!$F$61+HORSESHOE!$F$60+ISLEBV!$F$60+STJO!$F$69+CAPE!$F$61</f>
        <v>140763200.99000001</v>
      </c>
      <c r="C18" s="21"/>
      <c r="D18" s="21"/>
    </row>
    <row r="19" spans="1:4" ht="20.25" x14ac:dyDescent="0.3">
      <c r="A19" s="90" t="s">
        <v>84</v>
      </c>
      <c r="B19" s="80">
        <f>1-(B18/B17)</f>
        <v>0.90402653971580849</v>
      </c>
      <c r="C19" s="21"/>
      <c r="D19" s="21"/>
    </row>
    <row r="20" spans="1:4" ht="20.25" x14ac:dyDescent="0.3">
      <c r="A20" s="92"/>
      <c r="B20" s="94"/>
      <c r="C20" s="21"/>
      <c r="D20" s="21"/>
    </row>
    <row r="21" spans="1:4" ht="20.25" x14ac:dyDescent="0.3">
      <c r="A21" s="90" t="s">
        <v>85</v>
      </c>
      <c r="B21" s="91">
        <f>B18+B8+B13</f>
        <v>169122846.78</v>
      </c>
      <c r="C21" s="21"/>
      <c r="D21" s="21"/>
    </row>
    <row r="22" spans="1:4" ht="21" thickBot="1" x14ac:dyDescent="0.35">
      <c r="A22" s="92"/>
      <c r="B22" s="95"/>
    </row>
    <row r="23" spans="1:4" ht="18.75" thickTop="1" x14ac:dyDescent="0.25">
      <c r="A23" s="96"/>
      <c r="B23" s="97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125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18"/>
      <c r="H9" s="15"/>
    </row>
    <row r="10" spans="1:8" ht="15.75" x14ac:dyDescent="0.25">
      <c r="A10" s="135" t="s">
        <v>131</v>
      </c>
      <c r="B10" s="136"/>
      <c r="C10" s="14"/>
      <c r="D10" s="71"/>
      <c r="E10" s="101"/>
      <c r="F10" s="101"/>
      <c r="G10" s="118"/>
      <c r="H10" s="15"/>
    </row>
    <row r="11" spans="1:8" ht="15.75" x14ac:dyDescent="0.25">
      <c r="A11" s="135" t="s">
        <v>11</v>
      </c>
      <c r="B11" s="136"/>
      <c r="C11" s="14"/>
      <c r="D11" s="71"/>
      <c r="E11" s="101"/>
      <c r="F11" s="101"/>
      <c r="G11" s="118"/>
      <c r="H11" s="15"/>
    </row>
    <row r="12" spans="1:8" ht="15.75" x14ac:dyDescent="0.25">
      <c r="A12" s="135" t="s">
        <v>12</v>
      </c>
      <c r="B12" s="136"/>
      <c r="C12" s="14"/>
      <c r="D12" s="71"/>
      <c r="E12" s="101"/>
      <c r="F12" s="101"/>
      <c r="G12" s="118"/>
      <c r="H12" s="15"/>
    </row>
    <row r="13" spans="1:8" ht="15.75" x14ac:dyDescent="0.25">
      <c r="A13" s="135" t="s">
        <v>105</v>
      </c>
      <c r="B13" s="136"/>
      <c r="C13" s="14"/>
      <c r="D13" s="71"/>
      <c r="E13" s="101"/>
      <c r="F13" s="101"/>
      <c r="G13" s="118"/>
      <c r="H13" s="15"/>
    </row>
    <row r="14" spans="1:8" ht="15.75" x14ac:dyDescent="0.25">
      <c r="A14" s="135" t="s">
        <v>53</v>
      </c>
      <c r="B14" s="136"/>
      <c r="C14" s="14"/>
      <c r="D14" s="71"/>
      <c r="E14" s="101"/>
      <c r="F14" s="101"/>
      <c r="G14" s="118"/>
      <c r="H14" s="15"/>
    </row>
    <row r="15" spans="1:8" ht="15.75" x14ac:dyDescent="0.25">
      <c r="A15" s="135" t="s">
        <v>98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113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13</v>
      </c>
      <c r="B17" s="136"/>
      <c r="C17" s="14"/>
      <c r="D17" s="71"/>
      <c r="E17" s="101"/>
      <c r="F17" s="101"/>
      <c r="G17" s="118"/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348376</v>
      </c>
      <c r="F18" s="101">
        <v>66147</v>
      </c>
      <c r="G18" s="118">
        <f>F18/E18</f>
        <v>0.18987243667761269</v>
      </c>
      <c r="H18" s="15"/>
    </row>
    <row r="19" spans="1:8" ht="15.75" x14ac:dyDescent="0.25">
      <c r="A19" s="135" t="s">
        <v>15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16</v>
      </c>
      <c r="B20" s="136"/>
      <c r="C20" s="14"/>
      <c r="D20" s="71"/>
      <c r="E20" s="101"/>
      <c r="F20" s="101"/>
      <c r="G20" s="118"/>
      <c r="H20" s="15"/>
    </row>
    <row r="21" spans="1:8" ht="15.75" x14ac:dyDescent="0.25">
      <c r="A21" s="135" t="s">
        <v>102</v>
      </c>
      <c r="B21" s="136"/>
      <c r="C21" s="14"/>
      <c r="D21" s="71"/>
      <c r="E21" s="101"/>
      <c r="F21" s="101"/>
      <c r="G21" s="118"/>
      <c r="H21" s="15"/>
    </row>
    <row r="22" spans="1:8" ht="15.75" x14ac:dyDescent="0.25">
      <c r="A22" s="135" t="s">
        <v>56</v>
      </c>
      <c r="B22" s="136"/>
      <c r="C22" s="14"/>
      <c r="D22" s="71"/>
      <c r="E22" s="101"/>
      <c r="F22" s="101"/>
      <c r="G22" s="118"/>
      <c r="H22" s="15"/>
    </row>
    <row r="23" spans="1:8" ht="15.75" x14ac:dyDescent="0.25">
      <c r="A23" s="135" t="s">
        <v>151</v>
      </c>
      <c r="B23" s="136"/>
      <c r="C23" s="14"/>
      <c r="D23" s="71"/>
      <c r="E23" s="101"/>
      <c r="F23" s="101"/>
      <c r="G23" s="118"/>
      <c r="H23" s="15"/>
    </row>
    <row r="24" spans="1:8" ht="15.75" x14ac:dyDescent="0.25">
      <c r="A24" s="135" t="s">
        <v>19</v>
      </c>
      <c r="B24" s="136"/>
      <c r="C24" s="14"/>
      <c r="D24" s="71"/>
      <c r="E24" s="101"/>
      <c r="F24" s="101"/>
      <c r="G24" s="118"/>
      <c r="H24" s="15"/>
    </row>
    <row r="25" spans="1:8" ht="15.75" x14ac:dyDescent="0.25">
      <c r="A25" s="137" t="s">
        <v>20</v>
      </c>
      <c r="B25" s="136"/>
      <c r="C25" s="14"/>
      <c r="D25" s="71"/>
      <c r="E25" s="101"/>
      <c r="F25" s="101"/>
      <c r="G25" s="118"/>
      <c r="H25" s="15"/>
    </row>
    <row r="26" spans="1:8" ht="15.75" x14ac:dyDescent="0.2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18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23573</v>
      </c>
      <c r="F29" s="101">
        <v>11697</v>
      </c>
      <c r="G29" s="118">
        <f>F29/E29</f>
        <v>0.49620328341746917</v>
      </c>
      <c r="H29" s="15"/>
    </row>
    <row r="30" spans="1:8" ht="15.75" x14ac:dyDescent="0.25">
      <c r="A30" s="138" t="s">
        <v>25</v>
      </c>
      <c r="B30" s="136"/>
      <c r="C30" s="14"/>
      <c r="D30" s="71">
        <v>2</v>
      </c>
      <c r="E30" s="101">
        <v>426564</v>
      </c>
      <c r="F30" s="101">
        <v>137059</v>
      </c>
      <c r="G30" s="118">
        <f>F30/E30</f>
        <v>0.32130934631145619</v>
      </c>
      <c r="H30" s="15"/>
    </row>
    <row r="31" spans="1:8" ht="15.75" x14ac:dyDescent="0.25">
      <c r="A31" s="138" t="s">
        <v>26</v>
      </c>
      <c r="B31" s="136"/>
      <c r="C31" s="14"/>
      <c r="D31" s="71"/>
      <c r="E31" s="101"/>
      <c r="F31" s="101"/>
      <c r="G31" s="118"/>
      <c r="H31" s="15"/>
    </row>
    <row r="32" spans="1:8" ht="15.75" x14ac:dyDescent="0.25">
      <c r="A32" s="138" t="s">
        <v>109</v>
      </c>
      <c r="B32" s="136"/>
      <c r="C32" s="14"/>
      <c r="D32" s="71">
        <v>4</v>
      </c>
      <c r="E32" s="101">
        <v>619334</v>
      </c>
      <c r="F32" s="101">
        <v>199341.5</v>
      </c>
      <c r="G32" s="118">
        <f>F32/E32</f>
        <v>0.32186429293402269</v>
      </c>
      <c r="H32" s="15"/>
    </row>
    <row r="33" spans="1:8" ht="15.75" x14ac:dyDescent="0.25">
      <c r="A33" s="138" t="s">
        <v>139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8" t="s">
        <v>27</v>
      </c>
      <c r="B34" s="136"/>
      <c r="C34" s="14"/>
      <c r="D34" s="71">
        <v>1</v>
      </c>
      <c r="E34" s="101">
        <v>34232</v>
      </c>
      <c r="F34" s="101">
        <v>6815</v>
      </c>
      <c r="G34" s="118">
        <f>F34/E34</f>
        <v>0.1990827296097219</v>
      </c>
      <c r="H34" s="15"/>
    </row>
    <row r="35" spans="1:8" x14ac:dyDescent="0.2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9</v>
      </c>
      <c r="E39" s="112">
        <f>SUM(E9:E38)</f>
        <v>1452079</v>
      </c>
      <c r="F39" s="112">
        <f>SUM(F9:F38)</f>
        <v>421059.5</v>
      </c>
      <c r="G39" s="122">
        <f>F39/E39</f>
        <v>0.2899701049323074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12</v>
      </c>
      <c r="E44" s="101">
        <v>311555.15000000002</v>
      </c>
      <c r="F44" s="101">
        <v>12546.5</v>
      </c>
      <c r="G44" s="118">
        <f>1-(+F44/E44)</f>
        <v>0.95972944115993586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36</v>
      </c>
      <c r="E46" s="101">
        <v>2127729.7599999998</v>
      </c>
      <c r="F46" s="101">
        <v>201851.85</v>
      </c>
      <c r="G46" s="118">
        <f>1-(+F46/E46)</f>
        <v>0.9051327599046225</v>
      </c>
      <c r="H46" s="15"/>
    </row>
    <row r="47" spans="1:8" ht="15.75" x14ac:dyDescent="0.25">
      <c r="A47" s="27" t="s">
        <v>36</v>
      </c>
      <c r="B47" s="28"/>
      <c r="C47" s="14"/>
      <c r="D47" s="71">
        <v>9</v>
      </c>
      <c r="E47" s="101">
        <v>2380648.5</v>
      </c>
      <c r="F47" s="101">
        <v>97648.03</v>
      </c>
      <c r="G47" s="118">
        <f>1-(+F47/E47)</f>
        <v>0.95898259234826144</v>
      </c>
      <c r="H47" s="15"/>
    </row>
    <row r="48" spans="1:8" ht="15.75" x14ac:dyDescent="0.25">
      <c r="A48" s="27" t="s">
        <v>37</v>
      </c>
      <c r="B48" s="28"/>
      <c r="C48" s="14"/>
      <c r="D48" s="71">
        <v>40</v>
      </c>
      <c r="E48" s="101">
        <v>2895001</v>
      </c>
      <c r="F48" s="101">
        <v>251785.27</v>
      </c>
      <c r="G48" s="118">
        <f>1-(+F48/E48)</f>
        <v>0.91302757062950923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3</v>
      </c>
      <c r="E50" s="101">
        <v>1151945</v>
      </c>
      <c r="F50" s="101">
        <v>75090</v>
      </c>
      <c r="G50" s="118">
        <f>1-(+F50/E50)</f>
        <v>0.93481459618297746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60</v>
      </c>
      <c r="B53" s="30"/>
      <c r="C53" s="14"/>
      <c r="D53" s="71">
        <v>474</v>
      </c>
      <c r="E53" s="101">
        <v>34549864.909999996</v>
      </c>
      <c r="F53" s="101">
        <v>3725286.32</v>
      </c>
      <c r="G53" s="118">
        <f>1-(+F53/E53)</f>
        <v>0.89217653007604769</v>
      </c>
      <c r="H53" s="15"/>
    </row>
    <row r="54" spans="1:8" ht="15.75" x14ac:dyDescent="0.25">
      <c r="A54" s="29" t="s">
        <v>61</v>
      </c>
      <c r="B54" s="30"/>
      <c r="C54" s="14"/>
      <c r="D54" s="71">
        <v>6</v>
      </c>
      <c r="E54" s="101">
        <v>111233.44</v>
      </c>
      <c r="F54" s="101">
        <v>8781.67</v>
      </c>
      <c r="G54" s="118">
        <f>1-(+F54/E54)</f>
        <v>0.92105188871260302</v>
      </c>
      <c r="H54" s="15"/>
    </row>
    <row r="55" spans="1:8" x14ac:dyDescent="0.2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00"/>
      <c r="F57" s="101"/>
      <c r="G57" s="119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x14ac:dyDescent="0.25">
      <c r="A59" s="32"/>
      <c r="B59" s="18"/>
      <c r="C59" s="14"/>
      <c r="D59" s="72"/>
      <c r="E59" s="77"/>
      <c r="F59" s="111"/>
      <c r="G59" s="119"/>
      <c r="H59" s="15"/>
    </row>
    <row r="60" spans="1:8" ht="15.75" x14ac:dyDescent="0.25">
      <c r="A60" s="20" t="s">
        <v>45</v>
      </c>
      <c r="B60" s="20"/>
      <c r="C60" s="21"/>
      <c r="D60" s="73">
        <f>SUM(D44:D56)</f>
        <v>580</v>
      </c>
      <c r="E60" s="112">
        <f>SUM(E44:E59)</f>
        <v>43527977.75999999</v>
      </c>
      <c r="F60" s="112">
        <f>SUM(F44:F59)</f>
        <v>4372989.6399999997</v>
      </c>
      <c r="G60" s="122">
        <f>1-(F60/E60)</f>
        <v>0.89953611757221219</v>
      </c>
      <c r="H60" s="15"/>
    </row>
    <row r="61" spans="1:8" x14ac:dyDescent="0.2">
      <c r="A61" s="33"/>
      <c r="B61" s="33"/>
      <c r="C61" s="49"/>
      <c r="D61" s="123"/>
      <c r="E61" s="114"/>
      <c r="F61" s="115"/>
      <c r="G61" s="115"/>
      <c r="H61" s="2"/>
    </row>
    <row r="62" spans="1:8" ht="18" x14ac:dyDescent="0.25">
      <c r="A62" s="34" t="s">
        <v>46</v>
      </c>
      <c r="B62" s="35"/>
      <c r="C62" s="38"/>
      <c r="D62" s="51"/>
      <c r="E62" s="116"/>
      <c r="F62" s="36">
        <f>F60+F39</f>
        <v>4794049.1399999997</v>
      </c>
      <c r="G62" s="116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1"/>
      <c r="B70" s="82"/>
      <c r="C70" s="82"/>
      <c r="D70" s="82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94</v>
      </c>
      <c r="B9" s="136"/>
      <c r="C9" s="14"/>
      <c r="D9" s="71">
        <v>5</v>
      </c>
      <c r="E9" s="101">
        <v>1099236</v>
      </c>
      <c r="F9" s="101">
        <v>174735.5</v>
      </c>
      <c r="G9" s="118">
        <f>F9/E9</f>
        <v>0.1589608600882795</v>
      </c>
      <c r="H9" s="15"/>
    </row>
    <row r="10" spans="1:8" ht="15.75" x14ac:dyDescent="0.25">
      <c r="A10" s="135" t="s">
        <v>11</v>
      </c>
      <c r="B10" s="136"/>
      <c r="C10" s="14"/>
      <c r="D10" s="71"/>
      <c r="E10" s="101"/>
      <c r="F10" s="101"/>
      <c r="G10" s="118"/>
      <c r="H10" s="15"/>
    </row>
    <row r="11" spans="1:8" ht="15.75" x14ac:dyDescent="0.25">
      <c r="A11" s="135" t="s">
        <v>96</v>
      </c>
      <c r="B11" s="136"/>
      <c r="C11" s="14"/>
      <c r="D11" s="71">
        <v>7</v>
      </c>
      <c r="E11" s="101">
        <v>1157493</v>
      </c>
      <c r="F11" s="101">
        <v>420619</v>
      </c>
      <c r="G11" s="118">
        <f>F11/E11</f>
        <v>0.36338794273485886</v>
      </c>
      <c r="H11" s="15"/>
    </row>
    <row r="12" spans="1:8" ht="15.75" x14ac:dyDescent="0.25">
      <c r="A12" s="135" t="s">
        <v>66</v>
      </c>
      <c r="B12" s="136"/>
      <c r="C12" s="14"/>
      <c r="D12" s="71"/>
      <c r="E12" s="101"/>
      <c r="F12" s="101"/>
      <c r="G12" s="118"/>
      <c r="H12" s="15"/>
    </row>
    <row r="13" spans="1:8" ht="15.75" x14ac:dyDescent="0.25">
      <c r="A13" s="135" t="s">
        <v>100</v>
      </c>
      <c r="B13" s="136"/>
      <c r="C13" s="14"/>
      <c r="D13" s="71">
        <v>3</v>
      </c>
      <c r="E13" s="101">
        <v>958250</v>
      </c>
      <c r="F13" s="101">
        <v>295433.17</v>
      </c>
      <c r="G13" s="118">
        <f>F13/E13</f>
        <v>0.30830489955648316</v>
      </c>
      <c r="H13" s="15"/>
    </row>
    <row r="14" spans="1:8" ht="15.75" x14ac:dyDescent="0.25">
      <c r="A14" s="135" t="s">
        <v>25</v>
      </c>
      <c r="B14" s="136"/>
      <c r="C14" s="14"/>
      <c r="D14" s="71"/>
      <c r="E14" s="101"/>
      <c r="F14" s="101"/>
      <c r="G14" s="118"/>
      <c r="H14" s="15"/>
    </row>
    <row r="15" spans="1:8" ht="15.75" x14ac:dyDescent="0.25">
      <c r="A15" s="135" t="s">
        <v>102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10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14</v>
      </c>
      <c r="B17" s="136"/>
      <c r="C17" s="14"/>
      <c r="D17" s="71">
        <v>2</v>
      </c>
      <c r="E17" s="101">
        <v>164525</v>
      </c>
      <c r="F17" s="101">
        <v>82726</v>
      </c>
      <c r="G17" s="118">
        <f t="shared" ref="G17:G24" si="0">F17/E17</f>
        <v>0.50281720103327765</v>
      </c>
      <c r="H17" s="15"/>
    </row>
    <row r="18" spans="1:8" ht="15.75" x14ac:dyDescent="0.25">
      <c r="A18" s="135" t="s">
        <v>15</v>
      </c>
      <c r="B18" s="136"/>
      <c r="C18" s="14"/>
      <c r="D18" s="71">
        <v>2</v>
      </c>
      <c r="E18" s="101">
        <v>1353935</v>
      </c>
      <c r="F18" s="101">
        <v>461558</v>
      </c>
      <c r="G18" s="118">
        <f t="shared" si="0"/>
        <v>0.34090115108923252</v>
      </c>
      <c r="H18" s="15"/>
    </row>
    <row r="19" spans="1:8" ht="15.75" x14ac:dyDescent="0.25">
      <c r="A19" s="135" t="s">
        <v>54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150</v>
      </c>
      <c r="B20" s="136"/>
      <c r="C20" s="14"/>
      <c r="D20" s="71">
        <v>2</v>
      </c>
      <c r="E20" s="101">
        <v>972006</v>
      </c>
      <c r="F20" s="101">
        <v>224997</v>
      </c>
      <c r="G20" s="118">
        <f t="shared" si="0"/>
        <v>0.23147696619156671</v>
      </c>
      <c r="H20" s="15"/>
    </row>
    <row r="21" spans="1:8" ht="15.75" x14ac:dyDescent="0.25">
      <c r="A21" s="135" t="s">
        <v>55</v>
      </c>
      <c r="B21" s="136"/>
      <c r="C21" s="14"/>
      <c r="D21" s="71">
        <v>5</v>
      </c>
      <c r="E21" s="101">
        <v>5452999</v>
      </c>
      <c r="F21" s="101">
        <v>847976</v>
      </c>
      <c r="G21" s="118">
        <f t="shared" si="0"/>
        <v>0.15550635531016968</v>
      </c>
      <c r="H21" s="15"/>
    </row>
    <row r="22" spans="1:8" ht="15.75" x14ac:dyDescent="0.25">
      <c r="A22" s="135" t="s">
        <v>56</v>
      </c>
      <c r="B22" s="136"/>
      <c r="C22" s="14"/>
      <c r="D22" s="71">
        <v>1</v>
      </c>
      <c r="E22" s="101">
        <v>235726</v>
      </c>
      <c r="F22" s="101">
        <v>115791.5</v>
      </c>
      <c r="G22" s="118">
        <f t="shared" si="0"/>
        <v>0.49121225490611981</v>
      </c>
      <c r="H22" s="15"/>
    </row>
    <row r="23" spans="1:8" ht="15.75" x14ac:dyDescent="0.25">
      <c r="A23" s="137" t="s">
        <v>20</v>
      </c>
      <c r="B23" s="136"/>
      <c r="C23" s="14"/>
      <c r="D23" s="71">
        <v>4</v>
      </c>
      <c r="E23" s="101">
        <v>704247</v>
      </c>
      <c r="F23" s="101">
        <v>146059</v>
      </c>
      <c r="G23" s="118">
        <f t="shared" si="0"/>
        <v>0.20739740460378248</v>
      </c>
      <c r="H23" s="15"/>
    </row>
    <row r="24" spans="1:8" ht="15.75" x14ac:dyDescent="0.25">
      <c r="A24" s="137" t="s">
        <v>21</v>
      </c>
      <c r="B24" s="136"/>
      <c r="C24" s="14"/>
      <c r="D24" s="71">
        <v>20</v>
      </c>
      <c r="E24" s="101">
        <v>243705</v>
      </c>
      <c r="F24" s="101">
        <v>243705</v>
      </c>
      <c r="G24" s="118">
        <f t="shared" si="0"/>
        <v>1</v>
      </c>
      <c r="H24" s="15"/>
    </row>
    <row r="25" spans="1:8" ht="15.75" x14ac:dyDescent="0.25">
      <c r="A25" s="138" t="s">
        <v>22</v>
      </c>
      <c r="B25" s="136"/>
      <c r="C25" s="14"/>
      <c r="D25" s="71"/>
      <c r="E25" s="101"/>
      <c r="F25" s="101"/>
      <c r="G25" s="118"/>
      <c r="H25" s="15"/>
    </row>
    <row r="26" spans="1:8" ht="15.75" x14ac:dyDescent="0.25">
      <c r="A26" s="138" t="s">
        <v>23</v>
      </c>
      <c r="B26" s="136"/>
      <c r="C26" s="14"/>
      <c r="D26" s="71"/>
      <c r="E26" s="101">
        <v>60732</v>
      </c>
      <c r="F26" s="101">
        <v>8750.7000000000007</v>
      </c>
      <c r="G26" s="118">
        <f>F26/E26</f>
        <v>0.1440871369294606</v>
      </c>
      <c r="H26" s="15"/>
    </row>
    <row r="27" spans="1:8" ht="15.75" x14ac:dyDescent="0.25">
      <c r="A27" s="135" t="s">
        <v>114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24</v>
      </c>
      <c r="B28" s="136"/>
      <c r="C28" s="14"/>
      <c r="D28" s="71">
        <v>1</v>
      </c>
      <c r="E28" s="101">
        <v>233981</v>
      </c>
      <c r="F28" s="101">
        <v>71482</v>
      </c>
      <c r="G28" s="118">
        <f>F28/E28</f>
        <v>0.30550343831336735</v>
      </c>
      <c r="H28" s="15"/>
    </row>
    <row r="29" spans="1:8" ht="15.75" x14ac:dyDescent="0.25">
      <c r="A29" s="138" t="s">
        <v>110</v>
      </c>
      <c r="B29" s="136"/>
      <c r="C29" s="14"/>
      <c r="D29" s="71">
        <v>1</v>
      </c>
      <c r="E29" s="101">
        <v>54806</v>
      </c>
      <c r="F29" s="101">
        <v>20616.5</v>
      </c>
      <c r="G29" s="118">
        <f>F29/E29</f>
        <v>0.3761723168996095</v>
      </c>
      <c r="H29" s="15"/>
    </row>
    <row r="30" spans="1:8" ht="15.75" x14ac:dyDescent="0.25">
      <c r="A30" s="138" t="s">
        <v>115</v>
      </c>
      <c r="B30" s="136"/>
      <c r="C30" s="14"/>
      <c r="D30" s="71"/>
      <c r="E30" s="121"/>
      <c r="F30" s="101"/>
      <c r="G30" s="118"/>
      <c r="H30" s="15"/>
    </row>
    <row r="31" spans="1:8" ht="15.75" x14ac:dyDescent="0.25">
      <c r="A31" s="138" t="s">
        <v>135</v>
      </c>
      <c r="B31" s="136"/>
      <c r="C31" s="14"/>
      <c r="D31" s="71"/>
      <c r="E31" s="121"/>
      <c r="F31" s="101"/>
      <c r="G31" s="118"/>
      <c r="H31" s="15"/>
    </row>
    <row r="32" spans="1:8" ht="15.75" x14ac:dyDescent="0.25">
      <c r="A32" s="138" t="s">
        <v>57</v>
      </c>
      <c r="B32" s="136"/>
      <c r="C32" s="14"/>
      <c r="D32" s="71">
        <v>11</v>
      </c>
      <c r="E32" s="121">
        <v>1023166</v>
      </c>
      <c r="F32" s="121">
        <v>258502</v>
      </c>
      <c r="G32" s="118">
        <f>F32/E32</f>
        <v>0.25264913024865954</v>
      </c>
      <c r="H32" s="15"/>
    </row>
    <row r="33" spans="1:8" ht="15.75" x14ac:dyDescent="0.25">
      <c r="A33" s="135" t="s">
        <v>132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5" t="s">
        <v>91</v>
      </c>
      <c r="B34" s="136"/>
      <c r="C34" s="14"/>
      <c r="D34" s="71">
        <v>1</v>
      </c>
      <c r="E34" s="101">
        <v>388392</v>
      </c>
      <c r="F34" s="101">
        <v>123159</v>
      </c>
      <c r="G34" s="118">
        <f>F34/E34</f>
        <v>0.31709973428906879</v>
      </c>
      <c r="H34" s="15"/>
    </row>
    <row r="35" spans="1:8" x14ac:dyDescent="0.2">
      <c r="A35" s="16" t="s">
        <v>28</v>
      </c>
      <c r="B35" s="13"/>
      <c r="C35" s="14"/>
      <c r="D35" s="72"/>
      <c r="E35" s="120">
        <v>1205845</v>
      </c>
      <c r="F35" s="101">
        <v>188485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65</v>
      </c>
      <c r="E39" s="112">
        <f>SUM(E9:E38)</f>
        <v>15309044</v>
      </c>
      <c r="F39" s="112">
        <f>SUM(F9:F38)</f>
        <v>3684595.37</v>
      </c>
      <c r="G39" s="122">
        <f>F39/E39</f>
        <v>0.24068095760911001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185</v>
      </c>
      <c r="E44" s="101">
        <v>34748343.93</v>
      </c>
      <c r="F44" s="101">
        <v>2019010.44</v>
      </c>
      <c r="G44" s="118">
        <f t="shared" ref="G44:G50" si="1">1-(+F44/E44)</f>
        <v>0.94189621110959232</v>
      </c>
      <c r="H44" s="15"/>
    </row>
    <row r="45" spans="1:8" ht="15.75" x14ac:dyDescent="0.25">
      <c r="A45" s="27" t="s">
        <v>34</v>
      </c>
      <c r="B45" s="28"/>
      <c r="C45" s="14"/>
      <c r="D45" s="71">
        <v>8</v>
      </c>
      <c r="E45" s="101">
        <v>6184741.1699999999</v>
      </c>
      <c r="F45" s="101">
        <v>644251.52</v>
      </c>
      <c r="G45" s="118">
        <f t="shared" si="1"/>
        <v>0.89583209672135722</v>
      </c>
      <c r="H45" s="15"/>
    </row>
    <row r="46" spans="1:8" ht="15.75" x14ac:dyDescent="0.25">
      <c r="A46" s="27" t="s">
        <v>35</v>
      </c>
      <c r="B46" s="28"/>
      <c r="C46" s="14"/>
      <c r="D46" s="71">
        <v>201</v>
      </c>
      <c r="E46" s="101">
        <v>16664106</v>
      </c>
      <c r="F46" s="101">
        <v>962698.93</v>
      </c>
      <c r="G46" s="118">
        <f t="shared" si="1"/>
        <v>0.94222918829248925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210857.5</v>
      </c>
      <c r="F47" s="101">
        <v>19788</v>
      </c>
      <c r="G47" s="118">
        <f t="shared" si="1"/>
        <v>0.90615463049689959</v>
      </c>
      <c r="H47" s="15"/>
    </row>
    <row r="48" spans="1:8" ht="15.75" x14ac:dyDescent="0.25">
      <c r="A48" s="27" t="s">
        <v>37</v>
      </c>
      <c r="B48" s="28"/>
      <c r="C48" s="14"/>
      <c r="D48" s="71">
        <v>134</v>
      </c>
      <c r="E48" s="101">
        <v>16378380</v>
      </c>
      <c r="F48" s="101">
        <v>744241.11</v>
      </c>
      <c r="G48" s="118">
        <f t="shared" si="1"/>
        <v>0.95455954068717419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136317</v>
      </c>
      <c r="F49" s="101">
        <v>3819</v>
      </c>
      <c r="G49" s="118">
        <f t="shared" si="1"/>
        <v>0.97198441867118557</v>
      </c>
      <c r="H49" s="15"/>
    </row>
    <row r="50" spans="1:8" ht="15.75" x14ac:dyDescent="0.25">
      <c r="A50" s="27" t="s">
        <v>39</v>
      </c>
      <c r="B50" s="28"/>
      <c r="C50" s="14"/>
      <c r="D50" s="71">
        <v>16</v>
      </c>
      <c r="E50" s="101">
        <v>2389335</v>
      </c>
      <c r="F50" s="101">
        <v>114880.7</v>
      </c>
      <c r="G50" s="118">
        <f t="shared" si="1"/>
        <v>0.95191938342676941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4</v>
      </c>
      <c r="E52" s="101">
        <v>246650</v>
      </c>
      <c r="F52" s="101">
        <v>30075</v>
      </c>
      <c r="G52" s="118">
        <f>1-(+F52/E52)</f>
        <v>0.87806608554632071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102200</v>
      </c>
      <c r="F53" s="101">
        <v>-76900</v>
      </c>
      <c r="G53" s="118">
        <f>1-(+F53/E53)</f>
        <v>1.7524461839530332</v>
      </c>
      <c r="H53" s="15"/>
    </row>
    <row r="54" spans="1:8" ht="15.75" x14ac:dyDescent="0.25">
      <c r="A54" s="27" t="s">
        <v>60</v>
      </c>
      <c r="B54" s="30"/>
      <c r="C54" s="14"/>
      <c r="D54" s="71">
        <v>991</v>
      </c>
      <c r="E54" s="101">
        <v>121388427.42</v>
      </c>
      <c r="F54" s="101">
        <v>13511958.65</v>
      </c>
      <c r="G54" s="118">
        <f>1-(+F54/E54)</f>
        <v>0.88868824700027571</v>
      </c>
      <c r="H54" s="15"/>
    </row>
    <row r="55" spans="1:8" ht="15.75" x14ac:dyDescent="0.25">
      <c r="A55" s="27" t="s">
        <v>61</v>
      </c>
      <c r="B55" s="30"/>
      <c r="C55" s="14"/>
      <c r="D55" s="71">
        <v>2</v>
      </c>
      <c r="E55" s="101">
        <v>307497.37</v>
      </c>
      <c r="F55" s="101">
        <v>45693.97</v>
      </c>
      <c r="G55" s="118">
        <f>1-(+F55/E55)</f>
        <v>0.85140045262826147</v>
      </c>
      <c r="H55" s="15"/>
    </row>
    <row r="56" spans="1:8" ht="15.75" x14ac:dyDescent="0.25">
      <c r="A56" s="27" t="s">
        <v>155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20"/>
      <c r="F60" s="121"/>
      <c r="G60" s="119"/>
      <c r="H60" s="15"/>
    </row>
    <row r="61" spans="1:8" ht="15.75" x14ac:dyDescent="0.25">
      <c r="A61" s="32"/>
      <c r="B61" s="18"/>
      <c r="C61" s="21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33"/>
      <c r="D62" s="73">
        <f>SUM(D44:D58)</f>
        <v>1546</v>
      </c>
      <c r="E62" s="112">
        <f>SUM(E44:E61)</f>
        <v>198756855.38999999</v>
      </c>
      <c r="F62" s="112">
        <f>SUM(F44:F61)</f>
        <v>18019517.32</v>
      </c>
      <c r="G62" s="122">
        <f>1-(+F62/E62)</f>
        <v>0.90933888904288529</v>
      </c>
      <c r="H62" s="2"/>
    </row>
    <row r="63" spans="1:8" ht="18" x14ac:dyDescent="0.25">
      <c r="A63" s="33"/>
      <c r="B63" s="33"/>
      <c r="C63" s="35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116"/>
      <c r="E64" s="116"/>
      <c r="F64" s="36">
        <f>F62+F39</f>
        <v>21704112.690000001</v>
      </c>
      <c r="G64" s="116"/>
      <c r="H64" s="2"/>
    </row>
    <row r="65" spans="1:8" ht="20.25" customHeight="1" x14ac:dyDescent="0.25">
      <c r="A65" s="34"/>
      <c r="B65" s="35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94</v>
      </c>
      <c r="B9" s="136"/>
      <c r="C9" s="14"/>
      <c r="D9" s="71"/>
      <c r="E9" s="100"/>
      <c r="F9" s="101"/>
      <c r="G9" s="118"/>
      <c r="H9" s="15"/>
    </row>
    <row r="10" spans="1:8" ht="15.75" x14ac:dyDescent="0.25">
      <c r="A10" s="135" t="s">
        <v>11</v>
      </c>
      <c r="B10" s="136"/>
      <c r="C10" s="14"/>
      <c r="D10" s="71">
        <v>8</v>
      </c>
      <c r="E10" s="100">
        <v>2504797</v>
      </c>
      <c r="F10" s="101">
        <v>326790</v>
      </c>
      <c r="G10" s="126">
        <f t="shared" ref="G10:G22" si="0">F10/E10</f>
        <v>0.13046566248682029</v>
      </c>
      <c r="H10" s="15"/>
    </row>
    <row r="11" spans="1:8" ht="15.75" x14ac:dyDescent="0.25">
      <c r="A11" s="135" t="s">
        <v>96</v>
      </c>
      <c r="B11" s="136"/>
      <c r="C11" s="14"/>
      <c r="D11" s="71">
        <v>9</v>
      </c>
      <c r="E11" s="100">
        <v>1268078</v>
      </c>
      <c r="F11" s="101">
        <v>326704</v>
      </c>
      <c r="G11" s="126">
        <f t="shared" si="0"/>
        <v>0.25763714850348324</v>
      </c>
      <c r="H11" s="15"/>
    </row>
    <row r="12" spans="1:8" ht="15.75" x14ac:dyDescent="0.25">
      <c r="A12" s="135" t="s">
        <v>66</v>
      </c>
      <c r="B12" s="136"/>
      <c r="C12" s="14"/>
      <c r="D12" s="71"/>
      <c r="E12" s="100"/>
      <c r="F12" s="101"/>
      <c r="G12" s="126"/>
      <c r="H12" s="15"/>
    </row>
    <row r="13" spans="1:8" ht="15.75" x14ac:dyDescent="0.25">
      <c r="A13" s="135" t="s">
        <v>100</v>
      </c>
      <c r="B13" s="136"/>
      <c r="C13" s="14"/>
      <c r="D13" s="71"/>
      <c r="E13" s="100"/>
      <c r="F13" s="101"/>
      <c r="G13" s="126"/>
      <c r="H13" s="15"/>
    </row>
    <row r="14" spans="1:8" ht="15.75" x14ac:dyDescent="0.25">
      <c r="A14" s="135" t="s">
        <v>25</v>
      </c>
      <c r="B14" s="136"/>
      <c r="C14" s="14"/>
      <c r="D14" s="71">
        <v>1</v>
      </c>
      <c r="E14" s="100">
        <v>381659</v>
      </c>
      <c r="F14" s="101">
        <v>62695</v>
      </c>
      <c r="G14" s="126">
        <f t="shared" si="0"/>
        <v>0.16426967528605377</v>
      </c>
      <c r="H14" s="15"/>
    </row>
    <row r="15" spans="1:8" ht="15.75" x14ac:dyDescent="0.25">
      <c r="A15" s="135" t="s">
        <v>102</v>
      </c>
      <c r="B15" s="136"/>
      <c r="C15" s="14"/>
      <c r="D15" s="71">
        <v>1</v>
      </c>
      <c r="E15" s="100">
        <v>223717</v>
      </c>
      <c r="F15" s="101">
        <v>79131</v>
      </c>
      <c r="G15" s="126">
        <f t="shared" si="0"/>
        <v>0.35371026788308441</v>
      </c>
      <c r="H15" s="15"/>
    </row>
    <row r="16" spans="1:8" ht="15.75" x14ac:dyDescent="0.25">
      <c r="A16" s="135" t="s">
        <v>10</v>
      </c>
      <c r="B16" s="136"/>
      <c r="C16" s="14"/>
      <c r="D16" s="71">
        <v>1</v>
      </c>
      <c r="E16" s="100">
        <v>4300</v>
      </c>
      <c r="F16" s="101">
        <v>2770</v>
      </c>
      <c r="G16" s="126">
        <f t="shared" si="0"/>
        <v>0.64418604651162792</v>
      </c>
      <c r="H16" s="15"/>
    </row>
    <row r="17" spans="1:8" ht="15.75" x14ac:dyDescent="0.25">
      <c r="A17" s="135" t="s">
        <v>14</v>
      </c>
      <c r="B17" s="136"/>
      <c r="C17" s="14"/>
      <c r="D17" s="71">
        <v>2</v>
      </c>
      <c r="E17" s="100">
        <v>712179</v>
      </c>
      <c r="F17" s="101">
        <v>84585.5</v>
      </c>
      <c r="G17" s="118">
        <f t="shared" si="0"/>
        <v>0.11877000023870403</v>
      </c>
      <c r="H17" s="15"/>
    </row>
    <row r="18" spans="1:8" ht="15.75" x14ac:dyDescent="0.25">
      <c r="A18" s="135" t="s">
        <v>15</v>
      </c>
      <c r="B18" s="136"/>
      <c r="C18" s="14"/>
      <c r="D18" s="71">
        <v>2</v>
      </c>
      <c r="E18" s="100">
        <v>1203762</v>
      </c>
      <c r="F18" s="101">
        <v>311526</v>
      </c>
      <c r="G18" s="126">
        <f t="shared" si="0"/>
        <v>0.25879368180753337</v>
      </c>
      <c r="H18" s="15"/>
    </row>
    <row r="19" spans="1:8" ht="15.75" x14ac:dyDescent="0.25">
      <c r="A19" s="135" t="s">
        <v>54</v>
      </c>
      <c r="B19" s="136"/>
      <c r="C19" s="14"/>
      <c r="D19" s="71">
        <v>2</v>
      </c>
      <c r="E19" s="100">
        <v>483741</v>
      </c>
      <c r="F19" s="101">
        <v>148440</v>
      </c>
      <c r="G19" s="118">
        <f t="shared" si="0"/>
        <v>0.30685842217219544</v>
      </c>
      <c r="H19" s="15"/>
    </row>
    <row r="20" spans="1:8" ht="15.75" x14ac:dyDescent="0.25">
      <c r="A20" s="135" t="s">
        <v>150</v>
      </c>
      <c r="B20" s="136"/>
      <c r="C20" s="14"/>
      <c r="D20" s="71"/>
      <c r="E20" s="100"/>
      <c r="F20" s="101"/>
      <c r="G20" s="118"/>
      <c r="H20" s="15"/>
    </row>
    <row r="21" spans="1:8" ht="15.75" x14ac:dyDescent="0.25">
      <c r="A21" s="135" t="s">
        <v>55</v>
      </c>
      <c r="B21" s="136"/>
      <c r="C21" s="14"/>
      <c r="D21" s="71">
        <v>7</v>
      </c>
      <c r="E21" s="100">
        <v>18182841</v>
      </c>
      <c r="F21" s="101">
        <v>5577896.5</v>
      </c>
      <c r="G21" s="118">
        <f t="shared" si="0"/>
        <v>0.30676705031958429</v>
      </c>
      <c r="H21" s="15"/>
    </row>
    <row r="22" spans="1:8" ht="15.75" x14ac:dyDescent="0.25">
      <c r="A22" s="135" t="s">
        <v>56</v>
      </c>
      <c r="B22" s="136"/>
      <c r="C22" s="14"/>
      <c r="D22" s="71">
        <v>3</v>
      </c>
      <c r="E22" s="100">
        <v>1306392</v>
      </c>
      <c r="F22" s="101">
        <v>205678</v>
      </c>
      <c r="G22" s="118">
        <f t="shared" si="0"/>
        <v>0.15743972712631429</v>
      </c>
      <c r="H22" s="15"/>
    </row>
    <row r="23" spans="1:8" ht="15.75" x14ac:dyDescent="0.25">
      <c r="A23" s="137" t="s">
        <v>20</v>
      </c>
      <c r="B23" s="136"/>
      <c r="C23" s="14"/>
      <c r="D23" s="71">
        <v>3</v>
      </c>
      <c r="E23" s="100">
        <v>692521</v>
      </c>
      <c r="F23" s="101">
        <v>166367</v>
      </c>
      <c r="G23" s="118">
        <f>F23/E23</f>
        <v>0.24023387016422607</v>
      </c>
      <c r="H23" s="15"/>
    </row>
    <row r="24" spans="1:8" ht="15.75" x14ac:dyDescent="0.25">
      <c r="A24" s="137" t="s">
        <v>21</v>
      </c>
      <c r="B24" s="136"/>
      <c r="C24" s="14"/>
      <c r="D24" s="71">
        <v>13</v>
      </c>
      <c r="E24" s="100">
        <v>208948</v>
      </c>
      <c r="F24" s="101">
        <v>208948</v>
      </c>
      <c r="G24" s="118">
        <f>F24/E24</f>
        <v>1</v>
      </c>
      <c r="H24" s="15"/>
    </row>
    <row r="25" spans="1:8" ht="15.75" x14ac:dyDescent="0.25">
      <c r="A25" s="138" t="s">
        <v>22</v>
      </c>
      <c r="B25" s="136"/>
      <c r="C25" s="14"/>
      <c r="D25" s="71"/>
      <c r="E25" s="100"/>
      <c r="F25" s="101"/>
      <c r="G25" s="118"/>
      <c r="H25" s="15"/>
    </row>
    <row r="26" spans="1:8" ht="15.75" x14ac:dyDescent="0.25">
      <c r="A26" s="138" t="s">
        <v>23</v>
      </c>
      <c r="B26" s="136"/>
      <c r="C26" s="14"/>
      <c r="D26" s="71"/>
      <c r="E26" s="100">
        <v>43844</v>
      </c>
      <c r="F26" s="101">
        <v>25094</v>
      </c>
      <c r="G26" s="118">
        <f>F26/E26</f>
        <v>0.57234741355715724</v>
      </c>
      <c r="H26" s="15"/>
    </row>
    <row r="27" spans="1:8" ht="15.75" x14ac:dyDescent="0.25">
      <c r="A27" s="135" t="s">
        <v>114</v>
      </c>
      <c r="B27" s="136"/>
      <c r="C27" s="14"/>
      <c r="D27" s="71"/>
      <c r="E27" s="100"/>
      <c r="F27" s="101"/>
      <c r="G27" s="126"/>
      <c r="H27" s="15"/>
    </row>
    <row r="28" spans="1:8" ht="15.75" x14ac:dyDescent="0.25">
      <c r="A28" s="138" t="s">
        <v>24</v>
      </c>
      <c r="B28" s="136"/>
      <c r="C28" s="14"/>
      <c r="D28" s="71">
        <v>1</v>
      </c>
      <c r="E28" s="100">
        <v>138765</v>
      </c>
      <c r="F28" s="101">
        <v>57404</v>
      </c>
      <c r="G28" s="118">
        <f>F28/E28</f>
        <v>0.41367780059813353</v>
      </c>
      <c r="H28" s="15"/>
    </row>
    <row r="29" spans="1:8" ht="15.75" x14ac:dyDescent="0.25">
      <c r="A29" s="138" t="s">
        <v>110</v>
      </c>
      <c r="B29" s="136"/>
      <c r="C29" s="14"/>
      <c r="D29" s="71"/>
      <c r="E29" s="100"/>
      <c r="F29" s="100"/>
      <c r="G29" s="127"/>
      <c r="H29" s="15"/>
    </row>
    <row r="30" spans="1:8" ht="15.75" x14ac:dyDescent="0.25">
      <c r="A30" s="138" t="s">
        <v>115</v>
      </c>
      <c r="B30" s="136"/>
      <c r="C30" s="14"/>
      <c r="D30" s="71"/>
      <c r="E30" s="128"/>
      <c r="F30" s="101"/>
      <c r="G30" s="126"/>
      <c r="H30" s="15"/>
    </row>
    <row r="31" spans="1:8" ht="15.75" x14ac:dyDescent="0.25">
      <c r="A31" s="138" t="s">
        <v>135</v>
      </c>
      <c r="B31" s="136"/>
      <c r="C31" s="14"/>
      <c r="D31" s="71">
        <v>1</v>
      </c>
      <c r="E31" s="128">
        <v>228450</v>
      </c>
      <c r="F31" s="101">
        <v>82109.5</v>
      </c>
      <c r="G31" s="126">
        <f>F31/E31</f>
        <v>0.35942000437732546</v>
      </c>
      <c r="H31" s="15"/>
    </row>
    <row r="32" spans="1:8" ht="15.75" x14ac:dyDescent="0.25">
      <c r="A32" s="138" t="s">
        <v>57</v>
      </c>
      <c r="B32" s="136"/>
      <c r="C32" s="14"/>
      <c r="D32" s="71"/>
      <c r="E32" s="128"/>
      <c r="F32" s="121"/>
      <c r="G32" s="126"/>
      <c r="H32" s="15"/>
    </row>
    <row r="33" spans="1:8" ht="15.75" x14ac:dyDescent="0.25">
      <c r="A33" s="135" t="s">
        <v>132</v>
      </c>
      <c r="B33" s="136"/>
      <c r="C33" s="14"/>
      <c r="D33" s="71">
        <v>2</v>
      </c>
      <c r="E33" s="100">
        <v>415046</v>
      </c>
      <c r="F33" s="101">
        <v>51864</v>
      </c>
      <c r="G33" s="126">
        <f>F33/E33</f>
        <v>0.12495964302751984</v>
      </c>
      <c r="H33" s="15"/>
    </row>
    <row r="34" spans="1:8" ht="15.75" x14ac:dyDescent="0.25">
      <c r="A34" s="135" t="s">
        <v>91</v>
      </c>
      <c r="B34" s="136"/>
      <c r="C34" s="14"/>
      <c r="D34" s="71"/>
      <c r="E34" s="100"/>
      <c r="F34" s="101"/>
      <c r="G34" s="126"/>
      <c r="H34" s="15"/>
    </row>
    <row r="35" spans="1:8" x14ac:dyDescent="0.2">
      <c r="A35" s="16" t="s">
        <v>28</v>
      </c>
      <c r="B35" s="13"/>
      <c r="C35" s="14"/>
      <c r="D35" s="72"/>
      <c r="E35" s="128"/>
      <c r="F35" s="121"/>
      <c r="G35" s="119"/>
      <c r="H35" s="15"/>
    </row>
    <row r="36" spans="1:8" x14ac:dyDescent="0.2">
      <c r="A36" s="16" t="s">
        <v>29</v>
      </c>
      <c r="B36" s="13"/>
      <c r="C36" s="14"/>
      <c r="D36" s="72"/>
      <c r="E36" s="128"/>
      <c r="F36" s="121">
        <v>885</v>
      </c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56</v>
      </c>
      <c r="E39" s="112">
        <f>SUM(E9:E38)</f>
        <v>27999040</v>
      </c>
      <c r="F39" s="112">
        <f>SUM(F9:F38)</f>
        <v>7718887.5</v>
      </c>
      <c r="G39" s="122">
        <f>F39/E39</f>
        <v>0.27568400559447753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52</v>
      </c>
      <c r="E44" s="101">
        <v>7240596.5</v>
      </c>
      <c r="F44" s="101">
        <v>432741.73</v>
      </c>
      <c r="G44" s="118">
        <f>1-(+F44/E44)</f>
        <v>0.9402339669114278</v>
      </c>
      <c r="H44" s="15"/>
    </row>
    <row r="45" spans="1:8" ht="15.75" x14ac:dyDescent="0.25">
      <c r="A45" s="27" t="s">
        <v>34</v>
      </c>
      <c r="B45" s="28"/>
      <c r="C45" s="14"/>
      <c r="D45" s="71">
        <v>24</v>
      </c>
      <c r="E45" s="101">
        <v>7818437.3499999996</v>
      </c>
      <c r="F45" s="101">
        <v>908019.63</v>
      </c>
      <c r="G45" s="118">
        <f t="shared" ref="G45:G56" si="1">1-(+F45/E45)</f>
        <v>0.88386175019999358</v>
      </c>
      <c r="H45" s="15"/>
    </row>
    <row r="46" spans="1:8" ht="15.75" x14ac:dyDescent="0.25">
      <c r="A46" s="27" t="s">
        <v>35</v>
      </c>
      <c r="B46" s="28"/>
      <c r="C46" s="14"/>
      <c r="D46" s="71">
        <v>99</v>
      </c>
      <c r="E46" s="101">
        <v>9852100.75</v>
      </c>
      <c r="F46" s="101">
        <v>473652.08</v>
      </c>
      <c r="G46" s="118">
        <f t="shared" si="1"/>
        <v>0.95192374783621658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88</v>
      </c>
      <c r="E48" s="101">
        <v>13383523.75</v>
      </c>
      <c r="F48" s="101">
        <v>1031030.36</v>
      </c>
      <c r="G48" s="118">
        <f t="shared" si="1"/>
        <v>0.9229627130149487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1434625</v>
      </c>
      <c r="F49" s="101">
        <v>7565</v>
      </c>
      <c r="G49" s="118">
        <f t="shared" si="1"/>
        <v>0.9947268449943365</v>
      </c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1471485</v>
      </c>
      <c r="F50" s="101">
        <v>25431</v>
      </c>
      <c r="G50" s="118">
        <f t="shared" si="1"/>
        <v>0.98271745889356665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169700</v>
      </c>
      <c r="F52" s="101">
        <v>7400</v>
      </c>
      <c r="G52" s="118">
        <f t="shared" si="1"/>
        <v>0.95639363582793169</v>
      </c>
      <c r="H52" s="15"/>
    </row>
    <row r="53" spans="1:8" ht="15.75" x14ac:dyDescent="0.25">
      <c r="A53" s="29" t="s">
        <v>59</v>
      </c>
      <c r="B53" s="30"/>
      <c r="C53" s="14"/>
      <c r="D53" s="71">
        <v>1</v>
      </c>
      <c r="E53" s="101">
        <v>139600</v>
      </c>
      <c r="F53" s="101">
        <v>1400</v>
      </c>
      <c r="G53" s="118">
        <f t="shared" si="1"/>
        <v>0.98997134670487108</v>
      </c>
      <c r="H53" s="15"/>
    </row>
    <row r="54" spans="1:8" ht="15.75" x14ac:dyDescent="0.25">
      <c r="A54" s="27" t="s">
        <v>60</v>
      </c>
      <c r="B54" s="30"/>
      <c r="C54" s="14"/>
      <c r="D54" s="71">
        <v>515</v>
      </c>
      <c r="E54" s="101">
        <v>55104040.409999996</v>
      </c>
      <c r="F54" s="101">
        <v>5905996.5</v>
      </c>
      <c r="G54" s="118">
        <f t="shared" si="1"/>
        <v>0.89282098996631454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27" t="s">
        <v>155</v>
      </c>
      <c r="B56" s="30"/>
      <c r="C56" s="14"/>
      <c r="D56" s="71">
        <v>122</v>
      </c>
      <c r="E56" s="101">
        <v>23392005.649999999</v>
      </c>
      <c r="F56" s="101">
        <v>2313497</v>
      </c>
      <c r="G56" s="118">
        <f t="shared" si="1"/>
        <v>0.90109881834779737</v>
      </c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21"/>
      <c r="D61" s="72"/>
      <c r="E61" s="77"/>
      <c r="F61" s="111"/>
      <c r="G61" s="119"/>
      <c r="H61" s="2"/>
    </row>
    <row r="62" spans="1:8" ht="18" x14ac:dyDescent="0.25">
      <c r="A62" s="20" t="s">
        <v>45</v>
      </c>
      <c r="B62" s="20"/>
      <c r="C62" s="38"/>
      <c r="D62" s="73">
        <f>SUM(D44:D58)</f>
        <v>911</v>
      </c>
      <c r="E62" s="112">
        <f>SUM(E44:E61)</f>
        <v>120006114.41</v>
      </c>
      <c r="F62" s="112">
        <f>SUM(F44:F61)</f>
        <v>11106733.300000001</v>
      </c>
      <c r="G62" s="122">
        <f>1-(F62/E62)</f>
        <v>0.9074486049764604</v>
      </c>
      <c r="H62" s="2"/>
    </row>
    <row r="63" spans="1:8" ht="18" x14ac:dyDescent="0.25">
      <c r="A63" s="33"/>
      <c r="B63" s="33"/>
      <c r="C63" s="38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18825620.800000001</v>
      </c>
      <c r="G64" s="116"/>
      <c r="H64" s="2"/>
    </row>
    <row r="65" spans="1:8" ht="18" x14ac:dyDescent="0.25">
      <c r="A65" s="34"/>
      <c r="B65" s="35"/>
      <c r="C65" s="38"/>
      <c r="D65" s="50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115</v>
      </c>
      <c r="B9" s="136"/>
      <c r="C9" s="14"/>
      <c r="D9" s="71">
        <v>1</v>
      </c>
      <c r="E9" s="101">
        <v>8885</v>
      </c>
      <c r="F9" s="101">
        <v>1652</v>
      </c>
      <c r="G9" s="118">
        <f>+F9/E9</f>
        <v>0.18593134496342151</v>
      </c>
      <c r="H9" s="15"/>
    </row>
    <row r="10" spans="1:8" ht="15.75" x14ac:dyDescent="0.25">
      <c r="A10" s="135" t="s">
        <v>11</v>
      </c>
      <c r="B10" s="136"/>
      <c r="C10" s="14"/>
      <c r="D10" s="71">
        <v>6</v>
      </c>
      <c r="E10" s="101">
        <v>637636</v>
      </c>
      <c r="F10" s="101">
        <v>141561.5</v>
      </c>
      <c r="G10" s="118">
        <f>F10/E10</f>
        <v>0.2220098927914986</v>
      </c>
      <c r="H10" s="15"/>
    </row>
    <row r="11" spans="1:8" ht="15.75" x14ac:dyDescent="0.25">
      <c r="A11" s="135" t="s">
        <v>94</v>
      </c>
      <c r="B11" s="136"/>
      <c r="C11" s="14"/>
      <c r="D11" s="71"/>
      <c r="E11" s="101"/>
      <c r="F11" s="101"/>
      <c r="G11" s="118"/>
      <c r="H11" s="15"/>
    </row>
    <row r="12" spans="1:8" ht="15.75" x14ac:dyDescent="0.25">
      <c r="A12" s="135" t="s">
        <v>62</v>
      </c>
      <c r="B12" s="136"/>
      <c r="C12" s="14"/>
      <c r="D12" s="71">
        <v>1</v>
      </c>
      <c r="E12" s="101">
        <v>195659</v>
      </c>
      <c r="F12" s="101">
        <v>37819.5</v>
      </c>
      <c r="G12" s="118">
        <f>F12/E12</f>
        <v>0.19329292289135691</v>
      </c>
      <c r="H12" s="15"/>
    </row>
    <row r="13" spans="1:8" ht="15.75" x14ac:dyDescent="0.25">
      <c r="A13" s="135" t="s">
        <v>63</v>
      </c>
      <c r="B13" s="136"/>
      <c r="C13" s="14"/>
      <c r="D13" s="71"/>
      <c r="E13" s="101"/>
      <c r="F13" s="101"/>
      <c r="G13" s="118"/>
      <c r="H13" s="15"/>
    </row>
    <row r="14" spans="1:8" ht="15.75" x14ac:dyDescent="0.25">
      <c r="A14" s="135" t="s">
        <v>119</v>
      </c>
      <c r="B14" s="136"/>
      <c r="C14" s="14"/>
      <c r="D14" s="71">
        <v>4</v>
      </c>
      <c r="E14" s="101">
        <v>1679775</v>
      </c>
      <c r="F14" s="101">
        <v>240284</v>
      </c>
      <c r="G14" s="118">
        <f>F14/E14</f>
        <v>0.14304534833534252</v>
      </c>
      <c r="H14" s="15"/>
    </row>
    <row r="15" spans="1:8" ht="15.75" x14ac:dyDescent="0.25">
      <c r="A15" s="135" t="s">
        <v>25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103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120</v>
      </c>
      <c r="B17" s="136"/>
      <c r="C17" s="14"/>
      <c r="D17" s="71">
        <v>1</v>
      </c>
      <c r="E17" s="101">
        <v>225573</v>
      </c>
      <c r="F17" s="101">
        <v>60914</v>
      </c>
      <c r="G17" s="118">
        <f>F17/E17</f>
        <v>0.27004118400695121</v>
      </c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579752</v>
      </c>
      <c r="F18" s="101">
        <v>115094</v>
      </c>
      <c r="G18" s="118">
        <f>F18/E18</f>
        <v>0.19852281665263768</v>
      </c>
      <c r="H18" s="15"/>
    </row>
    <row r="19" spans="1:8" ht="15.75" x14ac:dyDescent="0.25">
      <c r="A19" s="135" t="s">
        <v>15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154</v>
      </c>
      <c r="B20" s="136"/>
      <c r="C20" s="14"/>
      <c r="D20" s="71"/>
      <c r="E20" s="101"/>
      <c r="F20" s="101"/>
      <c r="G20" s="118"/>
      <c r="H20" s="15"/>
    </row>
    <row r="21" spans="1:8" ht="15.75" x14ac:dyDescent="0.25">
      <c r="A21" s="135" t="s">
        <v>16</v>
      </c>
      <c r="B21" s="136"/>
      <c r="C21" s="14"/>
      <c r="D21" s="71">
        <v>1</v>
      </c>
      <c r="E21" s="101">
        <v>23038</v>
      </c>
      <c r="F21" s="101">
        <v>3781.5</v>
      </c>
      <c r="G21" s="118">
        <f>F21/E21</f>
        <v>0.16414185259137079</v>
      </c>
      <c r="H21" s="15"/>
    </row>
    <row r="22" spans="1:8" ht="15.75" x14ac:dyDescent="0.25">
      <c r="A22" s="135" t="s">
        <v>143</v>
      </c>
      <c r="B22" s="136"/>
      <c r="C22" s="14"/>
      <c r="D22" s="71"/>
      <c r="E22" s="101"/>
      <c r="F22" s="101"/>
      <c r="G22" s="118"/>
      <c r="H22" s="15"/>
    </row>
    <row r="23" spans="1:8" ht="15.75" x14ac:dyDescent="0.25">
      <c r="A23" s="135" t="s">
        <v>108</v>
      </c>
      <c r="B23" s="136"/>
      <c r="C23" s="14"/>
      <c r="D23" s="71">
        <v>8</v>
      </c>
      <c r="E23" s="101">
        <v>1084120</v>
      </c>
      <c r="F23" s="101">
        <v>227486.5</v>
      </c>
      <c r="G23" s="118">
        <f>F23/E23</f>
        <v>0.20983516584879902</v>
      </c>
      <c r="H23" s="15"/>
    </row>
    <row r="24" spans="1:8" ht="15.75" x14ac:dyDescent="0.25">
      <c r="A24" s="135" t="s">
        <v>138</v>
      </c>
      <c r="B24" s="136"/>
      <c r="C24" s="14"/>
      <c r="D24" s="71">
        <v>1</v>
      </c>
      <c r="E24" s="101">
        <v>44298</v>
      </c>
      <c r="F24" s="101">
        <v>-877</v>
      </c>
      <c r="G24" s="118">
        <f>F24/E24</f>
        <v>-1.97977335319879E-2</v>
      </c>
      <c r="H24" s="15"/>
    </row>
    <row r="25" spans="1:8" ht="15.75" x14ac:dyDescent="0.25">
      <c r="A25" s="137" t="s">
        <v>20</v>
      </c>
      <c r="B25" s="136"/>
      <c r="C25" s="14"/>
      <c r="D25" s="71">
        <v>2</v>
      </c>
      <c r="E25" s="101">
        <v>220812</v>
      </c>
      <c r="F25" s="101">
        <v>49760</v>
      </c>
      <c r="G25" s="118">
        <f>F25/E25</f>
        <v>0.22535007155408221</v>
      </c>
      <c r="H25" s="15"/>
    </row>
    <row r="26" spans="1:8" ht="15.75" x14ac:dyDescent="0.2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x14ac:dyDescent="0.25">
      <c r="A27" s="138" t="s">
        <v>23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145</v>
      </c>
      <c r="B28" s="136"/>
      <c r="C28" s="14"/>
      <c r="D28" s="71"/>
      <c r="E28" s="101"/>
      <c r="F28" s="101"/>
      <c r="G28" s="118"/>
      <c r="H28" s="15"/>
    </row>
    <row r="29" spans="1:8" ht="15.75" x14ac:dyDescent="0.25">
      <c r="A29" s="138" t="s">
        <v>133</v>
      </c>
      <c r="B29" s="136"/>
      <c r="C29" s="14"/>
      <c r="D29" s="71"/>
      <c r="E29" s="101"/>
      <c r="F29" s="101"/>
      <c r="G29" s="118"/>
      <c r="H29" s="15"/>
    </row>
    <row r="30" spans="1:8" ht="15.75" x14ac:dyDescent="0.25">
      <c r="A30" s="138" t="s">
        <v>66</v>
      </c>
      <c r="B30" s="136"/>
      <c r="C30" s="14"/>
      <c r="D30" s="71"/>
      <c r="E30" s="101"/>
      <c r="F30" s="101"/>
      <c r="G30" s="118"/>
      <c r="H30" s="15"/>
    </row>
    <row r="31" spans="1:8" ht="15.75" x14ac:dyDescent="0.25">
      <c r="A31" s="138" t="s">
        <v>144</v>
      </c>
      <c r="B31" s="136"/>
      <c r="C31" s="14"/>
      <c r="D31" s="71"/>
      <c r="E31" s="101"/>
      <c r="F31" s="101"/>
      <c r="G31" s="118"/>
      <c r="H31" s="15"/>
    </row>
    <row r="32" spans="1:8" ht="15.75" x14ac:dyDescent="0.25">
      <c r="A32" s="138" t="s">
        <v>53</v>
      </c>
      <c r="B32" s="136"/>
      <c r="C32" s="14"/>
      <c r="D32" s="71"/>
      <c r="E32" s="101"/>
      <c r="F32" s="101"/>
      <c r="G32" s="118"/>
      <c r="H32" s="15"/>
    </row>
    <row r="33" spans="1:8" ht="15.75" x14ac:dyDescent="0.25">
      <c r="A33" s="138" t="s">
        <v>151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8" t="s">
        <v>95</v>
      </c>
      <c r="B34" s="136"/>
      <c r="C34" s="14"/>
      <c r="D34" s="71"/>
      <c r="E34" s="101"/>
      <c r="F34" s="101"/>
      <c r="G34" s="118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26</v>
      </c>
      <c r="E39" s="112">
        <f>SUM(E9:E38)</f>
        <v>4699548</v>
      </c>
      <c r="F39" s="112">
        <f>SUM(F9:F38)</f>
        <v>877476</v>
      </c>
      <c r="G39" s="122">
        <f>F39/E39</f>
        <v>0.18671497769572734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</v>
      </c>
      <c r="E44" s="101">
        <v>1190810.5900000001</v>
      </c>
      <c r="F44" s="101">
        <v>93000.63</v>
      </c>
      <c r="G44" s="118">
        <f>1-(+F44/E44)</f>
        <v>0.92190140835076051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31</v>
      </c>
      <c r="E46" s="101">
        <v>1298259.6499999999</v>
      </c>
      <c r="F46" s="101">
        <v>92999.3</v>
      </c>
      <c r="G46" s="118">
        <f>1-(+F46/E46)</f>
        <v>0.92836617852214687</v>
      </c>
      <c r="H46" s="15"/>
    </row>
    <row r="47" spans="1:8" ht="15.75" x14ac:dyDescent="0.25">
      <c r="A47" s="27" t="s">
        <v>36</v>
      </c>
      <c r="B47" s="28"/>
      <c r="C47" s="14"/>
      <c r="D47" s="71">
        <v>7</v>
      </c>
      <c r="E47" s="101">
        <v>1710149</v>
      </c>
      <c r="F47" s="101">
        <v>95118.91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30</v>
      </c>
      <c r="E48" s="101">
        <v>3990948</v>
      </c>
      <c r="F48" s="101">
        <v>313641.84999999998</v>
      </c>
      <c r="G48" s="118">
        <f>1-(+F48/E48)</f>
        <v>0.92141169215935659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589315</v>
      </c>
      <c r="F50" s="101">
        <v>25337</v>
      </c>
      <c r="G50" s="118">
        <f>1-(+F50/E50)</f>
        <v>0.95700601545862574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ht="15.75" x14ac:dyDescent="0.25">
      <c r="A54" s="27" t="s">
        <v>60</v>
      </c>
      <c r="B54" s="30"/>
      <c r="C54" s="14"/>
      <c r="D54" s="71">
        <v>440</v>
      </c>
      <c r="E54" s="101">
        <v>30797689.079999998</v>
      </c>
      <c r="F54" s="101">
        <v>3648316.5</v>
      </c>
      <c r="G54" s="118">
        <f>1-(+F54/E54)</f>
        <v>0.88153927749179029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70" t="s">
        <v>117</v>
      </c>
      <c r="B56" s="30"/>
      <c r="C56" s="14"/>
      <c r="D56" s="71">
        <v>340</v>
      </c>
      <c r="E56" s="101">
        <v>56076430.039999999</v>
      </c>
      <c r="F56" s="101">
        <v>6032717.7199999997</v>
      </c>
      <c r="G56" s="118">
        <f>1-(+F56/E56)</f>
        <v>0.89241972579750906</v>
      </c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864</v>
      </c>
      <c r="E62" s="112">
        <f>SUM(E44:E61)</f>
        <v>95653601.359999999</v>
      </c>
      <c r="F62" s="112">
        <f>SUM(F44:F61)</f>
        <v>10301131.91</v>
      </c>
      <c r="G62" s="122">
        <f>1-(+F62/E62)</f>
        <v>0.89230795533530549</v>
      </c>
      <c r="H62" s="2"/>
    </row>
    <row r="63" spans="1:8" x14ac:dyDescent="0.2">
      <c r="A63" s="33"/>
      <c r="B63" s="33"/>
      <c r="C63" s="33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5"/>
      <c r="D64" s="116"/>
      <c r="E64" s="116"/>
      <c r="F64" s="36">
        <f>F62+F39</f>
        <v>11178607.91</v>
      </c>
      <c r="G64" s="116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115</v>
      </c>
      <c r="B9" s="136"/>
      <c r="C9" s="14"/>
      <c r="D9" s="71"/>
      <c r="E9" s="100"/>
      <c r="F9" s="101"/>
      <c r="G9" s="118"/>
      <c r="H9" s="15"/>
    </row>
    <row r="10" spans="1:8" ht="15.75" x14ac:dyDescent="0.25">
      <c r="A10" s="135" t="s">
        <v>11</v>
      </c>
      <c r="B10" s="136"/>
      <c r="C10" s="14"/>
      <c r="D10" s="71"/>
      <c r="E10" s="100"/>
      <c r="F10" s="101"/>
      <c r="G10" s="118"/>
      <c r="H10" s="15"/>
    </row>
    <row r="11" spans="1:8" ht="15.75" x14ac:dyDescent="0.25">
      <c r="A11" s="135" t="s">
        <v>94</v>
      </c>
      <c r="B11" s="136"/>
      <c r="C11" s="14"/>
      <c r="D11" s="71">
        <v>4</v>
      </c>
      <c r="E11" s="100">
        <v>771499</v>
      </c>
      <c r="F11" s="101">
        <v>158546</v>
      </c>
      <c r="G11" s="118">
        <f>F11/E11</f>
        <v>0.20550383085396093</v>
      </c>
      <c r="H11" s="15"/>
    </row>
    <row r="12" spans="1:8" ht="15.75" x14ac:dyDescent="0.25">
      <c r="A12" s="135" t="s">
        <v>62</v>
      </c>
      <c r="B12" s="136"/>
      <c r="C12" s="14"/>
      <c r="D12" s="71"/>
      <c r="E12" s="100"/>
      <c r="F12" s="101"/>
      <c r="G12" s="118"/>
      <c r="H12" s="15"/>
    </row>
    <row r="13" spans="1:8" ht="15.75" x14ac:dyDescent="0.25">
      <c r="A13" s="135" t="s">
        <v>63</v>
      </c>
      <c r="B13" s="136"/>
      <c r="C13" s="14"/>
      <c r="D13" s="71">
        <v>1</v>
      </c>
      <c r="E13" s="100">
        <v>40451</v>
      </c>
      <c r="F13" s="101">
        <v>11444</v>
      </c>
      <c r="G13" s="118">
        <f>F13/E13</f>
        <v>0.28291018763442188</v>
      </c>
      <c r="H13" s="15"/>
    </row>
    <row r="14" spans="1:8" ht="15.75" x14ac:dyDescent="0.25">
      <c r="A14" s="135" t="s">
        <v>119</v>
      </c>
      <c r="B14" s="136"/>
      <c r="C14" s="14"/>
      <c r="D14" s="71"/>
      <c r="E14" s="100"/>
      <c r="F14" s="101"/>
      <c r="G14" s="118"/>
      <c r="H14" s="15"/>
    </row>
    <row r="15" spans="1:8" ht="15.75" x14ac:dyDescent="0.25">
      <c r="A15" s="135" t="s">
        <v>25</v>
      </c>
      <c r="B15" s="136"/>
      <c r="C15" s="14"/>
      <c r="D15" s="71">
        <v>1</v>
      </c>
      <c r="E15" s="100">
        <v>43025</v>
      </c>
      <c r="F15" s="101">
        <v>16539</v>
      </c>
      <c r="G15" s="118">
        <f t="shared" ref="G15:G23" si="0">F15/E15</f>
        <v>0.38440441603718767</v>
      </c>
      <c r="H15" s="15"/>
    </row>
    <row r="16" spans="1:8" ht="15.75" x14ac:dyDescent="0.25">
      <c r="A16" s="135" t="s">
        <v>103</v>
      </c>
      <c r="B16" s="136"/>
      <c r="C16" s="14"/>
      <c r="D16" s="71">
        <v>1</v>
      </c>
      <c r="E16" s="100">
        <v>225170</v>
      </c>
      <c r="F16" s="101">
        <v>82310.5</v>
      </c>
      <c r="G16" s="118">
        <f t="shared" si="0"/>
        <v>0.36554825243149619</v>
      </c>
      <c r="H16" s="15"/>
    </row>
    <row r="17" spans="1:8" ht="15.75" x14ac:dyDescent="0.25">
      <c r="A17" s="135" t="s">
        <v>120</v>
      </c>
      <c r="B17" s="136"/>
      <c r="C17" s="14"/>
      <c r="D17" s="71"/>
      <c r="E17" s="100"/>
      <c r="F17" s="101"/>
      <c r="G17" s="118"/>
      <c r="H17" s="15"/>
    </row>
    <row r="18" spans="1:8" ht="15.75" x14ac:dyDescent="0.25">
      <c r="A18" s="135" t="s">
        <v>14</v>
      </c>
      <c r="B18" s="136"/>
      <c r="C18" s="14"/>
      <c r="D18" s="71">
        <v>2</v>
      </c>
      <c r="E18" s="100">
        <v>176873</v>
      </c>
      <c r="F18" s="101">
        <v>31290</v>
      </c>
      <c r="G18" s="118">
        <f t="shared" si="0"/>
        <v>0.17690659399682257</v>
      </c>
      <c r="H18" s="15"/>
    </row>
    <row r="19" spans="1:8" ht="15.75" x14ac:dyDescent="0.25">
      <c r="A19" s="135" t="s">
        <v>15</v>
      </c>
      <c r="B19" s="136"/>
      <c r="C19" s="14"/>
      <c r="D19" s="71">
        <v>2</v>
      </c>
      <c r="E19" s="100">
        <v>1200949</v>
      </c>
      <c r="F19" s="101">
        <v>359790.5</v>
      </c>
      <c r="G19" s="118">
        <f t="shared" si="0"/>
        <v>0.29958849210083027</v>
      </c>
      <c r="H19" s="15"/>
    </row>
    <row r="20" spans="1:8" ht="15.75" x14ac:dyDescent="0.25">
      <c r="A20" s="135" t="s">
        <v>154</v>
      </c>
      <c r="B20" s="136"/>
      <c r="C20" s="14"/>
      <c r="D20" s="71"/>
      <c r="E20" s="100"/>
      <c r="F20" s="101"/>
      <c r="G20" s="118"/>
      <c r="H20" s="15"/>
    </row>
    <row r="21" spans="1:8" ht="15.75" x14ac:dyDescent="0.25">
      <c r="A21" s="135" t="s">
        <v>16</v>
      </c>
      <c r="B21" s="136"/>
      <c r="C21" s="14"/>
      <c r="D21" s="71"/>
      <c r="E21" s="100"/>
      <c r="F21" s="101"/>
      <c r="G21" s="118"/>
      <c r="H21" s="15"/>
    </row>
    <row r="22" spans="1:8" ht="15.75" x14ac:dyDescent="0.25">
      <c r="A22" s="135" t="s">
        <v>143</v>
      </c>
      <c r="B22" s="136"/>
      <c r="C22" s="14"/>
      <c r="D22" s="71">
        <v>14</v>
      </c>
      <c r="E22" s="100">
        <v>2071197</v>
      </c>
      <c r="F22" s="101">
        <v>519240.5</v>
      </c>
      <c r="G22" s="118">
        <f t="shared" si="0"/>
        <v>0.25069585365370844</v>
      </c>
      <c r="H22" s="15"/>
    </row>
    <row r="23" spans="1:8" ht="15.75" x14ac:dyDescent="0.25">
      <c r="A23" s="135" t="s">
        <v>108</v>
      </c>
      <c r="B23" s="136"/>
      <c r="C23" s="14"/>
      <c r="D23" s="71">
        <v>2</v>
      </c>
      <c r="E23" s="100">
        <v>28600</v>
      </c>
      <c r="F23" s="101">
        <v>18365.5</v>
      </c>
      <c r="G23" s="118">
        <f t="shared" si="0"/>
        <v>0.64215034965034967</v>
      </c>
      <c r="H23" s="15"/>
    </row>
    <row r="24" spans="1:8" ht="15.75" x14ac:dyDescent="0.25">
      <c r="A24" s="135" t="s">
        <v>138</v>
      </c>
      <c r="B24" s="136"/>
      <c r="C24" s="14"/>
      <c r="D24" s="71"/>
      <c r="E24" s="100"/>
      <c r="F24" s="101"/>
      <c r="G24" s="118"/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0">
        <v>875305</v>
      </c>
      <c r="F25" s="101">
        <v>190969</v>
      </c>
      <c r="G25" s="118">
        <f>F25/E25</f>
        <v>0.21817423640902314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18"/>
      <c r="H26" s="15"/>
    </row>
    <row r="27" spans="1:8" ht="15.75" x14ac:dyDescent="0.25">
      <c r="A27" s="138" t="s">
        <v>23</v>
      </c>
      <c r="B27" s="136"/>
      <c r="C27" s="14"/>
      <c r="D27" s="71"/>
      <c r="E27" s="100"/>
      <c r="F27" s="101"/>
      <c r="G27" s="118"/>
      <c r="H27" s="15"/>
    </row>
    <row r="28" spans="1:8" ht="15.75" x14ac:dyDescent="0.25">
      <c r="A28" s="138" t="s">
        <v>145</v>
      </c>
      <c r="B28" s="136"/>
      <c r="C28" s="14"/>
      <c r="D28" s="71">
        <v>2</v>
      </c>
      <c r="E28" s="100">
        <v>2335204</v>
      </c>
      <c r="F28" s="101">
        <v>387884</v>
      </c>
      <c r="G28" s="118">
        <f t="shared" ref="G28:G34" si="1">F28/E28</f>
        <v>0.16610283298589759</v>
      </c>
      <c r="H28" s="15"/>
    </row>
    <row r="29" spans="1:8" ht="15.75" x14ac:dyDescent="0.25">
      <c r="A29" s="138" t="s">
        <v>133</v>
      </c>
      <c r="B29" s="136"/>
      <c r="C29" s="14"/>
      <c r="D29" s="71">
        <v>1</v>
      </c>
      <c r="E29" s="100">
        <v>60417</v>
      </c>
      <c r="F29" s="101">
        <v>11865</v>
      </c>
      <c r="G29" s="118">
        <f t="shared" si="1"/>
        <v>0.19638512339242267</v>
      </c>
      <c r="H29" s="15"/>
    </row>
    <row r="30" spans="1:8" ht="15.75" x14ac:dyDescent="0.25">
      <c r="A30" s="138" t="s">
        <v>66</v>
      </c>
      <c r="B30" s="136"/>
      <c r="C30" s="14"/>
      <c r="D30" s="71">
        <v>1</v>
      </c>
      <c r="E30" s="100">
        <v>50494</v>
      </c>
      <c r="F30" s="101">
        <v>10500</v>
      </c>
      <c r="G30" s="118">
        <f t="shared" si="1"/>
        <v>0.20794549847506635</v>
      </c>
      <c r="H30" s="15"/>
    </row>
    <row r="31" spans="1:8" ht="15.75" x14ac:dyDescent="0.25">
      <c r="A31" s="138" t="s">
        <v>144</v>
      </c>
      <c r="B31" s="136"/>
      <c r="C31" s="14"/>
      <c r="D31" s="71">
        <v>2</v>
      </c>
      <c r="E31" s="100">
        <v>365261</v>
      </c>
      <c r="F31" s="101">
        <v>56332.5</v>
      </c>
      <c r="G31" s="118">
        <f t="shared" si="1"/>
        <v>0.15422533476062322</v>
      </c>
      <c r="H31" s="15"/>
    </row>
    <row r="32" spans="1:8" ht="15.75" x14ac:dyDescent="0.25">
      <c r="A32" s="138" t="s">
        <v>53</v>
      </c>
      <c r="B32" s="136"/>
      <c r="C32" s="14"/>
      <c r="D32" s="71">
        <v>1</v>
      </c>
      <c r="E32" s="100">
        <v>142170</v>
      </c>
      <c r="F32" s="101">
        <v>65462</v>
      </c>
      <c r="G32" s="118">
        <f t="shared" si="1"/>
        <v>0.46044875852852218</v>
      </c>
      <c r="H32" s="15"/>
    </row>
    <row r="33" spans="1:8" ht="15.75" x14ac:dyDescent="0.25">
      <c r="A33" s="138" t="s">
        <v>151</v>
      </c>
      <c r="B33" s="136"/>
      <c r="C33" s="14"/>
      <c r="D33" s="71">
        <v>3</v>
      </c>
      <c r="E33" s="100">
        <v>333601</v>
      </c>
      <c r="F33" s="101">
        <v>66801</v>
      </c>
      <c r="G33" s="118">
        <f t="shared" si="1"/>
        <v>0.20024220550897628</v>
      </c>
      <c r="H33" s="15"/>
    </row>
    <row r="34" spans="1:8" ht="15.75" x14ac:dyDescent="0.25">
      <c r="A34" s="138" t="s">
        <v>95</v>
      </c>
      <c r="B34" s="136"/>
      <c r="C34" s="14"/>
      <c r="D34" s="71">
        <v>3</v>
      </c>
      <c r="E34" s="100">
        <v>440372</v>
      </c>
      <c r="F34" s="101">
        <v>8621</v>
      </c>
      <c r="G34" s="118">
        <f t="shared" si="1"/>
        <v>1.9576630666799887E-2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44</v>
      </c>
      <c r="E39" s="112">
        <f>SUM(E9:E38)</f>
        <v>9160588</v>
      </c>
      <c r="F39" s="112">
        <f>SUM(F9:F38)</f>
        <v>1995960.5</v>
      </c>
      <c r="G39" s="122">
        <f>F39/E39</f>
        <v>0.21788563135903502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111</v>
      </c>
      <c r="E44" s="101">
        <v>14483702.33</v>
      </c>
      <c r="F44" s="101">
        <v>898401.97</v>
      </c>
      <c r="G44" s="118">
        <f>1-(+F44/E44)</f>
        <v>0.93797152485389423</v>
      </c>
      <c r="H44" s="15"/>
    </row>
    <row r="45" spans="1:8" ht="15.75" x14ac:dyDescent="0.25">
      <c r="A45" s="27" t="s">
        <v>34</v>
      </c>
      <c r="B45" s="28"/>
      <c r="C45" s="14"/>
      <c r="D45" s="71">
        <v>19</v>
      </c>
      <c r="E45" s="101">
        <v>6333778.9299999997</v>
      </c>
      <c r="F45" s="101">
        <v>564278.36</v>
      </c>
      <c r="G45" s="118">
        <f t="shared" ref="G45:G53" si="2">1-(+F45/E45)</f>
        <v>0.91090968500222025</v>
      </c>
      <c r="H45" s="15"/>
    </row>
    <row r="46" spans="1:8" ht="15.75" x14ac:dyDescent="0.25">
      <c r="A46" s="27" t="s">
        <v>35</v>
      </c>
      <c r="B46" s="28"/>
      <c r="C46" s="14"/>
      <c r="D46" s="71">
        <v>91</v>
      </c>
      <c r="E46" s="101">
        <v>5066609</v>
      </c>
      <c r="F46" s="101">
        <v>407001.65</v>
      </c>
      <c r="G46" s="118">
        <f t="shared" si="2"/>
        <v>0.91966981268931547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105</v>
      </c>
      <c r="E48" s="101">
        <v>16844307.699999999</v>
      </c>
      <c r="F48" s="101">
        <v>1073705.93</v>
      </c>
      <c r="G48" s="118">
        <f t="shared" si="2"/>
        <v>0.936257046052418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15</v>
      </c>
      <c r="E50" s="101">
        <v>1398885</v>
      </c>
      <c r="F50" s="101">
        <v>144133.95000000001</v>
      </c>
      <c r="G50" s="118">
        <f t="shared" si="2"/>
        <v>0.89696511864806616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110550</v>
      </c>
      <c r="F51" s="101">
        <v>22780</v>
      </c>
      <c r="G51" s="118">
        <f t="shared" si="2"/>
        <v>0.79393939393939394</v>
      </c>
      <c r="H51" s="15"/>
    </row>
    <row r="52" spans="1:8" ht="15.75" x14ac:dyDescent="0.25">
      <c r="A52" s="27" t="s">
        <v>41</v>
      </c>
      <c r="B52" s="28"/>
      <c r="C52" s="14"/>
      <c r="D52" s="71">
        <v>5</v>
      </c>
      <c r="E52" s="101">
        <v>189425</v>
      </c>
      <c r="F52" s="101">
        <v>20850</v>
      </c>
      <c r="G52" s="118">
        <f t="shared" si="2"/>
        <v>0.88993005147155868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66100</v>
      </c>
      <c r="F53" s="101">
        <v>10300</v>
      </c>
      <c r="G53" s="118">
        <f t="shared" si="2"/>
        <v>0.84417549167927386</v>
      </c>
      <c r="H53" s="15"/>
    </row>
    <row r="54" spans="1:8" ht="15.75" x14ac:dyDescent="0.25">
      <c r="A54" s="27" t="s">
        <v>60</v>
      </c>
      <c r="B54" s="30"/>
      <c r="C54" s="14"/>
      <c r="D54" s="71">
        <v>1252</v>
      </c>
      <c r="E54" s="101">
        <v>109445093.48999999</v>
      </c>
      <c r="F54" s="101">
        <v>11875424.779999999</v>
      </c>
      <c r="G54" s="118">
        <f>1-(+F54/E54)</f>
        <v>0.89149422416926294</v>
      </c>
      <c r="H54" s="15"/>
    </row>
    <row r="55" spans="1:8" ht="15.75" x14ac:dyDescent="0.25">
      <c r="A55" s="27" t="s">
        <v>61</v>
      </c>
      <c r="B55" s="30"/>
      <c r="C55" s="14"/>
      <c r="D55" s="71">
        <v>21</v>
      </c>
      <c r="E55" s="101">
        <v>384068.88</v>
      </c>
      <c r="F55" s="101">
        <v>53458.9</v>
      </c>
      <c r="G55" s="118">
        <f>1-(+F55/E55)</f>
        <v>0.86080908195425776</v>
      </c>
      <c r="H55" s="15"/>
    </row>
    <row r="56" spans="1:8" ht="15.75" x14ac:dyDescent="0.25">
      <c r="A56" s="70" t="s">
        <v>117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77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1624</v>
      </c>
      <c r="E62" s="112">
        <f>SUM(E44:E61)</f>
        <v>154322520.32999998</v>
      </c>
      <c r="F62" s="112">
        <f>SUM(F44:F61)</f>
        <v>15070335.540000001</v>
      </c>
      <c r="G62" s="122">
        <f>1-(F62/E62)</f>
        <v>0.90234519558277093</v>
      </c>
      <c r="H62" s="15"/>
    </row>
    <row r="63" spans="1:8" x14ac:dyDescent="0.2">
      <c r="A63" s="33"/>
      <c r="B63" s="33"/>
      <c r="C63" s="49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17066296.039999999</v>
      </c>
      <c r="G64" s="116"/>
      <c r="H64" s="2"/>
    </row>
    <row r="65" spans="1:8" ht="18" x14ac:dyDescent="0.25">
      <c r="A65" s="37"/>
      <c r="B65" s="38"/>
      <c r="C65" s="38"/>
      <c r="D65" s="79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APRIL 2025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135" t="s">
        <v>10</v>
      </c>
      <c r="B9" s="136"/>
      <c r="C9" s="14"/>
      <c r="D9" s="71"/>
      <c r="E9" s="101"/>
      <c r="F9" s="101"/>
      <c r="G9" s="118"/>
      <c r="H9" s="15"/>
    </row>
    <row r="10" spans="1:8" ht="15.75" customHeight="1" x14ac:dyDescent="0.35">
      <c r="A10" s="135" t="s">
        <v>11</v>
      </c>
      <c r="B10" s="136"/>
      <c r="C10" s="14"/>
      <c r="D10" s="71"/>
      <c r="E10" s="101"/>
      <c r="F10" s="101"/>
      <c r="G10" s="118"/>
      <c r="H10" s="15"/>
    </row>
    <row r="11" spans="1:8" ht="15.75" customHeight="1" x14ac:dyDescent="0.35">
      <c r="A11" s="135" t="s">
        <v>111</v>
      </c>
      <c r="B11" s="136"/>
      <c r="C11" s="14"/>
      <c r="D11" s="71"/>
      <c r="E11" s="101"/>
      <c r="F11" s="101"/>
      <c r="G11" s="118"/>
      <c r="H11" s="15"/>
    </row>
    <row r="12" spans="1:8" ht="15.75" customHeight="1" x14ac:dyDescent="0.35">
      <c r="A12" s="135" t="s">
        <v>25</v>
      </c>
      <c r="B12" s="136"/>
      <c r="C12" s="14"/>
      <c r="D12" s="71"/>
      <c r="E12" s="101"/>
      <c r="F12" s="101"/>
      <c r="G12" s="118"/>
      <c r="H12" s="15"/>
    </row>
    <row r="13" spans="1:8" ht="15.75" customHeight="1" x14ac:dyDescent="0.35">
      <c r="A13" s="135" t="s">
        <v>70</v>
      </c>
      <c r="B13" s="136"/>
      <c r="C13" s="14"/>
      <c r="D13" s="71"/>
      <c r="E13" s="101"/>
      <c r="F13" s="101"/>
      <c r="G13" s="118"/>
      <c r="H13" s="15"/>
    </row>
    <row r="14" spans="1:8" ht="15.75" customHeight="1" x14ac:dyDescent="0.35">
      <c r="A14" s="135" t="s">
        <v>99</v>
      </c>
      <c r="B14" s="136"/>
      <c r="C14" s="14"/>
      <c r="D14" s="71"/>
      <c r="E14" s="101"/>
      <c r="F14" s="101"/>
      <c r="G14" s="118"/>
      <c r="H14" s="15"/>
    </row>
    <row r="15" spans="1:8" ht="15.75" customHeight="1" x14ac:dyDescent="0.35">
      <c r="A15" s="135" t="s">
        <v>101</v>
      </c>
      <c r="B15" s="136"/>
      <c r="C15" s="14"/>
      <c r="D15" s="71"/>
      <c r="E15" s="101"/>
      <c r="F15" s="101"/>
      <c r="G15" s="118"/>
      <c r="H15" s="15"/>
    </row>
    <row r="16" spans="1:8" ht="15.75" customHeight="1" x14ac:dyDescent="0.35">
      <c r="A16" s="135" t="s">
        <v>96</v>
      </c>
      <c r="B16" s="136"/>
      <c r="C16" s="14"/>
      <c r="D16" s="71"/>
      <c r="E16" s="101"/>
      <c r="F16" s="101"/>
      <c r="G16" s="118"/>
      <c r="H16" s="15"/>
    </row>
    <row r="17" spans="1:8" ht="15.75" customHeight="1" x14ac:dyDescent="0.35">
      <c r="A17" s="135" t="s">
        <v>74</v>
      </c>
      <c r="B17" s="136"/>
      <c r="C17" s="14"/>
      <c r="D17" s="71"/>
      <c r="E17" s="101"/>
      <c r="F17" s="101"/>
      <c r="G17" s="118"/>
      <c r="H17" s="15"/>
    </row>
    <row r="18" spans="1:8" ht="15.75" customHeight="1" x14ac:dyDescent="0.35">
      <c r="A18" s="138" t="s">
        <v>105</v>
      </c>
      <c r="B18" s="136"/>
      <c r="C18" s="14"/>
      <c r="D18" s="71"/>
      <c r="E18" s="101"/>
      <c r="F18" s="101"/>
      <c r="G18" s="118"/>
      <c r="H18" s="15"/>
    </row>
    <row r="19" spans="1:8" ht="15.75" customHeight="1" x14ac:dyDescent="0.35">
      <c r="A19" s="138" t="s">
        <v>14</v>
      </c>
      <c r="B19" s="136"/>
      <c r="C19" s="14"/>
      <c r="D19" s="71"/>
      <c r="E19" s="101"/>
      <c r="F19" s="101"/>
      <c r="G19" s="118"/>
      <c r="H19" s="15"/>
    </row>
    <row r="20" spans="1:8" ht="15.75" customHeight="1" x14ac:dyDescent="0.35">
      <c r="A20" s="135" t="s">
        <v>15</v>
      </c>
      <c r="B20" s="136"/>
      <c r="C20" s="14"/>
      <c r="D20" s="71"/>
      <c r="E20" s="101"/>
      <c r="F20" s="101"/>
      <c r="G20" s="118"/>
      <c r="H20" s="15"/>
    </row>
    <row r="21" spans="1:8" ht="15.75" customHeight="1" x14ac:dyDescent="0.35">
      <c r="A21" s="135" t="s">
        <v>58</v>
      </c>
      <c r="B21" s="136"/>
      <c r="C21" s="14"/>
      <c r="D21" s="71"/>
      <c r="E21" s="101"/>
      <c r="F21" s="101"/>
      <c r="G21" s="118"/>
      <c r="H21" s="15"/>
    </row>
    <row r="22" spans="1:8" ht="15.75" customHeight="1" x14ac:dyDescent="0.35">
      <c r="A22" s="135" t="s">
        <v>91</v>
      </c>
      <c r="B22" s="136"/>
      <c r="C22" s="14"/>
      <c r="D22" s="71"/>
      <c r="E22" s="101"/>
      <c r="F22" s="101"/>
      <c r="G22" s="118"/>
      <c r="H22" s="15"/>
    </row>
    <row r="23" spans="1:8" ht="15.75" customHeight="1" x14ac:dyDescent="0.35">
      <c r="A23" s="135" t="s">
        <v>106</v>
      </c>
      <c r="B23" s="136"/>
      <c r="C23" s="14"/>
      <c r="D23" s="71"/>
      <c r="E23" s="101"/>
      <c r="F23" s="101"/>
      <c r="G23" s="118"/>
      <c r="H23" s="15"/>
    </row>
    <row r="24" spans="1:8" ht="15.75" customHeight="1" x14ac:dyDescent="0.35">
      <c r="A24" s="135" t="s">
        <v>18</v>
      </c>
      <c r="B24" s="136"/>
      <c r="C24" s="14"/>
      <c r="D24" s="71"/>
      <c r="E24" s="101"/>
      <c r="F24" s="101"/>
      <c r="G24" s="118"/>
      <c r="H24" s="15"/>
    </row>
    <row r="25" spans="1:8" ht="15.75" customHeight="1" x14ac:dyDescent="0.35">
      <c r="A25" s="137" t="s">
        <v>20</v>
      </c>
      <c r="B25" s="136"/>
      <c r="C25" s="14"/>
      <c r="D25" s="71"/>
      <c r="E25" s="101"/>
      <c r="F25" s="101"/>
      <c r="G25" s="118"/>
      <c r="H25" s="15"/>
    </row>
    <row r="26" spans="1:8" ht="15.75" customHeight="1" x14ac:dyDescent="0.3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customHeight="1" x14ac:dyDescent="0.35">
      <c r="A27" s="138" t="s">
        <v>22</v>
      </c>
      <c r="B27" s="136"/>
      <c r="C27" s="14"/>
      <c r="D27" s="71"/>
      <c r="E27" s="101"/>
      <c r="F27" s="101"/>
      <c r="G27" s="118"/>
      <c r="H27" s="15"/>
    </row>
    <row r="28" spans="1:8" ht="15.75" customHeight="1" x14ac:dyDescent="0.35">
      <c r="A28" s="138" t="s">
        <v>23</v>
      </c>
      <c r="B28" s="136"/>
      <c r="C28" s="14"/>
      <c r="D28" s="71"/>
      <c r="E28" s="101"/>
      <c r="F28" s="101"/>
      <c r="G28" s="118"/>
      <c r="H28" s="15"/>
    </row>
    <row r="29" spans="1:8" ht="15.75" customHeight="1" x14ac:dyDescent="0.35">
      <c r="A29" s="138" t="s">
        <v>24</v>
      </c>
      <c r="B29" s="136"/>
      <c r="C29" s="14"/>
      <c r="D29" s="71"/>
      <c r="E29" s="101"/>
      <c r="F29" s="101"/>
      <c r="G29" s="118"/>
      <c r="H29" s="15"/>
    </row>
    <row r="30" spans="1:8" ht="15.75" customHeight="1" x14ac:dyDescent="0.35">
      <c r="A30" s="138" t="s">
        <v>66</v>
      </c>
      <c r="B30" s="136"/>
      <c r="C30" s="14"/>
      <c r="D30" s="71"/>
      <c r="E30" s="101"/>
      <c r="F30" s="101"/>
      <c r="G30" s="118"/>
      <c r="H30" s="15"/>
    </row>
    <row r="31" spans="1:8" ht="15.75" customHeight="1" x14ac:dyDescent="0.35">
      <c r="A31" s="138" t="s">
        <v>145</v>
      </c>
      <c r="B31" s="136"/>
      <c r="C31" s="14"/>
      <c r="D31" s="71"/>
      <c r="E31" s="101"/>
      <c r="F31" s="101"/>
      <c r="G31" s="118"/>
      <c r="H31" s="15"/>
    </row>
    <row r="32" spans="1:8" ht="15.75" customHeight="1" x14ac:dyDescent="0.35">
      <c r="A32" s="138" t="s">
        <v>102</v>
      </c>
      <c r="B32" s="136"/>
      <c r="C32" s="14"/>
      <c r="D32" s="71"/>
      <c r="E32" s="101"/>
      <c r="F32" s="101"/>
      <c r="G32" s="118"/>
      <c r="H32" s="15"/>
    </row>
    <row r="33" spans="1:8" ht="15.75" customHeight="1" x14ac:dyDescent="0.35">
      <c r="A33" s="138" t="s">
        <v>27</v>
      </c>
      <c r="B33" s="136"/>
      <c r="C33" s="14"/>
      <c r="D33" s="71"/>
      <c r="E33" s="101"/>
      <c r="F33" s="101"/>
      <c r="G33" s="118"/>
      <c r="H33" s="15"/>
    </row>
    <row r="34" spans="1:8" ht="15.75" customHeight="1" x14ac:dyDescent="0.35">
      <c r="A34" s="138" t="s">
        <v>72</v>
      </c>
      <c r="B34" s="136"/>
      <c r="C34" s="14"/>
      <c r="D34" s="71"/>
      <c r="E34" s="101"/>
      <c r="F34" s="101"/>
      <c r="G34" s="118"/>
      <c r="H34" s="15"/>
    </row>
    <row r="35" spans="1:8" ht="15.75" customHeight="1" x14ac:dyDescent="0.35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35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35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35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35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35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3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3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customHeight="1" x14ac:dyDescent="0.35">
      <c r="A44" s="27" t="s">
        <v>33</v>
      </c>
      <c r="B44" s="28"/>
      <c r="C44" s="14"/>
      <c r="D44" s="71">
        <v>5</v>
      </c>
      <c r="E44" s="101">
        <v>245172.25</v>
      </c>
      <c r="F44" s="101">
        <v>10604.1</v>
      </c>
      <c r="G44" s="118">
        <f>1-(+F44/E44)</f>
        <v>0.9567483677292189</v>
      </c>
      <c r="H44" s="15"/>
    </row>
    <row r="45" spans="1:8" ht="15.75" customHeight="1" x14ac:dyDescent="0.3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35">
      <c r="A46" s="27" t="s">
        <v>35</v>
      </c>
      <c r="B46" s="28"/>
      <c r="C46" s="14"/>
      <c r="D46" s="71">
        <v>4</v>
      </c>
      <c r="E46" s="101">
        <v>58788.75</v>
      </c>
      <c r="F46" s="101">
        <v>4128.25</v>
      </c>
      <c r="G46" s="118">
        <f>1-(+F46/E46)</f>
        <v>0.92977823137930304</v>
      </c>
      <c r="H46" s="15"/>
    </row>
    <row r="47" spans="1:8" ht="15.75" customHeight="1" x14ac:dyDescent="0.35">
      <c r="A47" s="27" t="s">
        <v>36</v>
      </c>
      <c r="B47" s="28"/>
      <c r="C47" s="14"/>
      <c r="D47" s="71">
        <v>12</v>
      </c>
      <c r="E47" s="101">
        <v>533546</v>
      </c>
      <c r="F47" s="101">
        <v>101887.5</v>
      </c>
      <c r="G47" s="118">
        <f>1-(+F47/E47)</f>
        <v>0.80903708396276985</v>
      </c>
      <c r="H47" s="15"/>
    </row>
    <row r="48" spans="1:8" ht="15.75" customHeight="1" x14ac:dyDescent="0.35">
      <c r="A48" s="27" t="s">
        <v>37</v>
      </c>
      <c r="B48" s="28"/>
      <c r="C48" s="14"/>
      <c r="D48" s="71">
        <v>8</v>
      </c>
      <c r="E48" s="101">
        <v>871842.79</v>
      </c>
      <c r="F48" s="101">
        <v>78366.929999999993</v>
      </c>
      <c r="G48" s="118">
        <f>1-(+F48/E48)</f>
        <v>0.91011346208414479</v>
      </c>
      <c r="H48" s="15"/>
    </row>
    <row r="49" spans="1:8" ht="15.75" customHeight="1" x14ac:dyDescent="0.3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35">
      <c r="A50" s="27" t="s">
        <v>39</v>
      </c>
      <c r="B50" s="28"/>
      <c r="C50" s="14"/>
      <c r="D50" s="71">
        <v>5</v>
      </c>
      <c r="E50" s="101">
        <v>151855</v>
      </c>
      <c r="F50" s="101">
        <v>-6050</v>
      </c>
      <c r="G50" s="118">
        <f>1-(+F50/E50)</f>
        <v>1.0398406374501992</v>
      </c>
      <c r="H50" s="15"/>
    </row>
    <row r="51" spans="1:8" ht="15.75" customHeight="1" x14ac:dyDescent="0.3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3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35">
      <c r="A53" s="27" t="s">
        <v>60</v>
      </c>
      <c r="B53" s="30"/>
      <c r="C53" s="14"/>
      <c r="D53" s="71"/>
      <c r="E53" s="101"/>
      <c r="F53" s="101"/>
      <c r="G53" s="118"/>
      <c r="H53" s="15"/>
    </row>
    <row r="54" spans="1:8" ht="15.75" customHeight="1" x14ac:dyDescent="0.35">
      <c r="A54" s="27" t="s">
        <v>61</v>
      </c>
      <c r="B54" s="30"/>
      <c r="C54" s="14"/>
      <c r="D54" s="71">
        <v>356</v>
      </c>
      <c r="E54" s="101">
        <v>23777370.850000001</v>
      </c>
      <c r="F54" s="101">
        <v>2645450.44</v>
      </c>
      <c r="G54" s="118">
        <f>1-(+F54/E54)</f>
        <v>0.88874083443922902</v>
      </c>
      <c r="H54" s="15"/>
    </row>
    <row r="55" spans="1:8" ht="15.75" customHeight="1" x14ac:dyDescent="0.35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ht="15.75" customHeight="1" x14ac:dyDescent="0.35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ht="15.75" customHeight="1" x14ac:dyDescent="0.35">
      <c r="A57" s="16" t="s">
        <v>29</v>
      </c>
      <c r="B57" s="28"/>
      <c r="C57" s="14"/>
      <c r="D57" s="72"/>
      <c r="E57" s="100"/>
      <c r="F57" s="101"/>
      <c r="G57" s="119"/>
      <c r="H57" s="15"/>
    </row>
    <row r="58" spans="1:8" ht="15.75" customHeight="1" x14ac:dyDescent="0.35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35">
      <c r="A59" s="32"/>
      <c r="B59" s="18"/>
      <c r="C59" s="14"/>
      <c r="D59" s="72"/>
      <c r="E59" s="111"/>
      <c r="F59" s="111"/>
      <c r="G59" s="119"/>
      <c r="H59" s="15"/>
    </row>
    <row r="60" spans="1:8" ht="15.75" customHeight="1" x14ac:dyDescent="0.35">
      <c r="A60" s="20" t="s">
        <v>45</v>
      </c>
      <c r="B60" s="20"/>
      <c r="C60" s="21"/>
      <c r="D60" s="73">
        <f>SUM(D44:D56)</f>
        <v>390</v>
      </c>
      <c r="E60" s="112">
        <f>SUM(E44:E59)</f>
        <v>25638575.640000001</v>
      </c>
      <c r="F60" s="112">
        <f>SUM(F44:F59)</f>
        <v>2834387.2199999997</v>
      </c>
      <c r="G60" s="122">
        <f>1-(F60/E60)</f>
        <v>0.88944833520400668</v>
      </c>
      <c r="H60" s="15"/>
    </row>
    <row r="61" spans="1:8" ht="15.75" customHeight="1" x14ac:dyDescent="0.35">
      <c r="A61" s="33"/>
      <c r="B61" s="33"/>
      <c r="C61" s="33"/>
      <c r="D61" s="123"/>
      <c r="E61" s="114"/>
      <c r="F61" s="115"/>
      <c r="G61" s="115"/>
      <c r="H61" s="2"/>
    </row>
    <row r="62" spans="1:8" ht="15.75" customHeight="1" x14ac:dyDescent="0.35">
      <c r="A62" s="34" t="s">
        <v>46</v>
      </c>
      <c r="B62" s="35"/>
      <c r="C62" s="35"/>
      <c r="D62" s="51"/>
      <c r="E62" s="116"/>
      <c r="F62" s="36">
        <f>F60+F39</f>
        <v>2834387.2199999997</v>
      </c>
      <c r="G62" s="116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136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>
        <v>3</v>
      </c>
      <c r="E10" s="101">
        <v>864156</v>
      </c>
      <c r="F10" s="101">
        <v>129734</v>
      </c>
      <c r="G10" s="102">
        <f>F10/E10</f>
        <v>0.15012798615064873</v>
      </c>
      <c r="H10" s="15"/>
    </row>
    <row r="11" spans="1:8" ht="15.75" x14ac:dyDescent="0.25">
      <c r="A11" s="135" t="s">
        <v>69</v>
      </c>
      <c r="B11" s="136"/>
      <c r="C11" s="14"/>
      <c r="D11" s="71">
        <v>1</v>
      </c>
      <c r="E11" s="101">
        <v>188731</v>
      </c>
      <c r="F11" s="101">
        <v>85435</v>
      </c>
      <c r="G11" s="102">
        <f>F11/E11</f>
        <v>0.45268132951131507</v>
      </c>
      <c r="H11" s="15"/>
    </row>
    <row r="12" spans="1:8" ht="15.75" x14ac:dyDescent="0.25">
      <c r="A12" s="135" t="s">
        <v>25</v>
      </c>
      <c r="B12" s="136"/>
      <c r="C12" s="14"/>
      <c r="D12" s="71">
        <v>1</v>
      </c>
      <c r="E12" s="101">
        <v>74665</v>
      </c>
      <c r="F12" s="101">
        <v>12475</v>
      </c>
      <c r="G12" s="102">
        <f>F12/E12</f>
        <v>0.16707962231299806</v>
      </c>
      <c r="H12" s="15"/>
    </row>
    <row r="13" spans="1:8" ht="15.75" x14ac:dyDescent="0.25">
      <c r="A13" s="135" t="s">
        <v>70</v>
      </c>
      <c r="B13" s="136"/>
      <c r="C13" s="14"/>
      <c r="D13" s="71">
        <v>18</v>
      </c>
      <c r="E13" s="101">
        <v>4107250</v>
      </c>
      <c r="F13" s="101">
        <v>803521.5</v>
      </c>
      <c r="G13" s="102">
        <f>F13/E13</f>
        <v>0.19563491387181203</v>
      </c>
      <c r="H13" s="15"/>
    </row>
    <row r="14" spans="1:8" ht="15.75" x14ac:dyDescent="0.25">
      <c r="A14" s="135" t="s">
        <v>112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104</v>
      </c>
      <c r="B15" s="136"/>
      <c r="C15" s="14"/>
      <c r="D15" s="71"/>
      <c r="E15" s="101"/>
      <c r="F15" s="101"/>
      <c r="G15" s="102"/>
      <c r="H15" s="15"/>
    </row>
    <row r="16" spans="1:8" ht="15.75" x14ac:dyDescent="0.25">
      <c r="A16" s="135" t="s">
        <v>113</v>
      </c>
      <c r="B16" s="136"/>
      <c r="C16" s="14"/>
      <c r="D16" s="71"/>
      <c r="E16" s="101"/>
      <c r="F16" s="101"/>
      <c r="G16" s="102"/>
      <c r="H16" s="15"/>
    </row>
    <row r="17" spans="1:8" ht="15.75" x14ac:dyDescent="0.25">
      <c r="A17" s="135" t="s">
        <v>137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1056275</v>
      </c>
      <c r="F18" s="101">
        <v>349430</v>
      </c>
      <c r="G18" s="102">
        <f>F18/E18</f>
        <v>0.33081347187048826</v>
      </c>
      <c r="H18" s="15"/>
    </row>
    <row r="19" spans="1:8" ht="15.75" x14ac:dyDescent="0.25">
      <c r="A19" s="135" t="s">
        <v>15</v>
      </c>
      <c r="B19" s="136"/>
      <c r="C19" s="14"/>
      <c r="D19" s="71">
        <v>3</v>
      </c>
      <c r="E19" s="101">
        <v>2722514</v>
      </c>
      <c r="F19" s="101">
        <v>647403</v>
      </c>
      <c r="G19" s="102">
        <f>F19/E19</f>
        <v>0.23779602235286945</v>
      </c>
      <c r="H19" s="15"/>
    </row>
    <row r="20" spans="1:8" ht="15.75" x14ac:dyDescent="0.25">
      <c r="A20" s="138" t="s">
        <v>16</v>
      </c>
      <c r="B20" s="136"/>
      <c r="C20" s="14"/>
      <c r="D20" s="71"/>
      <c r="E20" s="101"/>
      <c r="F20" s="101"/>
      <c r="G20" s="102"/>
      <c r="H20" s="15"/>
    </row>
    <row r="21" spans="1:8" ht="15.75" x14ac:dyDescent="0.25">
      <c r="A21" s="135" t="s">
        <v>71</v>
      </c>
      <c r="B21" s="136"/>
      <c r="C21" s="14"/>
      <c r="D21" s="71">
        <v>3</v>
      </c>
      <c r="E21" s="101">
        <v>5258726</v>
      </c>
      <c r="F21" s="101">
        <v>1884941</v>
      </c>
      <c r="G21" s="102">
        <f>F21/E21</f>
        <v>0.3584406185072202</v>
      </c>
      <c r="H21" s="15"/>
    </row>
    <row r="22" spans="1:8" ht="15.75" x14ac:dyDescent="0.25">
      <c r="A22" s="135" t="s">
        <v>91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139</v>
      </c>
      <c r="B23" s="136"/>
      <c r="C23" s="14"/>
      <c r="D23" s="71">
        <v>1</v>
      </c>
      <c r="E23" s="101">
        <v>155964</v>
      </c>
      <c r="F23" s="101">
        <v>6216</v>
      </c>
      <c r="G23" s="102">
        <f>F23/E23</f>
        <v>3.985535123490036E-2</v>
      </c>
      <c r="H23" s="15"/>
    </row>
    <row r="24" spans="1:8" ht="15.75" x14ac:dyDescent="0.25">
      <c r="A24" s="135" t="s">
        <v>133</v>
      </c>
      <c r="B24" s="136"/>
      <c r="C24" s="14"/>
      <c r="D24" s="71">
        <v>1</v>
      </c>
      <c r="E24" s="101">
        <v>490015</v>
      </c>
      <c r="F24" s="101">
        <v>154950</v>
      </c>
      <c r="G24" s="102">
        <f>F24/E24</f>
        <v>0.31621480975072191</v>
      </c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1">
        <v>1918800</v>
      </c>
      <c r="F25" s="101">
        <v>329003</v>
      </c>
      <c r="G25" s="102">
        <f>F25/E25</f>
        <v>0.17146289347508858</v>
      </c>
      <c r="H25" s="15"/>
    </row>
    <row r="26" spans="1:8" ht="15.75" x14ac:dyDescent="0.25">
      <c r="A26" s="137" t="s">
        <v>21</v>
      </c>
      <c r="B26" s="136"/>
      <c r="C26" s="14"/>
      <c r="D26" s="71">
        <v>17</v>
      </c>
      <c r="E26" s="101">
        <v>141343</v>
      </c>
      <c r="F26" s="101">
        <v>141343</v>
      </c>
      <c r="G26" s="102">
        <f>F26/E26</f>
        <v>1</v>
      </c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>
        <v>71044</v>
      </c>
      <c r="F28" s="101">
        <v>-24623.5</v>
      </c>
      <c r="G28" s="102">
        <f>F28/E28</f>
        <v>-0.34659506784527899</v>
      </c>
      <c r="H28" s="15"/>
    </row>
    <row r="29" spans="1:8" ht="15.75" x14ac:dyDescent="0.25">
      <c r="A29" s="138" t="s">
        <v>141</v>
      </c>
      <c r="B29" s="136"/>
      <c r="C29" s="14"/>
      <c r="D29" s="71">
        <v>1</v>
      </c>
      <c r="E29" s="101">
        <v>1175237</v>
      </c>
      <c r="F29" s="101">
        <v>258891</v>
      </c>
      <c r="G29" s="102">
        <f>F29/E29</f>
        <v>0.22028833333191519</v>
      </c>
      <c r="H29" s="15"/>
    </row>
    <row r="30" spans="1:8" ht="15.75" x14ac:dyDescent="0.25">
      <c r="A30" s="138" t="s">
        <v>107</v>
      </c>
      <c r="B30" s="136"/>
      <c r="C30" s="14"/>
      <c r="D30" s="71"/>
      <c r="E30" s="101"/>
      <c r="F30" s="101"/>
      <c r="G30" s="102"/>
      <c r="H30" s="15"/>
    </row>
    <row r="31" spans="1:8" ht="15.75" x14ac:dyDescent="0.25">
      <c r="A31" s="138" t="s">
        <v>19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132</v>
      </c>
      <c r="B32" s="136"/>
      <c r="C32" s="14"/>
      <c r="D32" s="71">
        <v>2</v>
      </c>
      <c r="E32" s="101">
        <v>488422</v>
      </c>
      <c r="F32" s="101">
        <v>124479</v>
      </c>
      <c r="G32" s="102">
        <f>F32/E32</f>
        <v>0.25485952721212396</v>
      </c>
      <c r="H32" s="15"/>
    </row>
    <row r="33" spans="1:8" ht="15.75" x14ac:dyDescent="0.25">
      <c r="A33" s="138" t="s">
        <v>142</v>
      </c>
      <c r="B33" s="136"/>
      <c r="C33" s="14"/>
      <c r="D33" s="71">
        <v>2</v>
      </c>
      <c r="E33" s="101">
        <v>808433</v>
      </c>
      <c r="F33" s="101">
        <v>344628</v>
      </c>
      <c r="G33" s="102">
        <f>F33/E33</f>
        <v>0.42629135624102432</v>
      </c>
      <c r="H33" s="15"/>
    </row>
    <row r="34" spans="1:8" ht="15.75" x14ac:dyDescent="0.25">
      <c r="A34" s="138" t="s">
        <v>72</v>
      </c>
      <c r="B34" s="136"/>
      <c r="C34" s="14"/>
      <c r="D34" s="71">
        <v>3</v>
      </c>
      <c r="E34" s="101">
        <v>2365340</v>
      </c>
      <c r="F34" s="101">
        <v>255351</v>
      </c>
      <c r="G34" s="102">
        <f>F34/E34</f>
        <v>0.10795530452281701</v>
      </c>
      <c r="H34" s="15"/>
    </row>
    <row r="35" spans="1:8" x14ac:dyDescent="0.2">
      <c r="A35" s="16" t="s">
        <v>28</v>
      </c>
      <c r="B35" s="13"/>
      <c r="C35" s="14"/>
      <c r="D35" s="72"/>
      <c r="E35" s="100">
        <v>333225</v>
      </c>
      <c r="F35" s="101">
        <v>59835</v>
      </c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61</v>
      </c>
      <c r="E39" s="105">
        <f>SUM(E9:E38)</f>
        <v>22220140</v>
      </c>
      <c r="F39" s="105">
        <f>SUM(F9:F38)</f>
        <v>5563012</v>
      </c>
      <c r="G39" s="106">
        <f>F39/E39</f>
        <v>0.2503589986381724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97</v>
      </c>
      <c r="E44" s="101">
        <v>21211456.550000001</v>
      </c>
      <c r="F44" s="101">
        <v>1169130.3</v>
      </c>
      <c r="G44" s="102">
        <f>1-(+F44/E44)</f>
        <v>0.94488213021844558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8075469.5999999996</v>
      </c>
      <c r="F45" s="101">
        <v>1008770.44</v>
      </c>
      <c r="G45" s="102">
        <f>1-(+F45/E45)</f>
        <v>0.87508213268489055</v>
      </c>
      <c r="H45" s="15"/>
    </row>
    <row r="46" spans="1:8" ht="15.75" x14ac:dyDescent="0.25">
      <c r="A46" s="27" t="s">
        <v>35</v>
      </c>
      <c r="B46" s="28"/>
      <c r="C46" s="14"/>
      <c r="D46" s="71">
        <v>252</v>
      </c>
      <c r="E46" s="101">
        <v>16053069</v>
      </c>
      <c r="F46" s="101">
        <v>672380.38</v>
      </c>
      <c r="G46" s="102">
        <f>1-(+F46/E46)</f>
        <v>0.95811515044257267</v>
      </c>
      <c r="H46" s="15"/>
    </row>
    <row r="47" spans="1:8" ht="15.75" x14ac:dyDescent="0.25">
      <c r="A47" s="27" t="s">
        <v>36</v>
      </c>
      <c r="B47" s="28"/>
      <c r="C47" s="14"/>
      <c r="D47" s="71">
        <v>17</v>
      </c>
      <c r="E47" s="101">
        <v>1464878.5</v>
      </c>
      <c r="F47" s="101">
        <v>147745.5</v>
      </c>
      <c r="G47" s="102">
        <f>1-(+F47/E47)</f>
        <v>0.89914146463341504</v>
      </c>
      <c r="H47" s="15"/>
    </row>
    <row r="48" spans="1:8" ht="15.75" x14ac:dyDescent="0.25">
      <c r="A48" s="27" t="s">
        <v>37</v>
      </c>
      <c r="B48" s="28"/>
      <c r="C48" s="14"/>
      <c r="D48" s="71">
        <v>95</v>
      </c>
      <c r="E48" s="101">
        <v>18942992</v>
      </c>
      <c r="F48" s="101">
        <v>1268271.72</v>
      </c>
      <c r="G48" s="102">
        <f>1-(+F48/E48)</f>
        <v>0.93304797256948635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ht="15.75" x14ac:dyDescent="0.25">
      <c r="A50" s="27" t="s">
        <v>39</v>
      </c>
      <c r="B50" s="28"/>
      <c r="C50" s="14"/>
      <c r="D50" s="71">
        <v>49</v>
      </c>
      <c r="E50" s="101">
        <v>17530120.5</v>
      </c>
      <c r="F50" s="101">
        <v>776081.54</v>
      </c>
      <c r="G50" s="102">
        <f t="shared" ref="G50:G55" si="0">1-(+F50/E50)</f>
        <v>0.95572868195629346</v>
      </c>
      <c r="H50" s="15"/>
    </row>
    <row r="51" spans="1:8" ht="15.75" x14ac:dyDescent="0.25">
      <c r="A51" s="27" t="s">
        <v>40</v>
      </c>
      <c r="B51" s="28"/>
      <c r="C51" s="14"/>
      <c r="D51" s="71">
        <v>8</v>
      </c>
      <c r="E51" s="101">
        <v>918870</v>
      </c>
      <c r="F51" s="101">
        <v>81820</v>
      </c>
      <c r="G51" s="102">
        <f t="shared" si="0"/>
        <v>0.91095584794366991</v>
      </c>
      <c r="H51" s="15"/>
    </row>
    <row r="52" spans="1:8" ht="15.75" x14ac:dyDescent="0.25">
      <c r="A52" s="53" t="s">
        <v>41</v>
      </c>
      <c r="B52" s="28"/>
      <c r="C52" s="14"/>
      <c r="D52" s="71">
        <v>6</v>
      </c>
      <c r="E52" s="101">
        <v>621450</v>
      </c>
      <c r="F52" s="101">
        <v>24075</v>
      </c>
      <c r="G52" s="102">
        <f t="shared" si="0"/>
        <v>0.96125995655322227</v>
      </c>
      <c r="H52" s="15"/>
    </row>
    <row r="53" spans="1:8" ht="15.75" x14ac:dyDescent="0.25">
      <c r="A53" s="54" t="s">
        <v>59</v>
      </c>
      <c r="B53" s="28"/>
      <c r="C53" s="14"/>
      <c r="D53" s="71">
        <v>2</v>
      </c>
      <c r="E53" s="101">
        <v>134300</v>
      </c>
      <c r="F53" s="101">
        <v>23900</v>
      </c>
      <c r="G53" s="102">
        <f t="shared" si="0"/>
        <v>0.82204020848845871</v>
      </c>
      <c r="H53" s="15"/>
    </row>
    <row r="54" spans="1:8" ht="15.75" x14ac:dyDescent="0.25">
      <c r="A54" s="27" t="s">
        <v>92</v>
      </c>
      <c r="B54" s="28"/>
      <c r="C54" s="14"/>
      <c r="D54" s="71">
        <v>1243</v>
      </c>
      <c r="E54" s="101">
        <v>143380743.27000001</v>
      </c>
      <c r="F54" s="101">
        <v>15464364.76</v>
      </c>
      <c r="G54" s="102">
        <f t="shared" si="0"/>
        <v>0.89214475802458992</v>
      </c>
      <c r="H54" s="15"/>
    </row>
    <row r="55" spans="1:8" ht="15.75" x14ac:dyDescent="0.25">
      <c r="A55" s="69" t="s">
        <v>93</v>
      </c>
      <c r="B55" s="30"/>
      <c r="C55" s="14"/>
      <c r="D55" s="71">
        <v>3</v>
      </c>
      <c r="E55" s="101">
        <v>375771</v>
      </c>
      <c r="F55" s="101">
        <v>46031.32</v>
      </c>
      <c r="G55" s="102">
        <f t="shared" si="0"/>
        <v>0.87750166990001888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1788</v>
      </c>
      <c r="E61" s="112">
        <f>SUM(E44:E60)</f>
        <v>228709120.42000002</v>
      </c>
      <c r="F61" s="112">
        <f>SUM(F44:F60)</f>
        <v>20682570.960000001</v>
      </c>
      <c r="G61" s="106">
        <f>1-(+F61/E61)</f>
        <v>0.90956822831543116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F61+F39</f>
        <v>26245582.960000001</v>
      </c>
      <c r="G63" s="116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7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73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0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/>
      <c r="E10" s="100"/>
      <c r="F10" s="101"/>
      <c r="G10" s="102"/>
      <c r="H10" s="15"/>
    </row>
    <row r="11" spans="1:8" ht="15.75" x14ac:dyDescent="0.25">
      <c r="A11" s="135" t="s">
        <v>111</v>
      </c>
      <c r="B11" s="136"/>
      <c r="C11" s="14"/>
      <c r="D11" s="71"/>
      <c r="E11" s="100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>
        <v>15</v>
      </c>
      <c r="E13" s="100">
        <v>1594670</v>
      </c>
      <c r="F13" s="101">
        <v>-75017.5</v>
      </c>
      <c r="G13" s="102">
        <f>F13/E13</f>
        <v>-4.7042648322223407E-2</v>
      </c>
      <c r="H13" s="15"/>
    </row>
    <row r="14" spans="1:8" ht="15.75" x14ac:dyDescent="0.25">
      <c r="A14" s="135" t="s">
        <v>99</v>
      </c>
      <c r="B14" s="136"/>
      <c r="C14" s="14"/>
      <c r="D14" s="71">
        <v>3</v>
      </c>
      <c r="E14" s="100">
        <v>618823</v>
      </c>
      <c r="F14" s="101">
        <v>132414.5</v>
      </c>
      <c r="G14" s="102">
        <f>F14/E14</f>
        <v>0.21397798724352521</v>
      </c>
      <c r="H14" s="15"/>
    </row>
    <row r="15" spans="1:8" ht="15.75" x14ac:dyDescent="0.25">
      <c r="A15" s="135" t="s">
        <v>101</v>
      </c>
      <c r="B15" s="136"/>
      <c r="C15" s="14"/>
      <c r="D15" s="71"/>
      <c r="E15" s="100"/>
      <c r="F15" s="101"/>
      <c r="G15" s="102"/>
      <c r="H15" s="15"/>
    </row>
    <row r="16" spans="1:8" ht="15.75" x14ac:dyDescent="0.25">
      <c r="A16" s="135" t="s">
        <v>96</v>
      </c>
      <c r="B16" s="136"/>
      <c r="C16" s="14"/>
      <c r="D16" s="71">
        <v>1</v>
      </c>
      <c r="E16" s="100">
        <v>496932</v>
      </c>
      <c r="F16" s="101">
        <v>110954</v>
      </c>
      <c r="G16" s="102">
        <f>F16/E16</f>
        <v>0.22327803401672663</v>
      </c>
      <c r="H16" s="15"/>
    </row>
    <row r="17" spans="1:8" ht="15.75" x14ac:dyDescent="0.25">
      <c r="A17" s="135" t="s">
        <v>74</v>
      </c>
      <c r="B17" s="136"/>
      <c r="C17" s="14"/>
      <c r="D17" s="71">
        <v>2</v>
      </c>
      <c r="E17" s="100">
        <v>242889</v>
      </c>
      <c r="F17" s="101">
        <v>34274</v>
      </c>
      <c r="G17" s="102">
        <f>F17/E17</f>
        <v>0.14110972501842406</v>
      </c>
      <c r="H17" s="15"/>
    </row>
    <row r="18" spans="1:8" ht="15.75" x14ac:dyDescent="0.25">
      <c r="A18" s="138" t="s">
        <v>105</v>
      </c>
      <c r="B18" s="136"/>
      <c r="C18" s="14"/>
      <c r="D18" s="71">
        <v>2</v>
      </c>
      <c r="E18" s="100">
        <v>568861</v>
      </c>
      <c r="F18" s="101">
        <v>-28450.05</v>
      </c>
      <c r="G18" s="102">
        <f>F18/E18</f>
        <v>-5.0012305290747648E-2</v>
      </c>
      <c r="H18" s="15"/>
    </row>
    <row r="19" spans="1:8" ht="15.75" x14ac:dyDescent="0.25">
      <c r="A19" s="138" t="s">
        <v>14</v>
      </c>
      <c r="B19" s="136"/>
      <c r="C19" s="14"/>
      <c r="D19" s="71"/>
      <c r="E19" s="100"/>
      <c r="F19" s="101"/>
      <c r="G19" s="102"/>
      <c r="H19" s="15"/>
    </row>
    <row r="20" spans="1:8" ht="15.75" x14ac:dyDescent="0.25">
      <c r="A20" s="135" t="s">
        <v>15</v>
      </c>
      <c r="B20" s="136"/>
      <c r="C20" s="14"/>
      <c r="D20" s="71">
        <v>2</v>
      </c>
      <c r="E20" s="100">
        <v>1136894</v>
      </c>
      <c r="F20" s="101">
        <v>516293</v>
      </c>
      <c r="G20" s="102">
        <f>F20/E20</f>
        <v>0.45412589036444911</v>
      </c>
      <c r="H20" s="15"/>
    </row>
    <row r="21" spans="1:8" ht="15.75" x14ac:dyDescent="0.25">
      <c r="A21" s="135" t="s">
        <v>58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/>
      <c r="E22" s="100"/>
      <c r="F22" s="101"/>
      <c r="G22" s="102"/>
      <c r="H22" s="15"/>
    </row>
    <row r="23" spans="1:8" ht="15.75" x14ac:dyDescent="0.25">
      <c r="A23" s="135" t="s">
        <v>106</v>
      </c>
      <c r="B23" s="136"/>
      <c r="C23" s="14"/>
      <c r="D23" s="71">
        <v>3</v>
      </c>
      <c r="E23" s="100">
        <v>1236747</v>
      </c>
      <c r="F23" s="101">
        <v>386720</v>
      </c>
      <c r="G23" s="102">
        <f t="shared" ref="G23:G29" si="0">F23/E23</f>
        <v>0.31269127800593005</v>
      </c>
      <c r="H23" s="15"/>
    </row>
    <row r="24" spans="1:8" ht="15.75" x14ac:dyDescent="0.25">
      <c r="A24" s="135" t="s">
        <v>18</v>
      </c>
      <c r="B24" s="136"/>
      <c r="C24" s="14"/>
      <c r="D24" s="71">
        <v>2</v>
      </c>
      <c r="E24" s="100">
        <v>1682983</v>
      </c>
      <c r="F24" s="101">
        <v>404680</v>
      </c>
      <c r="G24" s="102">
        <f t="shared" si="0"/>
        <v>0.24045400339753878</v>
      </c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0">
        <v>781412</v>
      </c>
      <c r="F25" s="101">
        <v>295172.5</v>
      </c>
      <c r="G25" s="102">
        <f t="shared" si="0"/>
        <v>0.37774247132114686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0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0"/>
      <c r="F28" s="101"/>
      <c r="G28" s="102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0">
        <v>47195</v>
      </c>
      <c r="F29" s="101">
        <v>15112</v>
      </c>
      <c r="G29" s="102">
        <f t="shared" si="0"/>
        <v>0.32020341137832398</v>
      </c>
      <c r="H29" s="15"/>
    </row>
    <row r="30" spans="1:8" ht="15.75" x14ac:dyDescent="0.25">
      <c r="A30" s="138" t="s">
        <v>152</v>
      </c>
      <c r="B30" s="136"/>
      <c r="C30" s="14"/>
      <c r="D30" s="71"/>
      <c r="E30" s="100"/>
      <c r="F30" s="101"/>
      <c r="G30" s="102"/>
      <c r="H30" s="15"/>
    </row>
    <row r="31" spans="1:8" ht="15.75" x14ac:dyDescent="0.25">
      <c r="A31" s="138" t="s">
        <v>145</v>
      </c>
      <c r="B31" s="136"/>
      <c r="C31" s="14"/>
      <c r="D31" s="71">
        <v>2</v>
      </c>
      <c r="E31" s="100">
        <v>1854632</v>
      </c>
      <c r="F31" s="101">
        <v>77677.5</v>
      </c>
      <c r="G31" s="102">
        <f>F31/E31</f>
        <v>4.1882971931898078E-2</v>
      </c>
      <c r="H31" s="15"/>
    </row>
    <row r="32" spans="1:8" ht="15.75" x14ac:dyDescent="0.25">
      <c r="A32" s="138" t="s">
        <v>102</v>
      </c>
      <c r="B32" s="136"/>
      <c r="C32" s="14"/>
      <c r="D32" s="71">
        <v>1</v>
      </c>
      <c r="E32" s="100">
        <v>131645</v>
      </c>
      <c r="F32" s="101">
        <v>50326</v>
      </c>
      <c r="G32" s="102">
        <f>F32/E32</f>
        <v>0.3822856925823237</v>
      </c>
      <c r="H32" s="15"/>
    </row>
    <row r="33" spans="1:8" ht="15.75" x14ac:dyDescent="0.25">
      <c r="A33" s="138" t="s">
        <v>27</v>
      </c>
      <c r="B33" s="136"/>
      <c r="C33" s="14"/>
      <c r="D33" s="71"/>
      <c r="E33" s="100"/>
      <c r="F33" s="101"/>
      <c r="G33" s="102"/>
      <c r="H33" s="15"/>
    </row>
    <row r="34" spans="1:8" ht="15.75" x14ac:dyDescent="0.25">
      <c r="A34" s="138" t="s">
        <v>72</v>
      </c>
      <c r="B34" s="136"/>
      <c r="C34" s="14"/>
      <c r="D34" s="71">
        <v>4</v>
      </c>
      <c r="E34" s="100">
        <v>3791557</v>
      </c>
      <c r="F34" s="101">
        <v>775085</v>
      </c>
      <c r="G34" s="102">
        <f>F34/E34</f>
        <v>0.20442393454720581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>
        <v>2000</v>
      </c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14185240</v>
      </c>
      <c r="F39" s="112">
        <f>SUM(F9:F38)</f>
        <v>2697240.95</v>
      </c>
      <c r="G39" s="117">
        <f>F39/E39</f>
        <v>0.19014418860731297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15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154</v>
      </c>
      <c r="E44" s="101">
        <v>25556475.66</v>
      </c>
      <c r="F44" s="101">
        <v>1808342.28</v>
      </c>
      <c r="G44" s="102">
        <f>1-(+F44/E44)</f>
        <v>0.92924132794920755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10661703.939999999</v>
      </c>
      <c r="F45" s="101">
        <v>990878.94</v>
      </c>
      <c r="G45" s="102">
        <f t="shared" ref="G45:G55" si="1">1-(+F45/E45)</f>
        <v>0.90706185938230055</v>
      </c>
      <c r="H45" s="15"/>
    </row>
    <row r="46" spans="1:8" ht="15.75" x14ac:dyDescent="0.25">
      <c r="A46" s="27" t="s">
        <v>35</v>
      </c>
      <c r="B46" s="28"/>
      <c r="C46" s="14"/>
      <c r="D46" s="71">
        <v>136</v>
      </c>
      <c r="E46" s="101">
        <v>15511698.35</v>
      </c>
      <c r="F46" s="101">
        <v>842241.37</v>
      </c>
      <c r="G46" s="102">
        <f t="shared" si="1"/>
        <v>0.94570282692481578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882531.5</v>
      </c>
      <c r="F47" s="101">
        <v>58482</v>
      </c>
      <c r="G47" s="102">
        <f t="shared" si="1"/>
        <v>0.93373381006796929</v>
      </c>
      <c r="H47" s="15"/>
    </row>
    <row r="48" spans="1:8" ht="15.75" x14ac:dyDescent="0.25">
      <c r="A48" s="27" t="s">
        <v>37</v>
      </c>
      <c r="B48" s="28"/>
      <c r="C48" s="14"/>
      <c r="D48" s="71">
        <v>57</v>
      </c>
      <c r="E48" s="101">
        <v>10337447.75</v>
      </c>
      <c r="F48" s="101">
        <v>703293.37</v>
      </c>
      <c r="G48" s="102">
        <f t="shared" si="1"/>
        <v>0.93196644016894792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2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1638000</v>
      </c>
      <c r="F50" s="101">
        <v>222110</v>
      </c>
      <c r="G50" s="102">
        <f t="shared" si="1"/>
        <v>0.86440170940170935</v>
      </c>
      <c r="H50" s="2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372095</v>
      </c>
      <c r="F51" s="101">
        <v>53185</v>
      </c>
      <c r="G51" s="102">
        <f t="shared" si="1"/>
        <v>0.8570660718364933</v>
      </c>
      <c r="H51" s="2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311200</v>
      </c>
      <c r="F52" s="101">
        <v>28600</v>
      </c>
      <c r="G52" s="102">
        <f t="shared" si="1"/>
        <v>0.90809768637532129</v>
      </c>
      <c r="H52" s="2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2"/>
    </row>
    <row r="54" spans="1:8" ht="15.75" x14ac:dyDescent="0.25">
      <c r="A54" s="27" t="s">
        <v>92</v>
      </c>
      <c r="B54" s="28"/>
      <c r="C54" s="14"/>
      <c r="D54" s="71">
        <v>1207</v>
      </c>
      <c r="E54" s="101">
        <v>138051986.12</v>
      </c>
      <c r="F54" s="101">
        <v>15177707.67</v>
      </c>
      <c r="G54" s="102">
        <f t="shared" si="1"/>
        <v>0.89005802743897533</v>
      </c>
      <c r="H54" s="2"/>
    </row>
    <row r="55" spans="1:8" ht="15.75" x14ac:dyDescent="0.25">
      <c r="A55" s="69" t="s">
        <v>93</v>
      </c>
      <c r="B55" s="30"/>
      <c r="C55" s="14"/>
      <c r="D55" s="71">
        <v>2</v>
      </c>
      <c r="E55" s="101">
        <v>603524.68000000005</v>
      </c>
      <c r="F55" s="101">
        <v>29443.98</v>
      </c>
      <c r="G55" s="102">
        <f t="shared" si="1"/>
        <v>0.9512132958672046</v>
      </c>
      <c r="H55" s="2"/>
    </row>
    <row r="56" spans="1:8" x14ac:dyDescent="0.2">
      <c r="A56" s="16" t="s">
        <v>42</v>
      </c>
      <c r="B56" s="30"/>
      <c r="C56" s="14"/>
      <c r="D56" s="72"/>
      <c r="E56" s="104"/>
      <c r="F56" s="101"/>
      <c r="G56" s="103"/>
      <c r="H56" s="2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2"/>
    </row>
    <row r="58" spans="1:8" x14ac:dyDescent="0.2">
      <c r="A58" s="16" t="s">
        <v>44</v>
      </c>
      <c r="B58" s="28"/>
      <c r="C58" s="14"/>
      <c r="D58" s="72"/>
      <c r="E58" s="100"/>
      <c r="F58" s="101"/>
      <c r="G58" s="103"/>
      <c r="H58" s="2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2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1588</v>
      </c>
      <c r="E61" s="112">
        <f>SUM(E44:E60)</f>
        <v>203926663</v>
      </c>
      <c r="F61" s="112">
        <f>SUM(F44:F60)</f>
        <v>19914284.609999999</v>
      </c>
      <c r="G61" s="106">
        <f>1-(+F61/E61)</f>
        <v>0.90234585160646696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F61+F27+F39</f>
        <v>22611525.559999999</v>
      </c>
      <c r="G63" s="116"/>
      <c r="H63" s="2"/>
    </row>
    <row r="64" spans="1:8" ht="18" x14ac:dyDescent="0.25">
      <c r="A64" s="42"/>
      <c r="B64" s="38"/>
      <c r="C64" s="38"/>
      <c r="D64" s="38"/>
      <c r="E64" s="43"/>
      <c r="F64" s="2"/>
      <c r="G64" s="2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8"/>
      <c r="F70" s="2"/>
      <c r="G70" s="2"/>
      <c r="H70" s="2"/>
    </row>
    <row r="71" spans="1:8" ht="15.75" x14ac:dyDescent="0.25">
      <c r="A71" s="47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2025-06-09T20:39:51Z</cp:lastPrinted>
  <dcterms:created xsi:type="dcterms:W3CDTF">2012-06-07T14:04:25Z</dcterms:created>
  <dcterms:modified xsi:type="dcterms:W3CDTF">2025-06-09T20:45:42Z</dcterms:modified>
</cp:coreProperties>
</file>