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dev\Downloads\Public report\"/>
    </mc:Choice>
  </mc:AlternateContent>
  <bookViews>
    <workbookView xWindow="32760" yWindow="135" windowWidth="7845" windowHeight="4080" tabRatio="790" activeTab="9"/>
  </bookViews>
  <sheets>
    <sheet name="ARG" sheetId="1" r:id="rId1"/>
    <sheet name="CARUTHERSVILLE" sheetId="2" r:id="rId2"/>
    <sheet name="HOLLYWOOD" sheetId="3" r:id="rId3"/>
    <sheet name="HARKC" sheetId="4" r:id="rId4"/>
    <sheet name="BALLYSKC" sheetId="5" r:id="rId5"/>
    <sheet name="AMERKC" sheetId="6" r:id="rId6"/>
    <sheet name="LAGRANGE" sheetId="7" r:id="rId7"/>
    <sheet name="AMERSC" sheetId="8" r:id="rId8"/>
    <sheet name="RIVERCITY" sheetId="9" r:id="rId9"/>
    <sheet name="HORSESHOE" sheetId="10" r:id="rId10"/>
    <sheet name="ISLEBV" sheetId="11" r:id="rId11"/>
    <sheet name="STJO" sheetId="12" r:id="rId12"/>
    <sheet name="CAPE" sheetId="14" r:id="rId13"/>
    <sheet name="STATE TOTALS" sheetId="13" r:id="rId14"/>
  </sheets>
  <definedNames>
    <definedName name="_xlnm.Print_Area" localSheetId="13">'STATE TOTALS'!$A$1:$C$23</definedName>
  </definedNames>
  <calcPr calcId="977461"/>
</workbook>
</file>

<file path=xl/calcChain.xml><?xml version="1.0" encoding="utf-8"?>
<calcChain xmlns="http://schemas.openxmlformats.org/spreadsheetml/2006/main">
  <c r="B13" i="13" l="1"/>
  <c r="B12" i="13"/>
  <c r="B11" i="13"/>
  <c r="F63" i="9"/>
  <c r="F61" i="14"/>
  <c r="F63" i="14"/>
  <c r="E61" i="14"/>
  <c r="D61" i="14"/>
  <c r="G55" i="14"/>
  <c r="G54" i="14"/>
  <c r="G52" i="14"/>
  <c r="G51" i="14"/>
  <c r="G50" i="14"/>
  <c r="G48" i="14"/>
  <c r="G47" i="14"/>
  <c r="G46" i="14"/>
  <c r="G44" i="14"/>
  <c r="G39" i="14"/>
  <c r="F39" i="14"/>
  <c r="E39" i="14"/>
  <c r="D39" i="14"/>
  <c r="G34" i="14"/>
  <c r="G30" i="14"/>
  <c r="G29" i="14"/>
  <c r="G26" i="14"/>
  <c r="G24" i="14"/>
  <c r="G19" i="14"/>
  <c r="G15" i="14"/>
  <c r="G60" i="10"/>
  <c r="F60" i="10"/>
  <c r="E60" i="10"/>
  <c r="D60" i="10"/>
  <c r="G54" i="10"/>
  <c r="G53" i="10"/>
  <c r="G52" i="10"/>
  <c r="G50" i="10"/>
  <c r="G49" i="10"/>
  <c r="G48" i="10"/>
  <c r="G47" i="10"/>
  <c r="G46" i="10"/>
  <c r="G45" i="10"/>
  <c r="G44" i="10"/>
  <c r="F39" i="10"/>
  <c r="G39" i="10"/>
  <c r="E39" i="10"/>
  <c r="D39" i="10"/>
  <c r="G34" i="10"/>
  <c r="G33" i="10"/>
  <c r="G29" i="10"/>
  <c r="G28" i="10"/>
  <c r="G26" i="10"/>
  <c r="G25" i="10"/>
  <c r="G20" i="10"/>
  <c r="G19" i="10"/>
  <c r="G16" i="10"/>
  <c r="G15" i="10"/>
  <c r="G10" i="10"/>
  <c r="F60" i="7"/>
  <c r="E60" i="7"/>
  <c r="D60" i="7"/>
  <c r="G54" i="7"/>
  <c r="G50" i="7"/>
  <c r="G48" i="7"/>
  <c r="G47" i="7"/>
  <c r="G46" i="7"/>
  <c r="G44" i="7"/>
  <c r="F73" i="12"/>
  <c r="F75" i="12"/>
  <c r="E73" i="12"/>
  <c r="D73" i="12"/>
  <c r="G66" i="12"/>
  <c r="G62" i="12"/>
  <c r="G60" i="12"/>
  <c r="G59" i="12"/>
  <c r="G58" i="12"/>
  <c r="G56" i="12"/>
  <c r="F51" i="12"/>
  <c r="G51" i="12"/>
  <c r="E51" i="12"/>
  <c r="D51" i="12"/>
  <c r="G45" i="12"/>
  <c r="F39" i="12"/>
  <c r="G39" i="12"/>
  <c r="E39" i="12"/>
  <c r="D39" i="12"/>
  <c r="G30" i="12"/>
  <c r="G12" i="12"/>
  <c r="F61" i="9"/>
  <c r="E61" i="9"/>
  <c r="B17" i="13"/>
  <c r="D61" i="9"/>
  <c r="G55" i="9"/>
  <c r="G54" i="9"/>
  <c r="G52" i="9"/>
  <c r="G51" i="9"/>
  <c r="G50" i="9"/>
  <c r="G48" i="9"/>
  <c r="G47" i="9"/>
  <c r="G46" i="9"/>
  <c r="G45" i="9"/>
  <c r="G44" i="9"/>
  <c r="F39" i="9"/>
  <c r="E39" i="9"/>
  <c r="D39" i="9"/>
  <c r="G34" i="9"/>
  <c r="G32" i="9"/>
  <c r="G31" i="9"/>
  <c r="G29" i="9"/>
  <c r="G25" i="9"/>
  <c r="G24" i="9"/>
  <c r="G23" i="9"/>
  <c r="G20" i="9"/>
  <c r="G18" i="9"/>
  <c r="G17" i="9"/>
  <c r="G16" i="9"/>
  <c r="G14" i="9"/>
  <c r="G13" i="9"/>
  <c r="F62" i="6"/>
  <c r="G62" i="6"/>
  <c r="E62" i="6"/>
  <c r="D62" i="6"/>
  <c r="G55" i="6"/>
  <c r="G54" i="6"/>
  <c r="G53" i="6"/>
  <c r="G52" i="6"/>
  <c r="G51" i="6"/>
  <c r="G50" i="6"/>
  <c r="G48" i="6"/>
  <c r="G46" i="6"/>
  <c r="G45" i="6"/>
  <c r="G44" i="6"/>
  <c r="G39" i="6"/>
  <c r="F39" i="6"/>
  <c r="F64" i="6"/>
  <c r="E39" i="6"/>
  <c r="D39" i="6"/>
  <c r="G34" i="6"/>
  <c r="G33" i="6"/>
  <c r="G32" i="6"/>
  <c r="G31" i="6"/>
  <c r="G30" i="6"/>
  <c r="G29" i="6"/>
  <c r="G28" i="6"/>
  <c r="G25" i="6"/>
  <c r="G23" i="6"/>
  <c r="G22" i="6"/>
  <c r="G20" i="6"/>
  <c r="G19" i="6"/>
  <c r="G18" i="6"/>
  <c r="G16" i="6"/>
  <c r="G15" i="6"/>
  <c r="G14" i="6"/>
  <c r="G13" i="6"/>
  <c r="G11" i="6"/>
  <c r="F62" i="5"/>
  <c r="F64" i="5"/>
  <c r="E62" i="5"/>
  <c r="D62" i="5"/>
  <c r="G56" i="5"/>
  <c r="G54" i="5"/>
  <c r="G50" i="5"/>
  <c r="G48" i="5"/>
  <c r="G46" i="5"/>
  <c r="G44" i="5"/>
  <c r="F39" i="5"/>
  <c r="G39" i="5"/>
  <c r="E39" i="5"/>
  <c r="D39" i="5"/>
  <c r="G25" i="5"/>
  <c r="G24" i="5"/>
  <c r="G23" i="5"/>
  <c r="G21" i="5"/>
  <c r="G18" i="5"/>
  <c r="G17" i="5"/>
  <c r="G14" i="5"/>
  <c r="G12" i="5"/>
  <c r="G10" i="5"/>
  <c r="G9" i="5"/>
  <c r="F62" i="4"/>
  <c r="F64" i="4"/>
  <c r="E62" i="4"/>
  <c r="D62" i="4"/>
  <c r="G56" i="4"/>
  <c r="G54" i="4"/>
  <c r="G53" i="4"/>
  <c r="G52" i="4"/>
  <c r="G50" i="4"/>
  <c r="G49" i="4"/>
  <c r="G48" i="4"/>
  <c r="G46" i="4"/>
  <c r="G45" i="4"/>
  <c r="G44" i="4"/>
  <c r="G39" i="4"/>
  <c r="F39" i="4"/>
  <c r="E39" i="4"/>
  <c r="D39" i="4"/>
  <c r="G33" i="4"/>
  <c r="G31" i="4"/>
  <c r="G28" i="4"/>
  <c r="G26" i="4"/>
  <c r="G24" i="4"/>
  <c r="G23" i="4"/>
  <c r="G22" i="4"/>
  <c r="G21" i="4"/>
  <c r="G19" i="4"/>
  <c r="G18" i="4"/>
  <c r="G17" i="4"/>
  <c r="G16" i="4"/>
  <c r="G15" i="4"/>
  <c r="G14" i="4"/>
  <c r="G11" i="4"/>
  <c r="G10" i="4"/>
  <c r="F62" i="3"/>
  <c r="F64" i="3"/>
  <c r="E62" i="3"/>
  <c r="D62" i="3"/>
  <c r="G55" i="3"/>
  <c r="G54" i="3"/>
  <c r="G53" i="3"/>
  <c r="G52" i="3"/>
  <c r="G50" i="3"/>
  <c r="G49" i="3"/>
  <c r="G48" i="3"/>
  <c r="G47" i="3"/>
  <c r="G46" i="3"/>
  <c r="G45" i="3"/>
  <c r="G44" i="3"/>
  <c r="F39" i="3"/>
  <c r="G39" i="3"/>
  <c r="E39" i="3"/>
  <c r="D39" i="3"/>
  <c r="G34" i="3"/>
  <c r="G32" i="3"/>
  <c r="G29" i="3"/>
  <c r="G28" i="3"/>
  <c r="G26" i="3"/>
  <c r="G24" i="3"/>
  <c r="G23" i="3"/>
  <c r="G22" i="3"/>
  <c r="G21" i="3"/>
  <c r="G20" i="3"/>
  <c r="G18" i="3"/>
  <c r="G17" i="3"/>
  <c r="G13" i="3"/>
  <c r="G11" i="3"/>
  <c r="G9" i="3"/>
  <c r="F60" i="2"/>
  <c r="F62" i="2"/>
  <c r="E60" i="2"/>
  <c r="D60" i="2"/>
  <c r="G54" i="2"/>
  <c r="G53" i="2"/>
  <c r="G50" i="2"/>
  <c r="G48" i="2"/>
  <c r="G47" i="2"/>
  <c r="G46" i="2"/>
  <c r="G44" i="2"/>
  <c r="F39" i="2"/>
  <c r="G39" i="2"/>
  <c r="E39" i="2"/>
  <c r="D39" i="2"/>
  <c r="G34" i="2"/>
  <c r="G32" i="2"/>
  <c r="G30" i="2"/>
  <c r="G29" i="2"/>
  <c r="G18" i="2"/>
  <c r="G60" i="11"/>
  <c r="F60" i="11"/>
  <c r="E60" i="11"/>
  <c r="D60" i="11"/>
  <c r="G53" i="11"/>
  <c r="G52" i="11"/>
  <c r="G50" i="11"/>
  <c r="G49" i="11"/>
  <c r="G48" i="11"/>
  <c r="G47" i="11"/>
  <c r="G46" i="11"/>
  <c r="G45" i="11"/>
  <c r="G44" i="11"/>
  <c r="F39" i="11"/>
  <c r="F62" i="11"/>
  <c r="E39" i="11"/>
  <c r="D39" i="11"/>
  <c r="G34" i="11"/>
  <c r="G30" i="11"/>
  <c r="G29" i="11"/>
  <c r="G22" i="11"/>
  <c r="G19" i="11"/>
  <c r="G15" i="11"/>
  <c r="G11" i="11"/>
  <c r="G9" i="11"/>
  <c r="F63" i="8"/>
  <c r="F61" i="8"/>
  <c r="G61" i="8"/>
  <c r="E61" i="8"/>
  <c r="D61" i="8"/>
  <c r="G55" i="8"/>
  <c r="G54" i="8"/>
  <c r="G53" i="8"/>
  <c r="G52" i="8"/>
  <c r="G51" i="8"/>
  <c r="G50" i="8"/>
  <c r="G48" i="8"/>
  <c r="G47" i="8"/>
  <c r="G46" i="8"/>
  <c r="G45" i="8"/>
  <c r="G44" i="8"/>
  <c r="G39" i="8"/>
  <c r="F39" i="8"/>
  <c r="E39" i="8"/>
  <c r="D39" i="8"/>
  <c r="G34" i="8"/>
  <c r="G33" i="8"/>
  <c r="G32" i="8"/>
  <c r="G29" i="8"/>
  <c r="G28" i="8"/>
  <c r="G26" i="8"/>
  <c r="G25" i="8"/>
  <c r="G24" i="8"/>
  <c r="G23" i="8"/>
  <c r="G21" i="8"/>
  <c r="G19" i="8"/>
  <c r="G18" i="8"/>
  <c r="G13" i="8"/>
  <c r="G12" i="8"/>
  <c r="G11" i="8"/>
  <c r="G10" i="8"/>
  <c r="G61" i="1"/>
  <c r="F61" i="1"/>
  <c r="E61" i="1"/>
  <c r="D61" i="1"/>
  <c r="G54" i="1"/>
  <c r="G52" i="1"/>
  <c r="G50" i="1"/>
  <c r="G49" i="1"/>
  <c r="G48" i="1"/>
  <c r="G47" i="1"/>
  <c r="G46" i="1"/>
  <c r="G45" i="1"/>
  <c r="G44" i="1"/>
  <c r="F39" i="1"/>
  <c r="F63" i="1"/>
  <c r="E39" i="1"/>
  <c r="D39" i="1"/>
  <c r="G31" i="1"/>
  <c r="G30" i="1"/>
  <c r="G25" i="1"/>
  <c r="G22" i="1"/>
  <c r="G20" i="1"/>
  <c r="G18" i="1"/>
  <c r="G17" i="1"/>
  <c r="G16" i="1"/>
  <c r="G15" i="1"/>
  <c r="G13" i="1"/>
  <c r="G10" i="1"/>
  <c r="G9" i="1"/>
  <c r="F39" i="7"/>
  <c r="E39" i="7"/>
  <c r="D39" i="7"/>
  <c r="A3" i="4"/>
  <c r="A3" i="14"/>
  <c r="A4" i="13"/>
  <c r="A3" i="12"/>
  <c r="A3" i="11"/>
  <c r="A3" i="10"/>
  <c r="A3" i="9"/>
  <c r="A3" i="8"/>
  <c r="A3" i="7"/>
  <c r="A3" i="6"/>
  <c r="A3" i="5"/>
  <c r="A3" i="3"/>
  <c r="A3" i="2"/>
  <c r="B14" i="13"/>
  <c r="G39" i="9"/>
  <c r="B18" i="13"/>
  <c r="G61" i="14"/>
  <c r="F62" i="10"/>
  <c r="G60" i="7"/>
  <c r="F62" i="7"/>
  <c r="G73" i="12"/>
  <c r="G61" i="9"/>
  <c r="G62" i="5"/>
  <c r="G62" i="4"/>
  <c r="G62" i="3"/>
  <c r="B16" i="13"/>
  <c r="B6" i="13"/>
  <c r="G60" i="2"/>
  <c r="G39" i="11"/>
  <c r="B7" i="13"/>
  <c r="B19" i="13"/>
  <c r="G39" i="1"/>
  <c r="B8" i="13"/>
  <c r="B21" i="13"/>
  <c r="B9" i="13"/>
</calcChain>
</file>

<file path=xl/sharedStrings.xml><?xml version="1.0" encoding="utf-8"?>
<sst xmlns="http://schemas.openxmlformats.org/spreadsheetml/2006/main" count="951" uniqueCount="158">
  <si>
    <t>MISSOURI GAMING COMMISSION</t>
  </si>
  <si>
    <t>DETAIL GAMING STATS - PUBLIC REPORT</t>
  </si>
  <si>
    <t>BOAT:    ARGOSY RIVERSIDE</t>
  </si>
  <si>
    <t>TABLE GAMES:</t>
  </si>
  <si>
    <t>TABLE</t>
  </si>
  <si>
    <t>ACTUAL</t>
  </si>
  <si>
    <t>UNITS</t>
  </si>
  <si>
    <t>DROP</t>
  </si>
  <si>
    <t>AGR</t>
  </si>
  <si>
    <t>HOLD %</t>
  </si>
  <si>
    <t xml:space="preserve">   Blackjack</t>
  </si>
  <si>
    <t xml:space="preserve">   Double Deck Blackjack</t>
  </si>
  <si>
    <t xml:space="preserve">   Face Up Blackjack</t>
  </si>
  <si>
    <t xml:space="preserve">   Caribbean Stud</t>
  </si>
  <si>
    <t xml:space="preserve">   Craps</t>
  </si>
  <si>
    <t xml:space="preserve">   Craps No More</t>
  </si>
  <si>
    <t xml:space="preserve">   No Craps, Craps</t>
  </si>
  <si>
    <t xml:space="preserve">   Let It Ride</t>
  </si>
  <si>
    <t xml:space="preserve">   Mini Bacarrat</t>
  </si>
  <si>
    <t xml:space="preserve">   Pai Gow Poker</t>
  </si>
  <si>
    <t xml:space="preserve">   Roulette</t>
  </si>
  <si>
    <t xml:space="preserve">   Poker w/o bad beat</t>
  </si>
  <si>
    <t xml:space="preserve">   Bad Beat Poker - house funded</t>
  </si>
  <si>
    <t xml:space="preserve">   Bad Beat Poker - player funded</t>
  </si>
  <si>
    <t xml:space="preserve">   Three Card Poker/Stud</t>
  </si>
  <si>
    <t xml:space="preserve">   Mississippi Stud</t>
  </si>
  <si>
    <t xml:space="preserve">   BJ 21 +3</t>
  </si>
  <si>
    <t xml:space="preserve">   Ultimate Texas Hold'em</t>
  </si>
  <si>
    <t xml:space="preserve">   Table Tournaments</t>
  </si>
  <si>
    <t xml:space="preserve">   Other </t>
  </si>
  <si>
    <t xml:space="preserve">   Rounding</t>
  </si>
  <si>
    <t xml:space="preserve">  TOTAL TABLE GAMES:</t>
  </si>
  <si>
    <t>ELECTRONIC GAMING DEVICES:</t>
  </si>
  <si>
    <t xml:space="preserve">     5 cents</t>
  </si>
  <si>
    <t xml:space="preserve">   10 cents</t>
  </si>
  <si>
    <t xml:space="preserve">   25 cents</t>
  </si>
  <si>
    <t xml:space="preserve">   50 cents</t>
  </si>
  <si>
    <t xml:space="preserve">   $1.00</t>
  </si>
  <si>
    <t xml:space="preserve">   $2.00</t>
  </si>
  <si>
    <t xml:space="preserve">   $5.00</t>
  </si>
  <si>
    <t xml:space="preserve">   $10.00</t>
  </si>
  <si>
    <t xml:space="preserve">   $25.00</t>
  </si>
  <si>
    <t xml:space="preserve">   Slot Tournaments</t>
  </si>
  <si>
    <t xml:space="preserve">   Wide Area Progressive</t>
  </si>
  <si>
    <t xml:space="preserve">   Other</t>
  </si>
  <si>
    <t xml:space="preserve">     TOTAL SLOTS:</t>
  </si>
  <si>
    <t>TOTAL AGR FOR MONTH:</t>
  </si>
  <si>
    <t xml:space="preserve">(1) The above payout percentages for slots represent the actual payout for a one month period only.  </t>
  </si>
  <si>
    <t xml:space="preserve">     The 80% minimum payout per Section 313.805(12) RSMO is not limited to any one month period </t>
  </si>
  <si>
    <t xml:space="preserve">     and is calculated based on standard probability and statistical theory.</t>
  </si>
  <si>
    <t>NOTE:  THE FIGURES IN THIS REPORT ARE SUBJECT TO ADJUSTMENT</t>
  </si>
  <si>
    <t>DETAIL GAMING STATS  - PUBLIC REPORT</t>
  </si>
  <si>
    <t xml:space="preserve">   Single Deck Blackjack</t>
  </si>
  <si>
    <t xml:space="preserve">   Texas Shootout</t>
  </si>
  <si>
    <t xml:space="preserve">   Ultimate Texas Hold'Em</t>
  </si>
  <si>
    <t xml:space="preserve">   Midi Bacarrat</t>
  </si>
  <si>
    <t xml:space="preserve">   EZ Bacarrat</t>
  </si>
  <si>
    <t xml:space="preserve">   21 Plus 3</t>
  </si>
  <si>
    <t xml:space="preserve">   Four Card Poker</t>
  </si>
  <si>
    <t xml:space="preserve">   $100.00</t>
  </si>
  <si>
    <t xml:space="preserve">     1 cent</t>
  </si>
  <si>
    <t xml:space="preserve">     2 cents</t>
  </si>
  <si>
    <t xml:space="preserve">   Ultimate Texas Hold 'Em</t>
  </si>
  <si>
    <t xml:space="preserve">   Six Card Poker</t>
  </si>
  <si>
    <t xml:space="preserve">   21 plus 3</t>
  </si>
  <si>
    <t xml:space="preserve">   Prime 21</t>
  </si>
  <si>
    <t xml:space="preserve">   EZ Pai Gow</t>
  </si>
  <si>
    <t>BOAT:     MARK TWAIN</t>
  </si>
  <si>
    <t>BOAT:     ST. CHARLES</t>
  </si>
  <si>
    <t xml:space="preserve">   Three Card Progressive</t>
  </si>
  <si>
    <t xml:space="preserve">   Blackjack plus 3</t>
  </si>
  <si>
    <t xml:space="preserve">   Dragon Bonus</t>
  </si>
  <si>
    <t xml:space="preserve">   EZ Baccarat</t>
  </si>
  <si>
    <t>BOAT:     RIVER CITY</t>
  </si>
  <si>
    <t xml:space="preserve">   Bonus Craps</t>
  </si>
  <si>
    <t>BOAT:  ISLE OF CAPRI - BOONVILLE</t>
  </si>
  <si>
    <t>STATEWIDE TOTALS</t>
  </si>
  <si>
    <t xml:space="preserve">     TABLE GAMES:</t>
  </si>
  <si>
    <t xml:space="preserve">     TABLE DROP:</t>
  </si>
  <si>
    <t xml:space="preserve">     TABLE AGR:</t>
  </si>
  <si>
    <t xml:space="preserve">     ACTUAL HOLD %:</t>
  </si>
  <si>
    <t xml:space="preserve">     SLOT MACHINES:</t>
  </si>
  <si>
    <t xml:space="preserve">     SLOT HANDLE:</t>
  </si>
  <si>
    <t xml:space="preserve">     SLOT AGR:</t>
  </si>
  <si>
    <t xml:space="preserve">     ACTUAL PAYOUT %:</t>
  </si>
  <si>
    <t xml:space="preserve">     GRAND TOTAL AGR:</t>
  </si>
  <si>
    <t xml:space="preserve">   Lunar Poker</t>
  </si>
  <si>
    <t xml:space="preserve">   Super 7</t>
  </si>
  <si>
    <t xml:space="preserve">   Three Card Poker</t>
  </si>
  <si>
    <t>BOAT:  HOLLYWOOD</t>
  </si>
  <si>
    <t xml:space="preserve">   65 to 5 BJ</t>
  </si>
  <si>
    <t xml:space="preserve">   High Card Flush</t>
  </si>
  <si>
    <t xml:space="preserve">   1 cent</t>
  </si>
  <si>
    <t xml:space="preserve">   2 cents</t>
  </si>
  <si>
    <t xml:space="preserve">   Double Deck 21 Plus 3</t>
  </si>
  <si>
    <t xml:space="preserve">   Commission Free</t>
  </si>
  <si>
    <t xml:space="preserve">   Blackjack 6 to 5</t>
  </si>
  <si>
    <t xml:space="preserve">   EZ Mini Bacarrat</t>
  </si>
  <si>
    <t xml:space="preserve">   Criss Cross</t>
  </si>
  <si>
    <t xml:space="preserve">   Double Deck Blackjack 21+3</t>
  </si>
  <si>
    <t xml:space="preserve">   Heads Up Hold Em</t>
  </si>
  <si>
    <t xml:space="preserve">   Blackjack Top 3</t>
  </si>
  <si>
    <t xml:space="preserve">   DJ Wild</t>
  </si>
  <si>
    <t xml:space="preserve">   Texas Ultimate</t>
  </si>
  <si>
    <t xml:space="preserve">   Cajun Stud Poker</t>
  </si>
  <si>
    <t xml:space="preserve">   Cajun Stud</t>
  </si>
  <si>
    <t xml:space="preserve">   Heads Up Hold'em</t>
  </si>
  <si>
    <t xml:space="preserve">   World Tour Poker</t>
  </si>
  <si>
    <t xml:space="preserve">   Trilux Blackjack</t>
  </si>
  <si>
    <t xml:space="preserve">   Trilux</t>
  </si>
  <si>
    <t xml:space="preserve">   Cajun Poker</t>
  </si>
  <si>
    <t xml:space="preserve">   Sic Bo</t>
  </si>
  <si>
    <t xml:space="preserve">   DJ Wild Poker</t>
  </si>
  <si>
    <t xml:space="preserve">   Fortune 7</t>
  </si>
  <si>
    <t xml:space="preserve">   Four Card Frenzy</t>
  </si>
  <si>
    <t xml:space="preserve">   Criss Cross Poker</t>
  </si>
  <si>
    <t xml:space="preserve">   Straw Poker</t>
  </si>
  <si>
    <t xml:space="preserve">  Multi Denom</t>
  </si>
  <si>
    <t xml:space="preserve">   Ultimate Texas Poker</t>
  </si>
  <si>
    <t xml:space="preserve">   5 Treasures Baccarat</t>
  </si>
  <si>
    <t xml:space="preserve">    EZ Baccarat</t>
  </si>
  <si>
    <t xml:space="preserve">BOAT:     AMERISTAR KC </t>
  </si>
  <si>
    <t>SLOT</t>
  </si>
  <si>
    <t>HANDLE</t>
  </si>
  <si>
    <t>PAYOUT % (1)</t>
  </si>
  <si>
    <t>BOAT: CENTURY CARUTHERSVILLE</t>
  </si>
  <si>
    <t>BOAT:     HARRAHS KANSAS CITY</t>
  </si>
  <si>
    <t xml:space="preserve">     HYBRID MACHINES:</t>
  </si>
  <si>
    <t xml:space="preserve">     HYBRID HANDLE:</t>
  </si>
  <si>
    <t xml:space="preserve">     HYBRID AGR:</t>
  </si>
  <si>
    <t>BOAT: CENTURY CAPE GIRARDEAU</t>
  </si>
  <si>
    <t xml:space="preserve">   BJ 6 to 5</t>
  </si>
  <si>
    <t xml:space="preserve">   Face Up Pai Gow</t>
  </si>
  <si>
    <t xml:space="preserve">   I Luv Suits</t>
  </si>
  <si>
    <t>BOAT:  BALLY'S KC</t>
  </si>
  <si>
    <t xml:space="preserve">   I LUV Suits</t>
  </si>
  <si>
    <t xml:space="preserve">   Blackjack 6 TO 5</t>
  </si>
  <si>
    <t xml:space="preserve">   Mini Baccarat</t>
  </si>
  <si>
    <t xml:space="preserve">   Golden Frog Baccarat</t>
  </si>
  <si>
    <t xml:space="preserve">   5 Treasures</t>
  </si>
  <si>
    <t>BOAT:    HORSESHOE ST. LOUIS</t>
  </si>
  <si>
    <t xml:space="preserve">   Rising Phoenix MB</t>
  </si>
  <si>
    <t xml:space="preserve">   Big Blind UTH</t>
  </si>
  <si>
    <t xml:space="preserve">   Trilux EZ</t>
  </si>
  <si>
    <t xml:space="preserve">   Double Deck EZ</t>
  </si>
  <si>
    <t xml:space="preserve">   Rising Phoenix</t>
  </si>
  <si>
    <t>HYBRID TABLES</t>
  </si>
  <si>
    <t>HYBRID</t>
  </si>
  <si>
    <t xml:space="preserve">   Hybrid Tournaments</t>
  </si>
  <si>
    <t xml:space="preserve">     TOTAL HYBRID:</t>
  </si>
  <si>
    <t xml:space="preserve">   Eternal Bacarrat</t>
  </si>
  <si>
    <t xml:space="preserve">   Run Em Twice</t>
  </si>
  <si>
    <t xml:space="preserve">    Trilux</t>
  </si>
  <si>
    <t>BOAT:     ST. JOSEPH</t>
  </si>
  <si>
    <t xml:space="preserve">   2-3-5 Stud</t>
  </si>
  <si>
    <t xml:space="preserve">     Multi Denom</t>
  </si>
  <si>
    <t xml:space="preserve">   Mini Baccarat Dragon Bonus</t>
  </si>
  <si>
    <t>MONTH ENDED: 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</si>
</sst>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0.000%"/>
  </numFmts>
  <fonts count="22" x14ac:knownFonts="1">
    <font>
      <sz val="12"/>
      <name val="Arial"/>
    </font>
    <font>
      <b/>
      <sz val="10"/>
      <name val="Arial"/>
    </font>
    <font>
      <b/>
      <sz val="18"/>
      <name val="Arial"/>
      <family val="2"/>
    </font>
    <font>
      <b/>
      <u/>
      <sz val="18"/>
      <name val="Arial"/>
      <family val="2"/>
    </font>
    <font>
      <u/>
      <sz val="12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u/>
      <sz val="17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39">
    <xf numFmtId="0" fontId="0" fillId="0" borderId="0" xfId="0" applyNumberFormat="1" applyFont="1" applyAlignment="1" applyProtection="1">
      <protection locked="0"/>
    </xf>
    <xf numFmtId="0" fontId="2" fillId="0" borderId="0" xfId="0" applyFont="1" applyAlignment="1"/>
    <xf numFmtId="0" fontId="0" fillId="0" borderId="0" xfId="0" applyFont="1" applyAlignment="1"/>
    <xf numFmtId="0" fontId="0" fillId="0" borderId="0" xfId="0" applyNumberFormat="1" applyFont="1" applyAlignment="1" applyProtection="1">
      <protection locked="0"/>
    </xf>
    <xf numFmtId="0" fontId="1" fillId="0" borderId="0" xfId="0" applyFont="1" applyAlignment="1"/>
    <xf numFmtId="0" fontId="1" fillId="0" borderId="0" xfId="0" applyNumberFormat="1" applyFont="1" applyAlignment="1">
      <alignment horizontal="centerContinuous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NumberFormat="1" applyFont="1" applyAlignment="1">
      <alignment horizontal="centerContinuous"/>
    </xf>
    <xf numFmtId="0" fontId="0" fillId="2" borderId="0" xfId="0" applyFill="1" applyAlignment="1"/>
    <xf numFmtId="0" fontId="6" fillId="2" borderId="0" xfId="0" applyFont="1" applyFill="1" applyAlignment="1"/>
    <xf numFmtId="0" fontId="6" fillId="2" borderId="0" xfId="0" applyFont="1" applyFill="1" applyAlignment="1">
      <alignment horizontal="center"/>
    </xf>
    <xf numFmtId="0" fontId="6" fillId="2" borderId="0" xfId="0" applyNumberFormat="1" applyFont="1" applyFill="1" applyAlignment="1">
      <alignment horizontal="centerContinuous"/>
    </xf>
    <xf numFmtId="0" fontId="7" fillId="0" borderId="1" xfId="0" applyNumberFormat="1" applyFont="1" applyBorder="1" applyAlignment="1" applyProtection="1">
      <protection locked="0"/>
    </xf>
    <xf numFmtId="0" fontId="8" fillId="0" borderId="2" xfId="0" applyNumberFormat="1" applyFont="1" applyBorder="1" applyAlignment="1"/>
    <xf numFmtId="0" fontId="0" fillId="0" borderId="2" xfId="0" applyFont="1" applyBorder="1" applyAlignment="1"/>
    <xf numFmtId="0" fontId="9" fillId="0" borderId="3" xfId="0" applyNumberFormat="1" applyFont="1" applyBorder="1" applyAlignment="1"/>
    <xf numFmtId="0" fontId="9" fillId="3" borderId="3" xfId="0" applyNumberFormat="1" applyFont="1" applyFill="1" applyBorder="1" applyAlignment="1"/>
    <xf numFmtId="0" fontId="8" fillId="3" borderId="1" xfId="0" applyNumberFormat="1" applyFont="1" applyFill="1" applyBorder="1" applyAlignment="1" applyProtection="1">
      <protection locked="0"/>
    </xf>
    <xf numFmtId="0" fontId="10" fillId="0" borderId="1" xfId="0" applyNumberFormat="1" applyFont="1" applyBorder="1" applyAlignment="1">
      <alignment horizontal="left"/>
    </xf>
    <xf numFmtId="0" fontId="10" fillId="0" borderId="1" xfId="0" applyNumberFormat="1" applyFont="1" applyBorder="1" applyAlignment="1"/>
    <xf numFmtId="0" fontId="0" fillId="0" borderId="0" xfId="0" applyNumberFormat="1" applyFont="1" applyAlignment="1"/>
    <xf numFmtId="0" fontId="8" fillId="0" borderId="0" xfId="0" applyNumberFormat="1" applyFont="1" applyAlignment="1"/>
    <xf numFmtId="0" fontId="11" fillId="2" borderId="0" xfId="0" applyNumberFormat="1" applyFont="1" applyFill="1" applyAlignment="1"/>
    <xf numFmtId="0" fontId="8" fillId="2" borderId="0" xfId="0" applyNumberFormat="1" applyFont="1" applyFill="1" applyAlignment="1"/>
    <xf numFmtId="0" fontId="6" fillId="2" borderId="0" xfId="0" applyNumberFormat="1" applyFont="1" applyFill="1" applyAlignment="1">
      <alignment horizontal="center"/>
    </xf>
    <xf numFmtId="0" fontId="6" fillId="0" borderId="0" xfId="0" applyNumberFormat="1" applyFont="1" applyAlignment="1"/>
    <xf numFmtId="0" fontId="6" fillId="2" borderId="3" xfId="0" applyNumberFormat="1" applyFont="1" applyFill="1" applyBorder="1" applyAlignment="1" applyProtection="1">
      <protection locked="0"/>
    </xf>
    <xf numFmtId="0" fontId="8" fillId="2" borderId="1" xfId="0" applyNumberFormat="1" applyFont="1" applyFill="1" applyBorder="1" applyAlignment="1" applyProtection="1">
      <protection locked="0"/>
    </xf>
    <xf numFmtId="0" fontId="6" fillId="2" borderId="3" xfId="0" applyNumberFormat="1" applyFont="1" applyFill="1" applyBorder="1" applyAlignment="1" applyProtection="1">
      <alignment horizontal="left"/>
      <protection locked="0"/>
    </xf>
    <xf numFmtId="0" fontId="8" fillId="2" borderId="1" xfId="0" applyNumberFormat="1" applyFont="1" applyFill="1" applyBorder="1" applyAlignment="1" applyProtection="1">
      <alignment horizontal="centerContinuous"/>
      <protection locked="0"/>
    </xf>
    <xf numFmtId="0" fontId="9" fillId="0" borderId="3" xfId="0" applyNumberFormat="1" applyFont="1" applyBorder="1" applyAlignment="1">
      <alignment horizontal="left"/>
    </xf>
    <xf numFmtId="0" fontId="6" fillId="3" borderId="3" xfId="0" applyNumberFormat="1" applyFont="1" applyFill="1" applyBorder="1" applyAlignment="1" applyProtection="1">
      <protection locked="0"/>
    </xf>
    <xf numFmtId="0" fontId="7" fillId="0" borderId="0" xfId="0" applyNumberFormat="1" applyFont="1" applyAlignment="1"/>
    <xf numFmtId="0" fontId="10" fillId="0" borderId="0" xfId="0" applyNumberFormat="1" applyFont="1" applyAlignment="1"/>
    <xf numFmtId="0" fontId="12" fillId="0" borderId="0" xfId="0" applyNumberFormat="1" applyFont="1" applyAlignment="1"/>
    <xf numFmtId="4" fontId="10" fillId="0" borderId="0" xfId="0" applyNumberFormat="1" applyFont="1" applyAlignment="1">
      <alignment horizontal="right"/>
    </xf>
    <xf numFmtId="0" fontId="10" fillId="0" borderId="0" xfId="0" applyFont="1" applyAlignment="1"/>
    <xf numFmtId="0" fontId="12" fillId="0" borderId="0" xfId="0" applyFont="1" applyAlignment="1"/>
    <xf numFmtId="0" fontId="8" fillId="0" borderId="0" xfId="0" applyFont="1" applyAlignment="1"/>
    <xf numFmtId="4" fontId="6" fillId="0" borderId="0" xfId="0" applyNumberFormat="1" applyFont="1" applyAlignment="1">
      <alignment horizontal="right"/>
    </xf>
    <xf numFmtId="0" fontId="5" fillId="0" borderId="0" xfId="0" applyFont="1" applyAlignment="1"/>
    <xf numFmtId="0" fontId="13" fillId="0" borderId="0" xfId="0" applyFont="1" applyAlignment="1"/>
    <xf numFmtId="164" fontId="10" fillId="0" borderId="0" xfId="0" applyNumberFormat="1" applyFont="1" applyAlignment="1"/>
    <xf numFmtId="4" fontId="10" fillId="0" borderId="0" xfId="0" applyNumberFormat="1" applyFont="1" applyAlignment="1"/>
    <xf numFmtId="3" fontId="10" fillId="0" borderId="0" xfId="0" applyNumberFormat="1" applyFont="1" applyAlignment="1">
      <alignment horizontal="center"/>
    </xf>
    <xf numFmtId="3" fontId="10" fillId="0" borderId="0" xfId="0" applyNumberFormat="1" applyFont="1" applyAlignment="1"/>
    <xf numFmtId="0" fontId="14" fillId="0" borderId="0" xfId="0" applyFont="1" applyAlignment="1"/>
    <xf numFmtId="0" fontId="15" fillId="0" borderId="0" xfId="0" applyFont="1" applyAlignment="1"/>
    <xf numFmtId="0" fontId="7" fillId="0" borderId="0" xfId="0" applyFont="1" applyAlignment="1"/>
    <xf numFmtId="0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NumberFormat="1" applyFont="1" applyAlignment="1" applyProtection="1">
      <protection locked="0"/>
    </xf>
    <xf numFmtId="8" fontId="6" fillId="2" borderId="3" xfId="0" quotePrefix="1" applyNumberFormat="1" applyFont="1" applyFill="1" applyBorder="1" applyAlignment="1" applyProtection="1">
      <protection locked="0"/>
    </xf>
    <xf numFmtId="0" fontId="6" fillId="2" borderId="3" xfId="0" quotePrefix="1" applyNumberFormat="1" applyFont="1" applyFill="1" applyBorder="1" applyAlignment="1" applyProtection="1">
      <protection locked="0"/>
    </xf>
    <xf numFmtId="0" fontId="2" fillId="0" borderId="0" xfId="0" applyNumberFormat="1" applyFont="1" applyAlignment="1"/>
    <xf numFmtId="0" fontId="0" fillId="0" borderId="0" xfId="0" applyAlignment="1"/>
    <xf numFmtId="0" fontId="0" fillId="0" borderId="4" xfId="0" applyNumberFormat="1" applyFont="1" applyBorder="1" applyAlignment="1"/>
    <xf numFmtId="0" fontId="14" fillId="0" borderId="0" xfId="0" applyNumberFormat="1" applyFont="1" applyAlignment="1"/>
    <xf numFmtId="0" fontId="1" fillId="0" borderId="0" xfId="0" applyNumberFormat="1" applyFont="1" applyAlignment="1"/>
    <xf numFmtId="0" fontId="3" fillId="0" borderId="0" xfId="0" applyNumberFormat="1" applyFont="1" applyAlignment="1"/>
    <xf numFmtId="0" fontId="4" fillId="0" borderId="0" xfId="0" applyNumberFormat="1" applyFont="1" applyAlignment="1"/>
    <xf numFmtId="0" fontId="0" fillId="2" borderId="0" xfId="0" applyNumberFormat="1" applyFont="1" applyFill="1" applyAlignment="1"/>
    <xf numFmtId="0" fontId="6" fillId="2" borderId="0" xfId="0" applyNumberFormat="1" applyFont="1" applyFill="1" applyAlignment="1"/>
    <xf numFmtId="0" fontId="12" fillId="2" borderId="0" xfId="0" applyNumberFormat="1" applyFont="1" applyFill="1" applyAlignment="1"/>
    <xf numFmtId="0" fontId="8" fillId="0" borderId="2" xfId="0" applyNumberFormat="1" applyFont="1" applyFill="1" applyBorder="1" applyAlignment="1"/>
    <xf numFmtId="0" fontId="0" fillId="0" borderId="2" xfId="0" applyNumberFormat="1" applyFont="1" applyFill="1" applyBorder="1" applyAlignment="1"/>
    <xf numFmtId="0" fontId="8" fillId="0" borderId="0" xfId="0" applyNumberFormat="1" applyFont="1" applyFill="1" applyAlignment="1"/>
    <xf numFmtId="0" fontId="18" fillId="0" borderId="0" xfId="0" applyNumberFormat="1" applyFont="1" applyAlignment="1"/>
    <xf numFmtId="0" fontId="6" fillId="2" borderId="5" xfId="0" applyNumberFormat="1" applyFont="1" applyFill="1" applyBorder="1" applyAlignment="1" applyProtection="1">
      <alignment horizontal="left"/>
      <protection locked="0"/>
    </xf>
    <xf numFmtId="0" fontId="19" fillId="2" borderId="3" xfId="0" applyNumberFormat="1" applyFont="1" applyFill="1" applyBorder="1" applyAlignment="1" applyProtection="1">
      <protection locked="0"/>
    </xf>
    <xf numFmtId="3" fontId="8" fillId="0" borderId="3" xfId="0" applyNumberFormat="1" applyFont="1" applyBorder="1" applyAlignment="1" applyProtection="1">
      <alignment horizontal="center"/>
      <protection locked="0"/>
    </xf>
    <xf numFmtId="3" fontId="8" fillId="3" borderId="3" xfId="0" applyNumberFormat="1" applyFont="1" applyFill="1" applyBorder="1" applyAlignment="1" applyProtection="1">
      <alignment horizontal="center"/>
      <protection locked="0"/>
    </xf>
    <xf numFmtId="3" fontId="10" fillId="2" borderId="3" xfId="0" applyNumberFormat="1" applyFont="1" applyFill="1" applyBorder="1" applyAlignment="1">
      <alignment horizontal="center"/>
    </xf>
    <xf numFmtId="4" fontId="6" fillId="0" borderId="1" xfId="0" applyNumberFormat="1" applyFont="1" applyBorder="1" applyAlignment="1">
      <alignment horizontal="centerContinuous"/>
    </xf>
    <xf numFmtId="4" fontId="6" fillId="0" borderId="0" xfId="0" applyNumberFormat="1" applyFont="1" applyAlignment="1">
      <alignment horizontal="centerContinuous"/>
    </xf>
    <xf numFmtId="4" fontId="6" fillId="0" borderId="0" xfId="0" applyNumberFormat="1" applyFont="1" applyAlignment="1">
      <alignment horizontal="center"/>
    </xf>
    <xf numFmtId="4" fontId="8" fillId="3" borderId="3" xfId="0" applyNumberFormat="1" applyFont="1" applyFill="1" applyBorder="1" applyAlignment="1" applyProtection="1">
      <alignment horizontal="center"/>
      <protection locked="0"/>
    </xf>
    <xf numFmtId="4" fontId="6" fillId="0" borderId="6" xfId="0" applyNumberFormat="1" applyFont="1" applyBorder="1" applyAlignment="1">
      <alignment horizontal="centerContinuous"/>
    </xf>
    <xf numFmtId="0" fontId="10" fillId="0" borderId="0" xfId="0" applyNumberFormat="1" applyFont="1" applyAlignment="1">
      <alignment horizontal="left"/>
    </xf>
    <xf numFmtId="164" fontId="13" fillId="0" borderId="7" xfId="0" applyNumberFormat="1" applyFont="1" applyBorder="1" applyAlignment="1">
      <alignment horizontal="center"/>
    </xf>
    <xf numFmtId="0" fontId="10" fillId="0" borderId="0" xfId="0" applyFont="1" applyFill="1" applyAlignment="1"/>
    <xf numFmtId="0" fontId="12" fillId="0" borderId="0" xfId="0" applyFont="1" applyFill="1" applyAlignment="1"/>
    <xf numFmtId="0" fontId="20" fillId="0" borderId="0" xfId="0" applyNumberFormat="1" applyFont="1" applyAlignment="1"/>
    <xf numFmtId="0" fontId="20" fillId="0" borderId="0" xfId="0" applyNumberFormat="1" applyFont="1" applyAlignment="1">
      <alignment horizontal="centerContinuous"/>
    </xf>
    <xf numFmtId="0" fontId="10" fillId="0" borderId="0" xfId="0" applyNumberFormat="1" applyFont="1" applyBorder="1" applyAlignment="1">
      <alignment horizontal="left"/>
    </xf>
    <xf numFmtId="0" fontId="10" fillId="0" borderId="0" xfId="0" applyNumberFormat="1" applyFont="1" applyBorder="1" applyAlignment="1"/>
    <xf numFmtId="3" fontId="10" fillId="2" borderId="1" xfId="0" applyNumberFormat="1" applyFont="1" applyFill="1" applyBorder="1" applyAlignment="1">
      <alignment horizontal="center"/>
    </xf>
    <xf numFmtId="0" fontId="16" fillId="0" borderId="8" xfId="0" applyFont="1" applyBorder="1" applyAlignment="1"/>
    <xf numFmtId="3" fontId="13" fillId="0" borderId="9" xfId="0" applyNumberFormat="1" applyFont="1" applyBorder="1" applyAlignment="1">
      <alignment horizontal="center"/>
    </xf>
    <xf numFmtId="0" fontId="16" fillId="0" borderId="10" xfId="0" applyFont="1" applyBorder="1" applyAlignment="1"/>
    <xf numFmtId="4" fontId="13" fillId="0" borderId="7" xfId="0" applyNumberFormat="1" applyFont="1" applyBorder="1" applyAlignment="1">
      <alignment horizontal="center"/>
    </xf>
    <xf numFmtId="0" fontId="16" fillId="4" borderId="10" xfId="0" applyFont="1" applyFill="1" applyBorder="1" applyAlignment="1"/>
    <xf numFmtId="4" fontId="12" fillId="4" borderId="7" xfId="0" applyNumberFormat="1" applyFont="1" applyFill="1" applyBorder="1" applyAlignment="1">
      <alignment horizontal="center"/>
    </xf>
    <xf numFmtId="164" fontId="13" fillId="4" borderId="7" xfId="0" applyNumberFormat="1" applyFont="1" applyFill="1" applyBorder="1" applyAlignment="1">
      <alignment horizontal="center"/>
    </xf>
    <xf numFmtId="4" fontId="12" fillId="4" borderId="11" xfId="0" applyNumberFormat="1" applyFont="1" applyFill="1" applyBorder="1" applyAlignment="1">
      <alignment horizontal="center"/>
    </xf>
    <xf numFmtId="0" fontId="13" fillId="0" borderId="12" xfId="0" applyFont="1" applyBorder="1" applyAlignment="1"/>
    <xf numFmtId="0" fontId="12" fillId="0" borderId="12" xfId="0" applyFont="1" applyBorder="1" applyAlignment="1"/>
    <xf numFmtId="4" fontId="13" fillId="0" borderId="9" xfId="0" applyNumberFormat="1" applyFont="1" applyBorder="1" applyAlignment="1">
      <alignment horizontal="center"/>
    </xf>
    <xf numFmtId="3" fontId="10" fillId="2" borderId="5" xfId="0" applyNumberFormat="1" applyFont="1" applyFill="1" applyBorder="1" applyAlignment="1">
      <alignment horizontal="center"/>
    </xf>
    <xf numFmtId="40" fontId="8" fillId="5" borderId="3" xfId="0" applyNumberFormat="1" applyFont="1" applyFill="1" applyBorder="1" applyProtection="1">
      <protection locked="0"/>
    </xf>
    <xf numFmtId="40" fontId="8" fillId="0" borderId="3" xfId="0" applyNumberFormat="1" applyFont="1" applyBorder="1" applyProtection="1">
      <protection locked="0"/>
    </xf>
    <xf numFmtId="164" fontId="8" fillId="0" borderId="13" xfId="0" applyNumberFormat="1" applyFont="1" applyBorder="1" applyProtection="1">
      <protection locked="0"/>
    </xf>
    <xf numFmtId="164" fontId="8" fillId="3" borderId="13" xfId="0" applyNumberFormat="1" applyFont="1" applyFill="1" applyBorder="1" applyProtection="1">
      <protection locked="0"/>
    </xf>
    <xf numFmtId="40" fontId="8" fillId="3" borderId="3" xfId="0" applyNumberFormat="1" applyFont="1" applyFill="1" applyBorder="1" applyProtection="1">
      <protection locked="0"/>
    </xf>
    <xf numFmtId="4" fontId="10" fillId="2" borderId="5" xfId="0" applyNumberFormat="1" applyFont="1" applyFill="1" applyBorder="1"/>
    <xf numFmtId="164" fontId="10" fillId="0" borderId="14" xfId="0" applyNumberFormat="1" applyFont="1" applyBorder="1" applyProtection="1">
      <protection locked="0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/>
    <xf numFmtId="4" fontId="6" fillId="0" borderId="0" xfId="0" applyNumberFormat="1" applyFont="1"/>
    <xf numFmtId="0" fontId="6" fillId="0" borderId="0" xfId="0" applyFont="1" applyAlignment="1">
      <alignment horizontal="center"/>
    </xf>
    <xf numFmtId="4" fontId="8" fillId="3" borderId="3" xfId="0" applyNumberFormat="1" applyFont="1" applyFill="1" applyBorder="1" applyProtection="1">
      <protection locked="0"/>
    </xf>
    <xf numFmtId="4" fontId="10" fillId="2" borderId="3" xfId="0" applyNumberFormat="1" applyFont="1" applyFill="1" applyBorder="1"/>
    <xf numFmtId="0" fontId="7" fillId="0" borderId="1" xfId="0" applyFont="1" applyBorder="1"/>
    <xf numFmtId="4" fontId="20" fillId="0" borderId="1" xfId="0" applyNumberFormat="1" applyFont="1" applyBorder="1"/>
    <xf numFmtId="0" fontId="0" fillId="0" borderId="1" xfId="0" applyBorder="1"/>
    <xf numFmtId="0" fontId="12" fillId="0" borderId="0" xfId="0" applyFont="1"/>
    <xf numFmtId="164" fontId="10" fillId="0" borderId="13" xfId="0" applyNumberFormat="1" applyFont="1" applyBorder="1" applyProtection="1">
      <protection locked="0"/>
    </xf>
    <xf numFmtId="164" fontId="8" fillId="0" borderId="3" xfId="0" applyNumberFormat="1" applyFont="1" applyBorder="1" applyProtection="1">
      <protection locked="0"/>
    </xf>
    <xf numFmtId="164" fontId="8" fillId="3" borderId="3" xfId="0" applyNumberFormat="1" applyFont="1" applyFill="1" applyBorder="1" applyProtection="1">
      <protection locked="0"/>
    </xf>
    <xf numFmtId="4" fontId="8" fillId="2" borderId="3" xfId="0" applyNumberFormat="1" applyFont="1" applyFill="1" applyBorder="1" applyProtection="1">
      <protection locked="0"/>
    </xf>
    <xf numFmtId="4" fontId="8" fillId="0" borderId="3" xfId="0" applyNumberFormat="1" applyFont="1" applyBorder="1" applyProtection="1">
      <protection locked="0"/>
    </xf>
    <xf numFmtId="164" fontId="10" fillId="0" borderId="3" xfId="0" applyNumberFormat="1" applyFont="1" applyBorder="1" applyProtection="1">
      <protection locked="0"/>
    </xf>
    <xf numFmtId="0" fontId="7" fillId="0" borderId="1" xfId="0" applyFont="1" applyBorder="1" applyAlignment="1">
      <alignment horizontal="center"/>
    </xf>
    <xf numFmtId="4" fontId="10" fillId="2" borderId="1" xfId="0" applyNumberFormat="1" applyFont="1" applyFill="1" applyBorder="1"/>
    <xf numFmtId="164" fontId="10" fillId="0" borderId="1" xfId="0" applyNumberFormat="1" applyFont="1" applyBorder="1" applyProtection="1">
      <protection locked="0"/>
    </xf>
    <xf numFmtId="10" fontId="8" fillId="0" borderId="3" xfId="0" applyNumberFormat="1" applyFont="1" applyBorder="1" applyProtection="1">
      <protection locked="0"/>
    </xf>
    <xf numFmtId="164" fontId="8" fillId="5" borderId="3" xfId="0" applyNumberFormat="1" applyFont="1" applyFill="1" applyBorder="1" applyProtection="1">
      <protection locked="0"/>
    </xf>
    <xf numFmtId="4" fontId="8" fillId="5" borderId="3" xfId="0" applyNumberFormat="1" applyFont="1" applyFill="1" applyBorder="1" applyProtection="1">
      <protection locked="0"/>
    </xf>
    <xf numFmtId="3" fontId="10" fillId="2" borderId="0" xfId="0" applyNumberFormat="1" applyFont="1" applyFill="1" applyAlignment="1">
      <alignment horizontal="center"/>
    </xf>
    <xf numFmtId="4" fontId="10" fillId="2" borderId="0" xfId="0" applyNumberFormat="1" applyFont="1" applyFill="1"/>
    <xf numFmtId="164" fontId="10" fillId="0" borderId="0" xfId="0" applyNumberFormat="1" applyFont="1" applyProtection="1">
      <protection locked="0"/>
    </xf>
    <xf numFmtId="164" fontId="10" fillId="0" borderId="0" xfId="0" applyNumberFormat="1" applyFont="1"/>
    <xf numFmtId="0" fontId="0" fillId="0" borderId="0" xfId="0"/>
    <xf numFmtId="0" fontId="8" fillId="0" borderId="0" xfId="0" applyFont="1"/>
    <xf numFmtId="0" fontId="6" fillId="0" borderId="3" xfId="0" applyFont="1" applyBorder="1"/>
    <xf numFmtId="0" fontId="7" fillId="0" borderId="1" xfId="0" applyFont="1" applyBorder="1" applyProtection="1">
      <protection locked="0"/>
    </xf>
    <xf numFmtId="0" fontId="21" fillId="0" borderId="3" xfId="0" applyFont="1" applyBorder="1" applyProtection="1">
      <protection locked="0"/>
    </xf>
    <xf numFmtId="0" fontId="6" fillId="0" borderId="3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441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">
        <v>157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2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5" t="s">
        <v>136</v>
      </c>
      <c r="B9" s="136"/>
      <c r="C9" s="14"/>
      <c r="D9" s="71">
        <v>8</v>
      </c>
      <c r="E9" s="100">
        <v>1765498</v>
      </c>
      <c r="F9" s="101">
        <v>349778</v>
      </c>
      <c r="G9" s="102">
        <f>F9/E9</f>
        <v>0.19811860449572868</v>
      </c>
      <c r="H9" s="15"/>
    </row>
    <row r="10" spans="1:8" ht="15.75" x14ac:dyDescent="0.25">
      <c r="A10" s="135" t="s">
        <v>11</v>
      </c>
      <c r="B10" s="136"/>
      <c r="C10" s="14"/>
      <c r="D10" s="71">
        <v>5</v>
      </c>
      <c r="E10" s="100">
        <v>1483682</v>
      </c>
      <c r="F10" s="101">
        <v>255458.5</v>
      </c>
      <c r="G10" s="102">
        <f>F10/E10</f>
        <v>0.17217874180585868</v>
      </c>
      <c r="H10" s="15"/>
    </row>
    <row r="11" spans="1:8" ht="15.75" x14ac:dyDescent="0.25">
      <c r="A11" s="135" t="s">
        <v>69</v>
      </c>
      <c r="B11" s="136"/>
      <c r="C11" s="14"/>
      <c r="D11" s="71"/>
      <c r="E11" s="100"/>
      <c r="F11" s="101"/>
      <c r="G11" s="102"/>
      <c r="H11" s="15"/>
    </row>
    <row r="12" spans="1:8" ht="15.75" x14ac:dyDescent="0.25">
      <c r="A12" s="135" t="s">
        <v>25</v>
      </c>
      <c r="B12" s="136"/>
      <c r="C12" s="14"/>
      <c r="D12" s="71"/>
      <c r="E12" s="100"/>
      <c r="F12" s="101"/>
      <c r="G12" s="102"/>
      <c r="H12" s="15"/>
    </row>
    <row r="13" spans="1:8" ht="15.75" x14ac:dyDescent="0.25">
      <c r="A13" s="135" t="s">
        <v>70</v>
      </c>
      <c r="B13" s="136"/>
      <c r="C13" s="14"/>
      <c r="D13" s="71">
        <v>1</v>
      </c>
      <c r="E13" s="100">
        <v>333396</v>
      </c>
      <c r="F13" s="101">
        <v>62731.5</v>
      </c>
      <c r="G13" s="102">
        <f t="shared" ref="G13:G22" si="0">F13/E13</f>
        <v>0.18815912608429616</v>
      </c>
      <c r="H13" s="15"/>
    </row>
    <row r="14" spans="1:8" ht="15.75" x14ac:dyDescent="0.25">
      <c r="A14" s="135" t="s">
        <v>112</v>
      </c>
      <c r="B14" s="136"/>
      <c r="C14" s="14"/>
      <c r="D14" s="71"/>
      <c r="E14" s="100"/>
      <c r="F14" s="101"/>
      <c r="G14" s="102"/>
      <c r="H14" s="15"/>
    </row>
    <row r="15" spans="1:8" ht="15.75" x14ac:dyDescent="0.25">
      <c r="A15" s="135" t="s">
        <v>104</v>
      </c>
      <c r="B15" s="136"/>
      <c r="C15" s="14"/>
      <c r="D15" s="71">
        <v>1</v>
      </c>
      <c r="E15" s="100">
        <v>144362</v>
      </c>
      <c r="F15" s="101">
        <v>57074</v>
      </c>
      <c r="G15" s="102">
        <f t="shared" si="0"/>
        <v>0.39535334783391751</v>
      </c>
      <c r="H15" s="15"/>
    </row>
    <row r="16" spans="1:8" ht="15.75" x14ac:dyDescent="0.25">
      <c r="A16" s="135" t="s">
        <v>113</v>
      </c>
      <c r="B16" s="136"/>
      <c r="C16" s="14"/>
      <c r="D16" s="71">
        <v>2</v>
      </c>
      <c r="E16" s="100">
        <v>3536962</v>
      </c>
      <c r="F16" s="101">
        <v>820884</v>
      </c>
      <c r="G16" s="102">
        <f t="shared" si="0"/>
        <v>0.23208731108787711</v>
      </c>
      <c r="H16" s="15"/>
    </row>
    <row r="17" spans="1:8" ht="15.75" x14ac:dyDescent="0.25">
      <c r="A17" s="135" t="s">
        <v>137</v>
      </c>
      <c r="B17" s="136"/>
      <c r="C17" s="14"/>
      <c r="D17" s="71">
        <v>4</v>
      </c>
      <c r="E17" s="100">
        <v>5496698</v>
      </c>
      <c r="F17" s="101">
        <v>1083435.5</v>
      </c>
      <c r="G17" s="102">
        <f t="shared" si="0"/>
        <v>0.1971066083674235</v>
      </c>
      <c r="H17" s="15"/>
    </row>
    <row r="18" spans="1:8" ht="15.75" x14ac:dyDescent="0.25">
      <c r="A18" s="135" t="s">
        <v>14</v>
      </c>
      <c r="B18" s="136"/>
      <c r="C18" s="14"/>
      <c r="D18" s="71">
        <v>1</v>
      </c>
      <c r="E18" s="100">
        <v>487189</v>
      </c>
      <c r="F18" s="101">
        <v>182993.5</v>
      </c>
      <c r="G18" s="102">
        <f t="shared" si="0"/>
        <v>0.37561090254500817</v>
      </c>
      <c r="H18" s="15"/>
    </row>
    <row r="19" spans="1:8" ht="15.75" x14ac:dyDescent="0.25">
      <c r="A19" s="135" t="s">
        <v>15</v>
      </c>
      <c r="B19" s="136"/>
      <c r="C19" s="14"/>
      <c r="D19" s="71"/>
      <c r="E19" s="100"/>
      <c r="F19" s="101"/>
      <c r="G19" s="102"/>
      <c r="H19" s="15"/>
    </row>
    <row r="20" spans="1:8" ht="15.75" x14ac:dyDescent="0.25">
      <c r="A20" s="138" t="s">
        <v>16</v>
      </c>
      <c r="B20" s="136"/>
      <c r="C20" s="14"/>
      <c r="D20" s="71">
        <v>1</v>
      </c>
      <c r="E20" s="100">
        <v>862518</v>
      </c>
      <c r="F20" s="101">
        <v>103229</v>
      </c>
      <c r="G20" s="102">
        <f t="shared" si="0"/>
        <v>0.11968329936302778</v>
      </c>
      <c r="H20" s="15"/>
    </row>
    <row r="21" spans="1:8" ht="15.75" x14ac:dyDescent="0.25">
      <c r="A21" s="135" t="s">
        <v>71</v>
      </c>
      <c r="B21" s="136"/>
      <c r="C21" s="14"/>
      <c r="D21" s="71"/>
      <c r="E21" s="100"/>
      <c r="F21" s="101"/>
      <c r="G21" s="102"/>
      <c r="H21" s="15"/>
    </row>
    <row r="22" spans="1:8" ht="15.75" x14ac:dyDescent="0.25">
      <c r="A22" s="135" t="s">
        <v>91</v>
      </c>
      <c r="B22" s="136"/>
      <c r="C22" s="14"/>
      <c r="D22" s="71">
        <v>1</v>
      </c>
      <c r="E22" s="100">
        <v>48031</v>
      </c>
      <c r="F22" s="101">
        <v>8653</v>
      </c>
      <c r="G22" s="102">
        <f t="shared" si="0"/>
        <v>0.18015448356269909</v>
      </c>
      <c r="H22" s="15"/>
    </row>
    <row r="23" spans="1:8" ht="15.75" x14ac:dyDescent="0.25">
      <c r="A23" s="135" t="s">
        <v>139</v>
      </c>
      <c r="B23" s="136"/>
      <c r="C23" s="14"/>
      <c r="D23" s="71"/>
      <c r="E23" s="100"/>
      <c r="F23" s="101"/>
      <c r="G23" s="102"/>
      <c r="H23" s="15"/>
    </row>
    <row r="24" spans="1:8" ht="15.75" x14ac:dyDescent="0.25">
      <c r="A24" s="135" t="s">
        <v>133</v>
      </c>
      <c r="B24" s="136"/>
      <c r="C24" s="14"/>
      <c r="D24" s="71"/>
      <c r="E24" s="100"/>
      <c r="F24" s="101"/>
      <c r="G24" s="102"/>
      <c r="H24" s="15"/>
    </row>
    <row r="25" spans="1:8" ht="15.75" x14ac:dyDescent="0.25">
      <c r="A25" s="137" t="s">
        <v>20</v>
      </c>
      <c r="B25" s="136"/>
      <c r="C25" s="14"/>
      <c r="D25" s="71">
        <v>3</v>
      </c>
      <c r="E25" s="100">
        <v>481364</v>
      </c>
      <c r="F25" s="101">
        <v>119834</v>
      </c>
      <c r="G25" s="102">
        <f>F25/E25</f>
        <v>0.24894674300529329</v>
      </c>
      <c r="H25" s="15"/>
    </row>
    <row r="26" spans="1:8" ht="15.75" x14ac:dyDescent="0.25">
      <c r="A26" s="137" t="s">
        <v>21</v>
      </c>
      <c r="B26" s="136"/>
      <c r="C26" s="14"/>
      <c r="D26" s="71"/>
      <c r="E26" s="100"/>
      <c r="F26" s="101"/>
      <c r="G26" s="102"/>
      <c r="H26" s="15"/>
    </row>
    <row r="27" spans="1:8" ht="15.75" x14ac:dyDescent="0.25">
      <c r="A27" s="138" t="s">
        <v>22</v>
      </c>
      <c r="B27" s="136"/>
      <c r="C27" s="14"/>
      <c r="D27" s="71"/>
      <c r="E27" s="101"/>
      <c r="F27" s="101"/>
      <c r="G27" s="102"/>
      <c r="H27" s="15"/>
    </row>
    <row r="28" spans="1:8" ht="15.75" x14ac:dyDescent="0.25">
      <c r="A28" s="138" t="s">
        <v>23</v>
      </c>
      <c r="B28" s="136"/>
      <c r="C28" s="14"/>
      <c r="D28" s="71"/>
      <c r="E28" s="101"/>
      <c r="F28" s="101"/>
      <c r="G28" s="102"/>
      <c r="H28" s="15"/>
    </row>
    <row r="29" spans="1:8" ht="15.75" x14ac:dyDescent="0.25">
      <c r="A29" s="138" t="s">
        <v>141</v>
      </c>
      <c r="B29" s="136"/>
      <c r="C29" s="14"/>
      <c r="D29" s="71"/>
      <c r="E29" s="101"/>
      <c r="F29" s="101"/>
      <c r="G29" s="102"/>
      <c r="H29" s="15"/>
    </row>
    <row r="30" spans="1:8" ht="15.75" x14ac:dyDescent="0.25">
      <c r="A30" s="138" t="s">
        <v>107</v>
      </c>
      <c r="B30" s="136"/>
      <c r="C30" s="14"/>
      <c r="D30" s="71">
        <v>2</v>
      </c>
      <c r="E30" s="101">
        <v>511614</v>
      </c>
      <c r="F30" s="101">
        <v>146139</v>
      </c>
      <c r="G30" s="102">
        <f>F30/E30</f>
        <v>0.28564308248015108</v>
      </c>
      <c r="H30" s="15"/>
    </row>
    <row r="31" spans="1:8" ht="15.75" x14ac:dyDescent="0.25">
      <c r="A31" s="138" t="s">
        <v>19</v>
      </c>
      <c r="B31" s="136"/>
      <c r="C31" s="14"/>
      <c r="D31" s="71">
        <v>2</v>
      </c>
      <c r="E31" s="101">
        <v>276442</v>
      </c>
      <c r="F31" s="101">
        <v>75185</v>
      </c>
      <c r="G31" s="102">
        <f>F31/E31</f>
        <v>0.27197386793613126</v>
      </c>
      <c r="H31" s="15"/>
    </row>
    <row r="32" spans="1:8" ht="15.75" x14ac:dyDescent="0.25">
      <c r="A32" s="138" t="s">
        <v>132</v>
      </c>
      <c r="B32" s="136"/>
      <c r="C32" s="14"/>
      <c r="D32" s="71"/>
      <c r="E32" s="101"/>
      <c r="F32" s="101"/>
      <c r="G32" s="102"/>
      <c r="H32" s="15"/>
    </row>
    <row r="33" spans="1:8" ht="15.75" x14ac:dyDescent="0.25">
      <c r="A33" s="138" t="s">
        <v>142</v>
      </c>
      <c r="B33" s="136"/>
      <c r="C33" s="14"/>
      <c r="D33" s="71"/>
      <c r="E33" s="101"/>
      <c r="F33" s="101"/>
      <c r="G33" s="102"/>
      <c r="H33" s="15"/>
    </row>
    <row r="34" spans="1:8" ht="15.75" x14ac:dyDescent="0.25">
      <c r="A34" s="138" t="s">
        <v>72</v>
      </c>
      <c r="B34" s="136"/>
      <c r="C34" s="14"/>
      <c r="D34" s="71"/>
      <c r="E34" s="101"/>
      <c r="F34" s="101"/>
      <c r="G34" s="102"/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03"/>
      <c r="H35" s="15"/>
    </row>
    <row r="36" spans="1:8" x14ac:dyDescent="0.2">
      <c r="A36" s="16" t="s">
        <v>29</v>
      </c>
      <c r="B36" s="13"/>
      <c r="C36" s="14"/>
      <c r="D36" s="72"/>
      <c r="E36" s="100"/>
      <c r="F36" s="101"/>
      <c r="G36" s="103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2">
      <c r="A38" s="17"/>
      <c r="B38" s="18"/>
      <c r="C38" s="14"/>
      <c r="D38" s="72"/>
      <c r="E38" s="104"/>
      <c r="F38" s="104"/>
      <c r="G38" s="103"/>
      <c r="H38" s="15"/>
    </row>
    <row r="39" spans="1:8" ht="15.75" x14ac:dyDescent="0.25">
      <c r="A39" s="19" t="s">
        <v>31</v>
      </c>
      <c r="B39" s="20"/>
      <c r="C39" s="21"/>
      <c r="D39" s="99">
        <f>SUM(D9:D38)</f>
        <v>31</v>
      </c>
      <c r="E39" s="105">
        <f>SUM(E9:E38)</f>
        <v>15427756</v>
      </c>
      <c r="F39" s="105">
        <f>SUM(F9:F38)</f>
        <v>3265395</v>
      </c>
      <c r="G39" s="106">
        <f>F39/E39</f>
        <v>0.21165715869501694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8" t="s">
        <v>124</v>
      </c>
      <c r="H43" s="2"/>
    </row>
    <row r="44" spans="1:8" ht="15.75" x14ac:dyDescent="0.25">
      <c r="A44" s="27" t="s">
        <v>33</v>
      </c>
      <c r="B44" s="28"/>
      <c r="C44" s="14"/>
      <c r="D44" s="71">
        <v>97</v>
      </c>
      <c r="E44" s="101">
        <v>14712209.9</v>
      </c>
      <c r="F44" s="101">
        <v>779861.31</v>
      </c>
      <c r="G44" s="102">
        <f>1-(+F44/E44)</f>
        <v>0.94699223873906258</v>
      </c>
      <c r="H44" s="15"/>
    </row>
    <row r="45" spans="1:8" ht="15.75" x14ac:dyDescent="0.25">
      <c r="A45" s="27" t="s">
        <v>34</v>
      </c>
      <c r="B45" s="28"/>
      <c r="C45" s="14"/>
      <c r="D45" s="71">
        <v>7</v>
      </c>
      <c r="E45" s="101">
        <v>14156292.800000001</v>
      </c>
      <c r="F45" s="101">
        <v>807295.22</v>
      </c>
      <c r="G45" s="102">
        <f t="shared" ref="G45:G52" si="1">1-(+F45/E45)</f>
        <v>0.94297269550683493</v>
      </c>
      <c r="H45" s="15"/>
    </row>
    <row r="46" spans="1:8" ht="15.75" x14ac:dyDescent="0.25">
      <c r="A46" s="27" t="s">
        <v>35</v>
      </c>
      <c r="B46" s="28"/>
      <c r="C46" s="14"/>
      <c r="D46" s="71">
        <v>59</v>
      </c>
      <c r="E46" s="101">
        <v>4258094.75</v>
      </c>
      <c r="F46" s="101">
        <v>381684.91</v>
      </c>
      <c r="G46" s="102">
        <f t="shared" si="1"/>
        <v>0.91036251365707632</v>
      </c>
      <c r="H46" s="15"/>
    </row>
    <row r="47" spans="1:8" ht="15.75" x14ac:dyDescent="0.25">
      <c r="A47" s="27" t="s">
        <v>36</v>
      </c>
      <c r="B47" s="28"/>
      <c r="C47" s="14"/>
      <c r="D47" s="71">
        <v>1</v>
      </c>
      <c r="E47" s="101">
        <v>6519.5</v>
      </c>
      <c r="F47" s="101">
        <v>390</v>
      </c>
      <c r="G47" s="102">
        <f t="shared" si="1"/>
        <v>0.94017946161515453</v>
      </c>
      <c r="H47" s="15"/>
    </row>
    <row r="48" spans="1:8" ht="15.75" x14ac:dyDescent="0.25">
      <c r="A48" s="27" t="s">
        <v>37</v>
      </c>
      <c r="B48" s="28"/>
      <c r="C48" s="14"/>
      <c r="D48" s="71">
        <v>109</v>
      </c>
      <c r="E48" s="101">
        <v>14099618.699999999</v>
      </c>
      <c r="F48" s="101">
        <v>982853.37</v>
      </c>
      <c r="G48" s="102">
        <f t="shared" si="1"/>
        <v>0.93029220215721153</v>
      </c>
      <c r="H48" s="15"/>
    </row>
    <row r="49" spans="1:8" ht="15.75" x14ac:dyDescent="0.25">
      <c r="A49" s="27" t="s">
        <v>38</v>
      </c>
      <c r="B49" s="28"/>
      <c r="C49" s="14"/>
      <c r="D49" s="71">
        <v>9</v>
      </c>
      <c r="E49" s="101">
        <v>771417</v>
      </c>
      <c r="F49" s="101">
        <v>72610</v>
      </c>
      <c r="G49" s="102">
        <f t="shared" si="1"/>
        <v>0.90587451404363661</v>
      </c>
      <c r="H49" s="15"/>
    </row>
    <row r="50" spans="1:8" ht="15.75" x14ac:dyDescent="0.25">
      <c r="A50" s="27" t="s">
        <v>39</v>
      </c>
      <c r="B50" s="28"/>
      <c r="C50" s="14"/>
      <c r="D50" s="71">
        <v>17</v>
      </c>
      <c r="E50" s="101">
        <v>1226563.26</v>
      </c>
      <c r="F50" s="101">
        <v>49726.26</v>
      </c>
      <c r="G50" s="102">
        <f t="shared" si="1"/>
        <v>0.9594588704703253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02"/>
      <c r="H51" s="15"/>
    </row>
    <row r="52" spans="1:8" ht="15.75" x14ac:dyDescent="0.25">
      <c r="A52" s="53" t="s">
        <v>41</v>
      </c>
      <c r="B52" s="28"/>
      <c r="C52" s="14"/>
      <c r="D52" s="71">
        <v>2</v>
      </c>
      <c r="E52" s="101">
        <v>158250</v>
      </c>
      <c r="F52" s="101">
        <v>19600</v>
      </c>
      <c r="G52" s="102">
        <f t="shared" si="1"/>
        <v>0.87614533965244867</v>
      </c>
      <c r="H52" s="15"/>
    </row>
    <row r="53" spans="1:8" ht="15.75" x14ac:dyDescent="0.25">
      <c r="A53" s="54" t="s">
        <v>59</v>
      </c>
      <c r="B53" s="28"/>
      <c r="C53" s="14"/>
      <c r="D53" s="71"/>
      <c r="E53" s="101"/>
      <c r="F53" s="101"/>
      <c r="G53" s="102"/>
      <c r="H53" s="15"/>
    </row>
    <row r="54" spans="1:8" ht="15.75" x14ac:dyDescent="0.25">
      <c r="A54" s="27" t="s">
        <v>92</v>
      </c>
      <c r="B54" s="28"/>
      <c r="C54" s="14"/>
      <c r="D54" s="71">
        <v>786</v>
      </c>
      <c r="E54" s="101">
        <v>90132823.530000001</v>
      </c>
      <c r="F54" s="101">
        <v>9048032.0500000007</v>
      </c>
      <c r="G54" s="102">
        <f>1-(+F54/E54)</f>
        <v>0.89961446124021138</v>
      </c>
      <c r="H54" s="15"/>
    </row>
    <row r="55" spans="1:8" ht="15.75" x14ac:dyDescent="0.25">
      <c r="A55" s="69" t="s">
        <v>93</v>
      </c>
      <c r="B55" s="30"/>
      <c r="C55" s="14"/>
      <c r="D55" s="71"/>
      <c r="E55" s="101"/>
      <c r="F55" s="101"/>
      <c r="G55" s="102"/>
      <c r="H55" s="15"/>
    </row>
    <row r="56" spans="1:8" x14ac:dyDescent="0.2">
      <c r="A56" s="16" t="s">
        <v>43</v>
      </c>
      <c r="B56" s="28"/>
      <c r="C56" s="14"/>
      <c r="D56" s="72"/>
      <c r="E56" s="104"/>
      <c r="F56" s="101"/>
      <c r="G56" s="103"/>
      <c r="H56" s="15"/>
    </row>
    <row r="57" spans="1:8" x14ac:dyDescent="0.2">
      <c r="A57" s="16" t="s">
        <v>44</v>
      </c>
      <c r="B57" s="28"/>
      <c r="C57" s="14"/>
      <c r="D57" s="72"/>
      <c r="E57" s="104"/>
      <c r="F57" s="101"/>
      <c r="G57" s="103"/>
      <c r="H57" s="15"/>
    </row>
    <row r="58" spans="1:8" x14ac:dyDescent="0.2">
      <c r="A58" s="16" t="s">
        <v>30</v>
      </c>
      <c r="B58" s="28"/>
      <c r="C58" s="14"/>
      <c r="D58" s="72"/>
      <c r="E58" s="100"/>
      <c r="F58" s="101"/>
      <c r="G58" s="103"/>
      <c r="H58" s="15"/>
    </row>
    <row r="59" spans="1:8" ht="15.75" x14ac:dyDescent="0.25">
      <c r="A59" s="32"/>
      <c r="B59" s="18"/>
      <c r="C59" s="14"/>
      <c r="D59" s="72"/>
      <c r="E59" s="100"/>
      <c r="F59" s="101"/>
      <c r="G59" s="103"/>
      <c r="H59" s="15"/>
    </row>
    <row r="60" spans="1:8" ht="15.75" x14ac:dyDescent="0.25">
      <c r="A60" s="20" t="s">
        <v>45</v>
      </c>
      <c r="B60" s="20"/>
      <c r="C60" s="21"/>
      <c r="D60" s="72"/>
      <c r="E60" s="111"/>
      <c r="F60" s="111"/>
      <c r="G60" s="103"/>
      <c r="H60" s="15"/>
    </row>
    <row r="61" spans="1:8" ht="15.75" x14ac:dyDescent="0.25">
      <c r="A61" s="33"/>
      <c r="B61" s="33"/>
      <c r="C61" s="33"/>
      <c r="D61" s="73">
        <f>SUM(D44:D57)</f>
        <v>1087</v>
      </c>
      <c r="E61" s="112">
        <f>SUM(E44:E60)</f>
        <v>139521789.44</v>
      </c>
      <c r="F61" s="112">
        <f>SUM(F44:F60)</f>
        <v>12142053.120000001</v>
      </c>
      <c r="G61" s="106">
        <f>1-(+F61/E61)</f>
        <v>0.91297378589584699</v>
      </c>
      <c r="H61" s="2"/>
    </row>
    <row r="62" spans="1:8" ht="18" x14ac:dyDescent="0.25">
      <c r="A62" s="34" t="s">
        <v>46</v>
      </c>
      <c r="B62" s="35"/>
      <c r="C62" s="35"/>
      <c r="D62" s="113"/>
      <c r="E62" s="114"/>
      <c r="F62" s="115"/>
      <c r="G62" s="115"/>
      <c r="H62" s="2"/>
    </row>
    <row r="63" spans="1:8" ht="18" x14ac:dyDescent="0.25">
      <c r="A63" s="37"/>
      <c r="B63" s="38"/>
      <c r="C63" s="38"/>
      <c r="D63" s="116"/>
      <c r="E63" s="116"/>
      <c r="F63" s="36">
        <f>F61+F39</f>
        <v>15407448.120000001</v>
      </c>
      <c r="G63" s="116"/>
      <c r="H63" s="2"/>
    </row>
    <row r="64" spans="1:8" ht="18" x14ac:dyDescent="0.25">
      <c r="A64" s="37"/>
      <c r="B64" s="38"/>
      <c r="C64" s="38"/>
      <c r="D64" s="35"/>
      <c r="E64" s="35"/>
      <c r="F64" s="36"/>
      <c r="G64" s="35"/>
      <c r="H64" s="2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/>
      <c r="B68" s="39"/>
      <c r="C68" s="39"/>
      <c r="D68" s="39"/>
      <c r="E68" s="39"/>
      <c r="F68" s="40"/>
      <c r="G68" s="39"/>
      <c r="H68" s="2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2"/>
    </row>
    <row r="70" spans="1:8" ht="18" x14ac:dyDescent="0.25">
      <c r="A70" s="42"/>
      <c r="B70" s="38"/>
      <c r="C70" s="38"/>
      <c r="D70" s="38"/>
      <c r="E70" s="36"/>
      <c r="F70" s="2"/>
      <c r="G70" s="2"/>
      <c r="H70" s="2"/>
    </row>
    <row r="71" spans="1:8" ht="18" x14ac:dyDescent="0.25">
      <c r="A71" s="81"/>
      <c r="B71" s="82"/>
      <c r="C71" s="82"/>
      <c r="D71" s="82"/>
      <c r="E71" s="36"/>
      <c r="F71" s="2"/>
      <c r="G71" s="2"/>
      <c r="H71" s="2"/>
    </row>
    <row r="72" spans="1:8" ht="18" x14ac:dyDescent="0.25">
      <c r="A72" s="42"/>
      <c r="B72" s="38"/>
      <c r="C72" s="38"/>
      <c r="D72" s="38"/>
      <c r="E72" s="43"/>
      <c r="F72" s="2"/>
      <c r="G72" s="2"/>
      <c r="H72" s="2"/>
    </row>
    <row r="73" spans="1:8" ht="18" x14ac:dyDescent="0.25">
      <c r="A73" s="42"/>
      <c r="B73" s="38"/>
      <c r="C73" s="38"/>
      <c r="D73" s="38"/>
      <c r="E73" s="44"/>
      <c r="F73" s="2"/>
      <c r="G73" s="2"/>
      <c r="H73" s="2"/>
    </row>
    <row r="74" spans="1:8" ht="18" x14ac:dyDescent="0.25">
      <c r="A74" s="42"/>
      <c r="B74" s="38"/>
      <c r="C74" s="38"/>
      <c r="D74" s="38"/>
      <c r="E74" s="45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43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6"/>
      <c r="F81" s="2"/>
      <c r="G81" s="2"/>
      <c r="H81" s="2"/>
    </row>
    <row r="82" spans="1:8" ht="18" x14ac:dyDescent="0.25">
      <c r="A82" s="42"/>
      <c r="B82" s="38"/>
      <c r="C82" s="38"/>
      <c r="D82" s="38"/>
      <c r="E82" s="38"/>
      <c r="F82" s="2"/>
      <c r="G82" s="2"/>
      <c r="H82" s="2"/>
    </row>
    <row r="83" spans="1:8" ht="15.75" x14ac:dyDescent="0.25">
      <c r="A83" s="47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abSelected="1" topLeftCell="A41" zoomScale="87" workbookViewId="0">
      <selection activeCell="K61" sqref="K61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MARCH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1"/>
      <c r="B5" s="83"/>
      <c r="C5" s="4"/>
      <c r="D5" s="6" t="s">
        <v>140</v>
      </c>
      <c r="E5" s="7"/>
      <c r="F5" s="8"/>
      <c r="G5" s="5"/>
      <c r="H5" s="2"/>
    </row>
    <row r="6" spans="1:8" ht="18" x14ac:dyDescent="0.25">
      <c r="A6" s="23" t="s">
        <v>3</v>
      </c>
      <c r="B6" s="83"/>
      <c r="C6" s="4"/>
      <c r="D6" s="4"/>
      <c r="E6" s="4"/>
      <c r="F6" s="5"/>
      <c r="G6" s="5"/>
      <c r="H6" s="2"/>
    </row>
    <row r="7" spans="1:8" ht="15.75" x14ac:dyDescent="0.25">
      <c r="A7" s="63"/>
      <c r="B7" s="63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63"/>
      <c r="B8" s="63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5" t="s">
        <v>10</v>
      </c>
      <c r="B9" s="136"/>
      <c r="C9" s="14"/>
      <c r="D9" s="71"/>
      <c r="E9" s="101"/>
      <c r="F9" s="101"/>
      <c r="G9" s="102"/>
      <c r="H9" s="15"/>
    </row>
    <row r="10" spans="1:8" ht="15.75" x14ac:dyDescent="0.25">
      <c r="A10" s="135" t="s">
        <v>11</v>
      </c>
      <c r="B10" s="136"/>
      <c r="C10" s="14"/>
      <c r="D10" s="71">
        <v>2</v>
      </c>
      <c r="E10" s="101">
        <v>714114</v>
      </c>
      <c r="F10" s="101">
        <v>22564</v>
      </c>
      <c r="G10" s="102">
        <f>F10/E10</f>
        <v>3.1597195965910208E-2</v>
      </c>
      <c r="H10" s="15"/>
    </row>
    <row r="11" spans="1:8" ht="15.75" x14ac:dyDescent="0.25">
      <c r="A11" s="135" t="s">
        <v>111</v>
      </c>
      <c r="B11" s="136"/>
      <c r="C11" s="14"/>
      <c r="D11" s="71"/>
      <c r="E11" s="101"/>
      <c r="F11" s="101"/>
      <c r="G11" s="102"/>
      <c r="H11" s="15"/>
    </row>
    <row r="12" spans="1:8" ht="15.75" x14ac:dyDescent="0.25">
      <c r="A12" s="135" t="s">
        <v>25</v>
      </c>
      <c r="B12" s="136"/>
      <c r="C12" s="14"/>
      <c r="D12" s="71"/>
      <c r="E12" s="101"/>
      <c r="F12" s="101"/>
      <c r="G12" s="102"/>
      <c r="H12" s="15"/>
    </row>
    <row r="13" spans="1:8" ht="15.75" x14ac:dyDescent="0.25">
      <c r="A13" s="135" t="s">
        <v>70</v>
      </c>
      <c r="B13" s="136"/>
      <c r="C13" s="14"/>
      <c r="D13" s="71"/>
      <c r="E13" s="101"/>
      <c r="F13" s="101"/>
      <c r="G13" s="102"/>
      <c r="H13" s="15"/>
    </row>
    <row r="14" spans="1:8" ht="15.75" x14ac:dyDescent="0.25">
      <c r="A14" s="135" t="s">
        <v>99</v>
      </c>
      <c r="B14" s="136"/>
      <c r="C14" s="14"/>
      <c r="D14" s="71"/>
      <c r="E14" s="101"/>
      <c r="F14" s="101"/>
      <c r="G14" s="102"/>
      <c r="H14" s="15"/>
    </row>
    <row r="15" spans="1:8" ht="15.75" x14ac:dyDescent="0.25">
      <c r="A15" s="135" t="s">
        <v>101</v>
      </c>
      <c r="B15" s="136"/>
      <c r="C15" s="14"/>
      <c r="D15" s="71">
        <v>7</v>
      </c>
      <c r="E15" s="101">
        <v>1694996</v>
      </c>
      <c r="F15" s="101">
        <v>533503</v>
      </c>
      <c r="G15" s="102">
        <f>F15/E15</f>
        <v>0.31475177522542824</v>
      </c>
      <c r="H15" s="15"/>
    </row>
    <row r="16" spans="1:8" ht="15.75" x14ac:dyDescent="0.25">
      <c r="A16" s="135" t="s">
        <v>96</v>
      </c>
      <c r="B16" s="136"/>
      <c r="C16" s="14"/>
      <c r="D16" s="71">
        <v>6</v>
      </c>
      <c r="E16" s="101">
        <v>754806</v>
      </c>
      <c r="F16" s="101">
        <v>204100.5</v>
      </c>
      <c r="G16" s="102">
        <f>F16/E16</f>
        <v>0.27040126867036035</v>
      </c>
      <c r="H16" s="15"/>
    </row>
    <row r="17" spans="1:8" ht="15.75" x14ac:dyDescent="0.25">
      <c r="A17" s="135" t="s">
        <v>74</v>
      </c>
      <c r="B17" s="136"/>
      <c r="C17" s="14"/>
      <c r="D17" s="71"/>
      <c r="E17" s="101"/>
      <c r="F17" s="101"/>
      <c r="G17" s="102"/>
      <c r="H17" s="15"/>
    </row>
    <row r="18" spans="1:8" ht="15.75" x14ac:dyDescent="0.25">
      <c r="A18" s="138" t="s">
        <v>105</v>
      </c>
      <c r="B18" s="136"/>
      <c r="C18" s="14"/>
      <c r="D18" s="71"/>
      <c r="E18" s="101"/>
      <c r="F18" s="101"/>
      <c r="G18" s="102"/>
      <c r="H18" s="15"/>
    </row>
    <row r="19" spans="1:8" ht="15.75" x14ac:dyDescent="0.25">
      <c r="A19" s="138" t="s">
        <v>14</v>
      </c>
      <c r="B19" s="136"/>
      <c r="C19" s="14"/>
      <c r="D19" s="71">
        <v>1</v>
      </c>
      <c r="E19" s="101">
        <v>55195</v>
      </c>
      <c r="F19" s="101">
        <v>-432</v>
      </c>
      <c r="G19" s="102">
        <f>F19/E19</f>
        <v>-7.8267959054262159E-3</v>
      </c>
      <c r="H19" s="15"/>
    </row>
    <row r="20" spans="1:8" ht="15.75" x14ac:dyDescent="0.25">
      <c r="A20" s="135" t="s">
        <v>15</v>
      </c>
      <c r="B20" s="136"/>
      <c r="C20" s="14"/>
      <c r="D20" s="71">
        <v>1</v>
      </c>
      <c r="E20" s="101">
        <v>1100748</v>
      </c>
      <c r="F20" s="101">
        <v>272118</v>
      </c>
      <c r="G20" s="102">
        <f>F20/E20</f>
        <v>0.24721189591078066</v>
      </c>
      <c r="H20" s="15"/>
    </row>
    <row r="21" spans="1:8" ht="15.75" x14ac:dyDescent="0.25">
      <c r="A21" s="135" t="s">
        <v>58</v>
      </c>
      <c r="B21" s="136"/>
      <c r="C21" s="14"/>
      <c r="D21" s="71"/>
      <c r="E21" s="101"/>
      <c r="F21" s="101"/>
      <c r="G21" s="102"/>
      <c r="H21" s="15"/>
    </row>
    <row r="22" spans="1:8" ht="15.75" x14ac:dyDescent="0.25">
      <c r="A22" s="135" t="s">
        <v>91</v>
      </c>
      <c r="B22" s="136"/>
      <c r="C22" s="14"/>
      <c r="D22" s="71"/>
      <c r="E22" s="101"/>
      <c r="F22" s="101"/>
      <c r="G22" s="102"/>
      <c r="H22" s="15"/>
    </row>
    <row r="23" spans="1:8" ht="15.75" x14ac:dyDescent="0.25">
      <c r="A23" s="135" t="s">
        <v>106</v>
      </c>
      <c r="B23" s="136"/>
      <c r="C23" s="14"/>
      <c r="D23" s="71"/>
      <c r="E23" s="101"/>
      <c r="F23" s="101"/>
      <c r="G23" s="102"/>
      <c r="H23" s="15"/>
    </row>
    <row r="24" spans="1:8" ht="15.75" x14ac:dyDescent="0.25">
      <c r="A24" s="135" t="s">
        <v>18</v>
      </c>
      <c r="B24" s="136"/>
      <c r="C24" s="14"/>
      <c r="D24" s="71"/>
      <c r="E24" s="101"/>
      <c r="F24" s="101"/>
      <c r="G24" s="102"/>
      <c r="H24" s="15"/>
    </row>
    <row r="25" spans="1:8" ht="15.75" x14ac:dyDescent="0.25">
      <c r="A25" s="137" t="s">
        <v>20</v>
      </c>
      <c r="B25" s="136"/>
      <c r="C25" s="14"/>
      <c r="D25" s="71">
        <v>2</v>
      </c>
      <c r="E25" s="101">
        <v>898343</v>
      </c>
      <c r="F25" s="101">
        <v>278665</v>
      </c>
      <c r="G25" s="102">
        <f>F25/E25</f>
        <v>0.31019888839786142</v>
      </c>
      <c r="H25" s="15"/>
    </row>
    <row r="26" spans="1:8" ht="15.75" x14ac:dyDescent="0.25">
      <c r="A26" s="137" t="s">
        <v>21</v>
      </c>
      <c r="B26" s="136"/>
      <c r="C26" s="14"/>
      <c r="D26" s="71">
        <v>9</v>
      </c>
      <c r="E26" s="101">
        <v>116205</v>
      </c>
      <c r="F26" s="101">
        <v>116205</v>
      </c>
      <c r="G26" s="102">
        <f>F26/E26</f>
        <v>1</v>
      </c>
      <c r="H26" s="15"/>
    </row>
    <row r="27" spans="1:8" ht="15.75" x14ac:dyDescent="0.25">
      <c r="A27" s="138" t="s">
        <v>22</v>
      </c>
      <c r="B27" s="136"/>
      <c r="C27" s="14"/>
      <c r="D27" s="71"/>
      <c r="E27" s="101"/>
      <c r="F27" s="101"/>
      <c r="G27" s="102"/>
      <c r="H27" s="15"/>
    </row>
    <row r="28" spans="1:8" ht="15.75" x14ac:dyDescent="0.25">
      <c r="A28" s="138" t="s">
        <v>23</v>
      </c>
      <c r="B28" s="136"/>
      <c r="C28" s="14"/>
      <c r="D28" s="71"/>
      <c r="E28" s="101">
        <v>18996</v>
      </c>
      <c r="F28" s="101">
        <v>2596</v>
      </c>
      <c r="G28" s="102">
        <f>F28/E28</f>
        <v>0.1366603495472731</v>
      </c>
      <c r="H28" s="15"/>
    </row>
    <row r="29" spans="1:8" ht="15.75" x14ac:dyDescent="0.25">
      <c r="A29" s="138" t="s">
        <v>24</v>
      </c>
      <c r="B29" s="136"/>
      <c r="C29" s="14"/>
      <c r="D29" s="71">
        <v>1</v>
      </c>
      <c r="E29" s="101">
        <v>96214</v>
      </c>
      <c r="F29" s="101">
        <v>24260.94</v>
      </c>
      <c r="G29" s="102">
        <f t="shared" ref="G29:G34" si="0">F29/E29</f>
        <v>0.25215602718939029</v>
      </c>
      <c r="H29" s="15"/>
    </row>
    <row r="30" spans="1:8" ht="15.75" x14ac:dyDescent="0.25">
      <c r="A30" s="138" t="s">
        <v>66</v>
      </c>
      <c r="B30" s="136"/>
      <c r="C30" s="14"/>
      <c r="D30" s="71"/>
      <c r="E30" s="101"/>
      <c r="F30" s="101"/>
      <c r="G30" s="102"/>
      <c r="H30" s="15"/>
    </row>
    <row r="31" spans="1:8" ht="15.75" x14ac:dyDescent="0.25">
      <c r="A31" s="138" t="s">
        <v>145</v>
      </c>
      <c r="B31" s="136"/>
      <c r="C31" s="14"/>
      <c r="D31" s="71"/>
      <c r="E31" s="101"/>
      <c r="F31" s="101"/>
      <c r="G31" s="102"/>
      <c r="H31" s="15"/>
    </row>
    <row r="32" spans="1:8" ht="15.75" x14ac:dyDescent="0.25">
      <c r="A32" s="138" t="s">
        <v>102</v>
      </c>
      <c r="B32" s="136"/>
      <c r="C32" s="14"/>
      <c r="D32" s="71"/>
      <c r="E32" s="101"/>
      <c r="F32" s="101"/>
      <c r="G32" s="102"/>
      <c r="H32" s="15"/>
    </row>
    <row r="33" spans="1:8" ht="15.75" x14ac:dyDescent="0.25">
      <c r="A33" s="138" t="s">
        <v>27</v>
      </c>
      <c r="B33" s="136"/>
      <c r="C33" s="14"/>
      <c r="D33" s="71">
        <v>1</v>
      </c>
      <c r="E33" s="101">
        <v>456038</v>
      </c>
      <c r="F33" s="101">
        <v>159874</v>
      </c>
      <c r="G33" s="102">
        <f t="shared" si="0"/>
        <v>0.35057166288774183</v>
      </c>
      <c r="H33" s="15"/>
    </row>
    <row r="34" spans="1:8" ht="15.75" x14ac:dyDescent="0.25">
      <c r="A34" s="138" t="s">
        <v>72</v>
      </c>
      <c r="B34" s="136"/>
      <c r="C34" s="14"/>
      <c r="D34" s="71">
        <v>2</v>
      </c>
      <c r="E34" s="101">
        <v>1126607</v>
      </c>
      <c r="F34" s="101">
        <v>207002</v>
      </c>
      <c r="G34" s="102">
        <f t="shared" si="0"/>
        <v>0.18373931637208005</v>
      </c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03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>
        <v>1000</v>
      </c>
      <c r="G36" s="103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2">
      <c r="A38" s="17"/>
      <c r="B38" s="18"/>
      <c r="C38" s="14"/>
      <c r="D38" s="72"/>
      <c r="E38" s="104"/>
      <c r="F38" s="104"/>
      <c r="G38" s="103"/>
      <c r="H38" s="15"/>
    </row>
    <row r="39" spans="1:8" ht="15.75" x14ac:dyDescent="0.25">
      <c r="A39" s="19" t="s">
        <v>31</v>
      </c>
      <c r="B39" s="20"/>
      <c r="C39" s="21"/>
      <c r="D39" s="73">
        <f>SUM(D9:D38)</f>
        <v>32</v>
      </c>
      <c r="E39" s="112">
        <f>SUM(E9:E38)</f>
        <v>7032262</v>
      </c>
      <c r="F39" s="112">
        <f>SUM(F9:F38)</f>
        <v>1821456.44</v>
      </c>
      <c r="G39" s="117">
        <f>F39/E39</f>
        <v>0.25901430293694971</v>
      </c>
      <c r="H39" s="15"/>
    </row>
    <row r="40" spans="1:8" ht="15.75" x14ac:dyDescent="0.25">
      <c r="A40" s="85"/>
      <c r="B40" s="86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14"/>
      <c r="D41" s="11"/>
      <c r="E41" s="109"/>
      <c r="F41" s="75"/>
      <c r="G41" s="75"/>
      <c r="H41" s="15"/>
    </row>
    <row r="42" spans="1:8" ht="15.75" x14ac:dyDescent="0.25">
      <c r="A42" s="26"/>
      <c r="B42" s="26"/>
      <c r="C42" s="14"/>
      <c r="D42" s="110"/>
      <c r="E42" s="11" t="s">
        <v>122</v>
      </c>
      <c r="F42" s="11" t="s">
        <v>122</v>
      </c>
      <c r="G42" s="11" t="s">
        <v>5</v>
      </c>
      <c r="H42" s="15"/>
    </row>
    <row r="43" spans="1:8" ht="15.75" x14ac:dyDescent="0.25">
      <c r="A43" s="26"/>
      <c r="B43" s="26"/>
      <c r="C43" s="14"/>
      <c r="D43" s="110" t="s">
        <v>6</v>
      </c>
      <c r="E43" s="76" t="s">
        <v>123</v>
      </c>
      <c r="F43" s="75" t="s">
        <v>8</v>
      </c>
      <c r="G43" s="75" t="s">
        <v>124</v>
      </c>
      <c r="H43" s="15"/>
    </row>
    <row r="44" spans="1:8" ht="15.75" x14ac:dyDescent="0.25">
      <c r="A44" s="27" t="s">
        <v>33</v>
      </c>
      <c r="B44" s="28"/>
      <c r="C44" s="14"/>
      <c r="D44" s="71">
        <v>64</v>
      </c>
      <c r="E44" s="101">
        <v>17585896.440000001</v>
      </c>
      <c r="F44" s="101">
        <v>1583317.05</v>
      </c>
      <c r="G44" s="102">
        <f>1-(+F44/E44)</f>
        <v>0.90996665678079025</v>
      </c>
      <c r="H44" s="15"/>
    </row>
    <row r="45" spans="1:8" ht="15.75" x14ac:dyDescent="0.25">
      <c r="A45" s="27" t="s">
        <v>34</v>
      </c>
      <c r="B45" s="28"/>
      <c r="C45" s="14"/>
      <c r="D45" s="71">
        <v>7</v>
      </c>
      <c r="E45" s="101">
        <v>1180084.01</v>
      </c>
      <c r="F45" s="101">
        <v>158191.12</v>
      </c>
      <c r="G45" s="102">
        <f>1-(+F45/E45)</f>
        <v>0.86594927254374032</v>
      </c>
      <c r="H45" s="15"/>
    </row>
    <row r="46" spans="1:8" ht="15.75" x14ac:dyDescent="0.25">
      <c r="A46" s="27" t="s">
        <v>35</v>
      </c>
      <c r="B46" s="28"/>
      <c r="C46" s="14"/>
      <c r="D46" s="71">
        <v>54</v>
      </c>
      <c r="E46" s="101">
        <v>5983334.4500000002</v>
      </c>
      <c r="F46" s="101">
        <v>314816.78000000003</v>
      </c>
      <c r="G46" s="102">
        <f>1-(+F46/E46)</f>
        <v>0.94738439199232793</v>
      </c>
      <c r="H46" s="15"/>
    </row>
    <row r="47" spans="1:8" ht="15.75" x14ac:dyDescent="0.25">
      <c r="A47" s="27" t="s">
        <v>36</v>
      </c>
      <c r="B47" s="28"/>
      <c r="C47" s="14"/>
      <c r="D47" s="71">
        <v>4</v>
      </c>
      <c r="E47" s="101">
        <v>1653993.5</v>
      </c>
      <c r="F47" s="101">
        <v>-26180</v>
      </c>
      <c r="G47" s="102">
        <f>1-(+F47/E47)</f>
        <v>1.0158283572456603</v>
      </c>
      <c r="H47" s="15"/>
    </row>
    <row r="48" spans="1:8" ht="15.75" x14ac:dyDescent="0.25">
      <c r="A48" s="27" t="s">
        <v>37</v>
      </c>
      <c r="B48" s="28"/>
      <c r="C48" s="14"/>
      <c r="D48" s="71">
        <v>39</v>
      </c>
      <c r="E48" s="101">
        <v>17123470</v>
      </c>
      <c r="F48" s="101">
        <v>993364.73</v>
      </c>
      <c r="G48" s="102">
        <f t="shared" ref="G48:G54" si="1">1-(+F48/E48)</f>
        <v>0.94198811747852507</v>
      </c>
      <c r="H48" s="15"/>
    </row>
    <row r="49" spans="1:8" ht="15.75" x14ac:dyDescent="0.25">
      <c r="A49" s="27" t="s">
        <v>38</v>
      </c>
      <c r="B49" s="28"/>
      <c r="C49" s="14"/>
      <c r="D49" s="71">
        <v>2</v>
      </c>
      <c r="E49" s="101">
        <v>763472</v>
      </c>
      <c r="F49" s="101">
        <v>55728.87</v>
      </c>
      <c r="G49" s="102">
        <f t="shared" si="1"/>
        <v>0.92700600676907596</v>
      </c>
      <c r="H49" s="2"/>
    </row>
    <row r="50" spans="1:8" ht="15.75" x14ac:dyDescent="0.25">
      <c r="A50" s="27" t="s">
        <v>39</v>
      </c>
      <c r="B50" s="28"/>
      <c r="C50" s="21"/>
      <c r="D50" s="71">
        <v>2</v>
      </c>
      <c r="E50" s="101">
        <v>362545</v>
      </c>
      <c r="F50" s="101">
        <v>56669.13</v>
      </c>
      <c r="G50" s="102">
        <f t="shared" si="1"/>
        <v>0.84369076942172694</v>
      </c>
      <c r="H50" s="2"/>
    </row>
    <row r="51" spans="1:8" ht="15.75" x14ac:dyDescent="0.25">
      <c r="A51" s="27" t="s">
        <v>40</v>
      </c>
      <c r="B51" s="28"/>
      <c r="C51" s="33"/>
      <c r="D51" s="71"/>
      <c r="E51" s="101"/>
      <c r="F51" s="101"/>
      <c r="G51" s="102"/>
      <c r="H51" s="2"/>
    </row>
    <row r="52" spans="1:8" ht="18" x14ac:dyDescent="0.25">
      <c r="A52" s="53" t="s">
        <v>41</v>
      </c>
      <c r="B52" s="28"/>
      <c r="C52" s="35"/>
      <c r="D52" s="71">
        <v>1</v>
      </c>
      <c r="E52" s="101">
        <v>80825</v>
      </c>
      <c r="F52" s="101">
        <v>15125</v>
      </c>
      <c r="G52" s="102">
        <f t="shared" si="1"/>
        <v>0.81286730590782552</v>
      </c>
      <c r="H52" s="2"/>
    </row>
    <row r="53" spans="1:8" ht="18" x14ac:dyDescent="0.25">
      <c r="A53" s="54" t="s">
        <v>59</v>
      </c>
      <c r="B53" s="28"/>
      <c r="C53" s="35"/>
      <c r="D53" s="71">
        <v>1</v>
      </c>
      <c r="E53" s="101">
        <v>48600</v>
      </c>
      <c r="F53" s="101">
        <v>14200</v>
      </c>
      <c r="G53" s="102">
        <f t="shared" si="1"/>
        <v>0.70781893004115226</v>
      </c>
      <c r="H53" s="2"/>
    </row>
    <row r="54" spans="1:8" ht="15.75" x14ac:dyDescent="0.25">
      <c r="A54" s="27" t="s">
        <v>92</v>
      </c>
      <c r="B54" s="28"/>
      <c r="C54" s="39"/>
      <c r="D54" s="71">
        <v>698</v>
      </c>
      <c r="E54" s="101">
        <v>86003979.489999995</v>
      </c>
      <c r="F54" s="101">
        <v>9930517.6600000001</v>
      </c>
      <c r="G54" s="102">
        <f t="shared" si="1"/>
        <v>0.88453420738333788</v>
      </c>
      <c r="H54" s="2"/>
    </row>
    <row r="55" spans="1:8" ht="15.75" x14ac:dyDescent="0.25">
      <c r="A55" s="69" t="s">
        <v>93</v>
      </c>
      <c r="B55" s="30"/>
      <c r="C55" s="39"/>
      <c r="D55" s="72"/>
      <c r="E55" s="104"/>
      <c r="F55" s="101"/>
      <c r="G55" s="103"/>
      <c r="H55" s="2"/>
    </row>
    <row r="56" spans="1:8" x14ac:dyDescent="0.2">
      <c r="A56" s="16" t="s">
        <v>42</v>
      </c>
      <c r="B56" s="30"/>
      <c r="C56" s="39"/>
      <c r="D56" s="72"/>
      <c r="E56" s="104"/>
      <c r="F56" s="101"/>
      <c r="G56" s="103"/>
      <c r="H56" s="2"/>
    </row>
    <row r="57" spans="1:8" ht="18" x14ac:dyDescent="0.25">
      <c r="A57" s="16" t="s">
        <v>43</v>
      </c>
      <c r="B57" s="28"/>
      <c r="C57" s="38"/>
      <c r="D57" s="72"/>
      <c r="E57" s="100"/>
      <c r="F57" s="101"/>
      <c r="G57" s="103"/>
      <c r="H57" s="2"/>
    </row>
    <row r="58" spans="1:8" ht="18" x14ac:dyDescent="0.25">
      <c r="A58" s="16" t="s">
        <v>44</v>
      </c>
      <c r="B58" s="28"/>
      <c r="C58" s="38"/>
      <c r="D58" s="72"/>
      <c r="E58" s="100"/>
      <c r="F58" s="101"/>
      <c r="G58" s="103"/>
      <c r="H58" s="2"/>
    </row>
    <row r="59" spans="1:8" ht="18" x14ac:dyDescent="0.25">
      <c r="A59" s="16" t="s">
        <v>30</v>
      </c>
      <c r="B59" s="28"/>
      <c r="C59" s="82"/>
      <c r="D59" s="72"/>
      <c r="E59" s="111"/>
      <c r="F59" s="111"/>
      <c r="G59" s="103"/>
      <c r="H59" s="2"/>
    </row>
    <row r="60" spans="1:8" ht="18" x14ac:dyDescent="0.25">
      <c r="A60" s="32"/>
      <c r="B60" s="18"/>
      <c r="C60" s="38"/>
      <c r="D60" s="73">
        <f>SUM(D43:D56)</f>
        <v>872</v>
      </c>
      <c r="E60" s="112">
        <f>SUM(E43:E59)</f>
        <v>130786199.89</v>
      </c>
      <c r="F60" s="112">
        <f>SUM(F43:F59)</f>
        <v>13095750.34</v>
      </c>
      <c r="G60" s="106">
        <f>1-(+F60/E60)</f>
        <v>0.89986902019468107</v>
      </c>
      <c r="H60" s="2"/>
    </row>
    <row r="61" spans="1:8" ht="18" x14ac:dyDescent="0.25">
      <c r="A61" s="20" t="s">
        <v>45</v>
      </c>
      <c r="B61" s="20"/>
      <c r="C61" s="38"/>
      <c r="D61" s="113"/>
      <c r="E61" s="114"/>
      <c r="F61" s="115"/>
      <c r="G61" s="115"/>
      <c r="H61" s="2"/>
    </row>
    <row r="62" spans="1:8" ht="18" x14ac:dyDescent="0.25">
      <c r="A62" s="33"/>
      <c r="B62" s="33"/>
      <c r="C62" s="38"/>
      <c r="D62" s="116"/>
      <c r="E62" s="116"/>
      <c r="F62" s="36">
        <f>+F60+F39</f>
        <v>14917206.779999999</v>
      </c>
      <c r="G62" s="116"/>
      <c r="H62" s="2"/>
    </row>
    <row r="63" spans="1:8" ht="18" x14ac:dyDescent="0.25">
      <c r="A63" s="34" t="s">
        <v>46</v>
      </c>
      <c r="B63" s="35"/>
      <c r="C63" s="38"/>
      <c r="D63" s="116"/>
      <c r="E63" s="116"/>
      <c r="F63" s="36"/>
      <c r="G63" s="116"/>
      <c r="H63" s="2"/>
    </row>
    <row r="64" spans="1:8" ht="18" x14ac:dyDescent="0.25">
      <c r="A64" s="42"/>
      <c r="B64" s="38"/>
      <c r="C64" s="38"/>
      <c r="D64" s="116"/>
      <c r="E64" s="132"/>
      <c r="F64" s="133"/>
      <c r="G64" s="133"/>
      <c r="H64" s="2"/>
    </row>
    <row r="65" spans="1:8" ht="15.75" x14ac:dyDescent="0.25">
      <c r="A65" s="4" t="s">
        <v>47</v>
      </c>
      <c r="B65" s="39"/>
      <c r="C65" s="39"/>
      <c r="D65" s="134"/>
      <c r="E65" s="134"/>
      <c r="F65" s="40"/>
      <c r="G65" s="134"/>
      <c r="H65" s="2"/>
    </row>
    <row r="66" spans="1:8" ht="15.75" x14ac:dyDescent="0.25">
      <c r="A66" s="4" t="s">
        <v>48</v>
      </c>
      <c r="B66" s="39"/>
      <c r="C66" s="39"/>
      <c r="D66" s="134"/>
      <c r="E66" s="134"/>
      <c r="F66" s="40"/>
      <c r="G66" s="134"/>
      <c r="H66" s="2"/>
    </row>
    <row r="67" spans="1:8" ht="15.75" x14ac:dyDescent="0.25">
      <c r="A67" s="4" t="s">
        <v>49</v>
      </c>
      <c r="B67" s="39"/>
      <c r="C67" s="39"/>
      <c r="D67" s="134"/>
      <c r="E67" s="134"/>
      <c r="F67" s="40"/>
      <c r="G67" s="134"/>
      <c r="H67" s="2"/>
    </row>
    <row r="68" spans="1:8" ht="15.75" x14ac:dyDescent="0.25">
      <c r="A68" s="4"/>
      <c r="B68" s="39"/>
      <c r="C68" s="39"/>
      <c r="D68" s="134"/>
      <c r="E68" s="134"/>
      <c r="F68" s="40"/>
      <c r="G68" s="134"/>
      <c r="H68" s="2"/>
    </row>
    <row r="69" spans="1:8" ht="18" x14ac:dyDescent="0.25">
      <c r="A69" s="41" t="s">
        <v>50</v>
      </c>
      <c r="B69" s="38"/>
      <c r="C69" s="38"/>
      <c r="D69" s="116"/>
      <c r="E69" s="116"/>
      <c r="F69" s="36"/>
      <c r="G69" s="116"/>
      <c r="H69" s="2"/>
    </row>
    <row r="70" spans="1:8" ht="18" x14ac:dyDescent="0.25">
      <c r="A70" s="42"/>
      <c r="B70" s="38"/>
      <c r="C70" s="38"/>
      <c r="D70" s="116"/>
      <c r="E70" s="116"/>
      <c r="F70" s="133"/>
      <c r="G70" s="133"/>
      <c r="H70" s="2"/>
    </row>
    <row r="71" spans="1:8" ht="15.75" x14ac:dyDescent="0.25">
      <c r="A71" s="47"/>
      <c r="B71" s="2"/>
      <c r="C71" s="2"/>
      <c r="D71" s="133"/>
      <c r="E71" s="133"/>
      <c r="F71" s="133"/>
      <c r="G71" s="133"/>
      <c r="H71" s="2"/>
    </row>
    <row r="72" spans="1:8" x14ac:dyDescent="0.2">
      <c r="B72" s="133"/>
      <c r="C72" s="133"/>
      <c r="D72" s="133"/>
      <c r="E72" s="133"/>
      <c r="F72" s="133"/>
      <c r="G72" s="133"/>
      <c r="H72" s="133"/>
    </row>
    <row r="73" spans="1:8" x14ac:dyDescent="0.2">
      <c r="B73" s="133"/>
      <c r="C73" s="133"/>
      <c r="D73" s="133"/>
      <c r="E73" s="133"/>
      <c r="F73" s="133"/>
      <c r="G73" s="133"/>
      <c r="H73" s="133"/>
    </row>
    <row r="74" spans="1:8" x14ac:dyDescent="0.2">
      <c r="B74" s="133"/>
      <c r="C74" s="133"/>
      <c r="D74" s="133"/>
      <c r="E74" s="133"/>
      <c r="F74" s="133"/>
      <c r="G74" s="133"/>
      <c r="H74" s="133"/>
    </row>
    <row r="75" spans="1:8" ht="18" x14ac:dyDescent="0.25">
      <c r="D75" s="116"/>
      <c r="E75" s="116"/>
      <c r="F75" s="36"/>
      <c r="G75" s="116"/>
    </row>
  </sheetData>
  <phoneticPr fontId="17" type="noConversion"/>
  <printOptions horizontalCentered="1"/>
  <pageMargins left="0.75" right="0.75" top="0.31" bottom="0.25" header="0.5" footer="0.5"/>
  <pageSetup scale="5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69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7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MARCH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75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5" t="s">
        <v>10</v>
      </c>
      <c r="B9" s="136"/>
      <c r="C9" s="14"/>
      <c r="D9" s="71">
        <v>7</v>
      </c>
      <c r="E9" s="100">
        <v>1021506</v>
      </c>
      <c r="F9" s="101">
        <v>246471.5</v>
      </c>
      <c r="G9" s="102">
        <f>+F9/E9</f>
        <v>0.2412824790064865</v>
      </c>
      <c r="H9" s="15"/>
    </row>
    <row r="10" spans="1:8" ht="15.75" x14ac:dyDescent="0.25">
      <c r="A10" s="135" t="s">
        <v>131</v>
      </c>
      <c r="B10" s="136"/>
      <c r="C10" s="14"/>
      <c r="D10" s="71"/>
      <c r="E10" s="100"/>
      <c r="F10" s="101"/>
      <c r="G10" s="102"/>
      <c r="H10" s="15"/>
    </row>
    <row r="11" spans="1:8" ht="15.75" x14ac:dyDescent="0.25">
      <c r="A11" s="135" t="s">
        <v>11</v>
      </c>
      <c r="B11" s="136"/>
      <c r="C11" s="14"/>
      <c r="D11" s="71">
        <v>2</v>
      </c>
      <c r="E11" s="100">
        <v>267275</v>
      </c>
      <c r="F11" s="101">
        <v>101303.5</v>
      </c>
      <c r="G11" s="102">
        <f>F11/E11</f>
        <v>0.37902347769151623</v>
      </c>
      <c r="H11" s="15"/>
    </row>
    <row r="12" spans="1:8" ht="15.75" x14ac:dyDescent="0.25">
      <c r="A12" s="135" t="s">
        <v>12</v>
      </c>
      <c r="B12" s="136"/>
      <c r="C12" s="14"/>
      <c r="D12" s="71"/>
      <c r="E12" s="100"/>
      <c r="F12" s="101"/>
      <c r="G12" s="102"/>
      <c r="H12" s="15"/>
    </row>
    <row r="13" spans="1:8" ht="15.75" x14ac:dyDescent="0.25">
      <c r="A13" s="135" t="s">
        <v>105</v>
      </c>
      <c r="B13" s="136"/>
      <c r="C13" s="14"/>
      <c r="D13" s="71"/>
      <c r="E13" s="100"/>
      <c r="F13" s="101"/>
      <c r="G13" s="102"/>
      <c r="H13" s="15"/>
    </row>
    <row r="14" spans="1:8" ht="15.75" x14ac:dyDescent="0.25">
      <c r="A14" s="135" t="s">
        <v>53</v>
      </c>
      <c r="B14" s="136"/>
      <c r="C14" s="14"/>
      <c r="D14" s="71"/>
      <c r="E14" s="100"/>
      <c r="F14" s="101"/>
      <c r="G14" s="102"/>
      <c r="H14" s="15"/>
    </row>
    <row r="15" spans="1:8" ht="15.75" x14ac:dyDescent="0.25">
      <c r="A15" s="135" t="s">
        <v>98</v>
      </c>
      <c r="B15" s="136"/>
      <c r="C15" s="14"/>
      <c r="D15" s="71">
        <v>1</v>
      </c>
      <c r="E15" s="100">
        <v>208987</v>
      </c>
      <c r="F15" s="101">
        <v>57200.5</v>
      </c>
      <c r="G15" s="102">
        <f>F15/E15</f>
        <v>0.27370362749836114</v>
      </c>
      <c r="H15" s="15"/>
    </row>
    <row r="16" spans="1:8" ht="15.75" x14ac:dyDescent="0.25">
      <c r="A16" s="135" t="s">
        <v>113</v>
      </c>
      <c r="B16" s="136"/>
      <c r="C16" s="14"/>
      <c r="D16" s="71"/>
      <c r="E16" s="100"/>
      <c r="F16" s="101"/>
      <c r="G16" s="102"/>
      <c r="H16" s="15"/>
    </row>
    <row r="17" spans="1:8" ht="15.75" x14ac:dyDescent="0.25">
      <c r="A17" s="135" t="s">
        <v>13</v>
      </c>
      <c r="B17" s="136"/>
      <c r="C17" s="14"/>
      <c r="D17" s="71"/>
      <c r="E17" s="100"/>
      <c r="F17" s="101"/>
      <c r="G17" s="102"/>
      <c r="H17" s="15"/>
    </row>
    <row r="18" spans="1:8" ht="15.75" x14ac:dyDescent="0.25">
      <c r="A18" s="135" t="s">
        <v>14</v>
      </c>
      <c r="B18" s="136"/>
      <c r="C18" s="14"/>
      <c r="D18" s="71"/>
      <c r="E18" s="100"/>
      <c r="F18" s="101"/>
      <c r="G18" s="102"/>
      <c r="H18" s="15"/>
    </row>
    <row r="19" spans="1:8" ht="15.75" x14ac:dyDescent="0.25">
      <c r="A19" s="135" t="s">
        <v>15</v>
      </c>
      <c r="B19" s="136"/>
      <c r="C19" s="14"/>
      <c r="D19" s="71">
        <v>1</v>
      </c>
      <c r="E19" s="100">
        <v>460791</v>
      </c>
      <c r="F19" s="101">
        <v>125014.5</v>
      </c>
      <c r="G19" s="102">
        <f>F19/E19</f>
        <v>0.27130412703373114</v>
      </c>
      <c r="H19" s="15"/>
    </row>
    <row r="20" spans="1:8" ht="15.75" x14ac:dyDescent="0.25">
      <c r="A20" s="135" t="s">
        <v>16</v>
      </c>
      <c r="B20" s="136"/>
      <c r="C20" s="14"/>
      <c r="D20" s="71"/>
      <c r="E20" s="100"/>
      <c r="F20" s="101"/>
      <c r="G20" s="102"/>
      <c r="H20" s="15"/>
    </row>
    <row r="21" spans="1:8" ht="15.75" x14ac:dyDescent="0.25">
      <c r="A21" s="135" t="s">
        <v>102</v>
      </c>
      <c r="B21" s="136"/>
      <c r="C21" s="14"/>
      <c r="D21" s="71"/>
      <c r="E21" s="100"/>
      <c r="F21" s="101"/>
      <c r="G21" s="102"/>
      <c r="H21" s="15"/>
    </row>
    <row r="22" spans="1:8" ht="15.75" x14ac:dyDescent="0.25">
      <c r="A22" s="135" t="s">
        <v>56</v>
      </c>
      <c r="B22" s="136"/>
      <c r="C22" s="14"/>
      <c r="D22" s="71">
        <v>1</v>
      </c>
      <c r="E22" s="100">
        <v>318060</v>
      </c>
      <c r="F22" s="101">
        <v>66445</v>
      </c>
      <c r="G22" s="102">
        <f>F22/E22</f>
        <v>0.20890712444192919</v>
      </c>
      <c r="H22" s="15"/>
    </row>
    <row r="23" spans="1:8" ht="15.75" x14ac:dyDescent="0.25">
      <c r="A23" s="135" t="s">
        <v>133</v>
      </c>
      <c r="B23" s="136"/>
      <c r="C23" s="14"/>
      <c r="D23" s="71"/>
      <c r="E23" s="100"/>
      <c r="F23" s="101"/>
      <c r="G23" s="102"/>
      <c r="H23" s="15"/>
    </row>
    <row r="24" spans="1:8" ht="15.75" x14ac:dyDescent="0.25">
      <c r="A24" s="135" t="s">
        <v>19</v>
      </c>
      <c r="B24" s="136"/>
      <c r="C24" s="14"/>
      <c r="D24" s="71"/>
      <c r="E24" s="100"/>
      <c r="F24" s="101"/>
      <c r="G24" s="102"/>
      <c r="H24" s="15"/>
    </row>
    <row r="25" spans="1:8" ht="15.75" x14ac:dyDescent="0.25">
      <c r="A25" s="137" t="s">
        <v>20</v>
      </c>
      <c r="B25" s="136"/>
      <c r="C25" s="14"/>
      <c r="D25" s="71"/>
      <c r="E25" s="100"/>
      <c r="F25" s="101"/>
      <c r="G25" s="102"/>
      <c r="H25" s="15"/>
    </row>
    <row r="26" spans="1:8" ht="15.75" x14ac:dyDescent="0.25">
      <c r="A26" s="137" t="s">
        <v>21</v>
      </c>
      <c r="B26" s="136"/>
      <c r="C26" s="14"/>
      <c r="D26" s="71"/>
      <c r="E26" s="100"/>
      <c r="F26" s="101"/>
      <c r="G26" s="102"/>
      <c r="H26" s="15"/>
    </row>
    <row r="27" spans="1:8" ht="15.75" x14ac:dyDescent="0.25">
      <c r="A27" s="138" t="s">
        <v>22</v>
      </c>
      <c r="B27" s="136"/>
      <c r="C27" s="14"/>
      <c r="D27" s="71"/>
      <c r="E27" s="101"/>
      <c r="F27" s="101"/>
      <c r="G27" s="102"/>
      <c r="H27" s="15"/>
    </row>
    <row r="28" spans="1:8" ht="15.75" x14ac:dyDescent="0.25">
      <c r="A28" s="138" t="s">
        <v>23</v>
      </c>
      <c r="B28" s="136"/>
      <c r="C28" s="14"/>
      <c r="D28" s="71"/>
      <c r="E28" s="101"/>
      <c r="F28" s="101"/>
      <c r="G28" s="102"/>
      <c r="H28" s="15"/>
    </row>
    <row r="29" spans="1:8" ht="15.75" x14ac:dyDescent="0.25">
      <c r="A29" s="138" t="s">
        <v>24</v>
      </c>
      <c r="B29" s="136"/>
      <c r="C29" s="14"/>
      <c r="D29" s="71">
        <v>1</v>
      </c>
      <c r="E29" s="101">
        <v>28350</v>
      </c>
      <c r="F29" s="101">
        <v>13039.5</v>
      </c>
      <c r="G29" s="102">
        <f>F29/E29</f>
        <v>0.45994708994708994</v>
      </c>
      <c r="H29" s="15"/>
    </row>
    <row r="30" spans="1:8" ht="15.75" x14ac:dyDescent="0.25">
      <c r="A30" s="138" t="s">
        <v>25</v>
      </c>
      <c r="B30" s="136"/>
      <c r="C30" s="14"/>
      <c r="D30" s="71">
        <v>1</v>
      </c>
      <c r="E30" s="101">
        <v>213253</v>
      </c>
      <c r="F30" s="101">
        <v>66830</v>
      </c>
      <c r="G30" s="102">
        <f>F30/E30</f>
        <v>0.31338363352449905</v>
      </c>
      <c r="H30" s="15"/>
    </row>
    <row r="31" spans="1:8" ht="15.75" x14ac:dyDescent="0.25">
      <c r="A31" s="138" t="s">
        <v>26</v>
      </c>
      <c r="B31" s="136"/>
      <c r="C31" s="14"/>
      <c r="D31" s="71"/>
      <c r="E31" s="101"/>
      <c r="F31" s="101"/>
      <c r="G31" s="102"/>
      <c r="H31" s="15"/>
    </row>
    <row r="32" spans="1:8" ht="15.75" x14ac:dyDescent="0.25">
      <c r="A32" s="138" t="s">
        <v>109</v>
      </c>
      <c r="B32" s="136"/>
      <c r="C32" s="14"/>
      <c r="D32" s="71"/>
      <c r="E32" s="101"/>
      <c r="F32" s="101"/>
      <c r="G32" s="102"/>
      <c r="H32" s="15"/>
    </row>
    <row r="33" spans="1:8" ht="15.75" x14ac:dyDescent="0.25">
      <c r="A33" s="138" t="s">
        <v>139</v>
      </c>
      <c r="B33" s="136"/>
      <c r="C33" s="14"/>
      <c r="D33" s="71"/>
      <c r="E33" s="101"/>
      <c r="F33" s="101"/>
      <c r="G33" s="102"/>
      <c r="H33" s="15"/>
    </row>
    <row r="34" spans="1:8" ht="15.75" x14ac:dyDescent="0.25">
      <c r="A34" s="138" t="s">
        <v>27</v>
      </c>
      <c r="B34" s="136"/>
      <c r="C34" s="14"/>
      <c r="D34" s="71">
        <v>1</v>
      </c>
      <c r="E34" s="101">
        <v>154618</v>
      </c>
      <c r="F34" s="101">
        <v>30412</v>
      </c>
      <c r="G34" s="102">
        <f>+F34/E34</f>
        <v>0.19669120024835401</v>
      </c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03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03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2">
      <c r="A38" s="17"/>
      <c r="B38" s="18"/>
      <c r="C38" s="14"/>
      <c r="D38" s="72"/>
      <c r="E38" s="104"/>
      <c r="F38" s="104"/>
      <c r="G38" s="103"/>
      <c r="H38" s="15"/>
    </row>
    <row r="39" spans="1:8" ht="15.75" x14ac:dyDescent="0.25">
      <c r="A39" s="19" t="s">
        <v>31</v>
      </c>
      <c r="B39" s="20"/>
      <c r="C39" s="21"/>
      <c r="D39" s="73">
        <f>SUM(D9:D38)</f>
        <v>15</v>
      </c>
      <c r="E39" s="112">
        <f>SUM(E9:E38)</f>
        <v>2672840</v>
      </c>
      <c r="F39" s="112">
        <f>SUM(F9:F38)</f>
        <v>706716.5</v>
      </c>
      <c r="G39" s="117">
        <f>F39/E39</f>
        <v>0.2644065862528247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2"/>
    </row>
    <row r="44" spans="1:8" ht="15.75" x14ac:dyDescent="0.25">
      <c r="A44" s="27" t="s">
        <v>33</v>
      </c>
      <c r="B44" s="28"/>
      <c r="C44" s="14"/>
      <c r="D44" s="71">
        <v>15</v>
      </c>
      <c r="E44" s="101">
        <v>4827771.99</v>
      </c>
      <c r="F44" s="101">
        <v>406634.07</v>
      </c>
      <c r="G44" s="118">
        <f t="shared" ref="G44:G50" si="0">1-(+F44/E44)</f>
        <v>0.91577189833275452</v>
      </c>
      <c r="H44" s="15"/>
    </row>
    <row r="45" spans="1:8" ht="15.75" x14ac:dyDescent="0.25">
      <c r="A45" s="27" t="s">
        <v>34</v>
      </c>
      <c r="B45" s="28"/>
      <c r="C45" s="14"/>
      <c r="D45" s="71">
        <v>2</v>
      </c>
      <c r="E45" s="101">
        <v>1083159.98</v>
      </c>
      <c r="F45" s="101">
        <v>199311.23</v>
      </c>
      <c r="G45" s="118">
        <f t="shared" si="0"/>
        <v>0.81599095823315038</v>
      </c>
      <c r="H45" s="15"/>
    </row>
    <row r="46" spans="1:8" ht="15.75" x14ac:dyDescent="0.25">
      <c r="A46" s="27" t="s">
        <v>35</v>
      </c>
      <c r="B46" s="28"/>
      <c r="C46" s="14"/>
      <c r="D46" s="71">
        <v>77</v>
      </c>
      <c r="E46" s="101">
        <v>6466483.5</v>
      </c>
      <c r="F46" s="101">
        <v>484949.48</v>
      </c>
      <c r="G46" s="118">
        <f t="shared" si="0"/>
        <v>0.92500568817658002</v>
      </c>
      <c r="H46" s="15"/>
    </row>
    <row r="47" spans="1:8" ht="15.75" x14ac:dyDescent="0.25">
      <c r="A47" s="27" t="s">
        <v>36</v>
      </c>
      <c r="B47" s="28"/>
      <c r="C47" s="14"/>
      <c r="D47" s="71">
        <v>20</v>
      </c>
      <c r="E47" s="101">
        <v>3658361.5</v>
      </c>
      <c r="F47" s="101">
        <v>194002.34</v>
      </c>
      <c r="G47" s="118">
        <f t="shared" si="0"/>
        <v>0.94697015590176092</v>
      </c>
      <c r="H47" s="15"/>
    </row>
    <row r="48" spans="1:8" ht="15.75" x14ac:dyDescent="0.25">
      <c r="A48" s="27" t="s">
        <v>37</v>
      </c>
      <c r="B48" s="28"/>
      <c r="C48" s="14"/>
      <c r="D48" s="71">
        <v>56</v>
      </c>
      <c r="E48" s="101">
        <v>5318297</v>
      </c>
      <c r="F48" s="101">
        <v>548168.63</v>
      </c>
      <c r="G48" s="118">
        <f t="shared" si="0"/>
        <v>0.89692778910241377</v>
      </c>
      <c r="H48" s="15"/>
    </row>
    <row r="49" spans="1:8" ht="15.75" x14ac:dyDescent="0.25">
      <c r="A49" s="27" t="s">
        <v>38</v>
      </c>
      <c r="B49" s="28"/>
      <c r="C49" s="14"/>
      <c r="D49" s="71">
        <v>6</v>
      </c>
      <c r="E49" s="101">
        <v>868148</v>
      </c>
      <c r="F49" s="101">
        <v>31336</v>
      </c>
      <c r="G49" s="118">
        <f t="shared" si="0"/>
        <v>0.96390477199740132</v>
      </c>
      <c r="H49" s="15"/>
    </row>
    <row r="50" spans="1:8" ht="15.75" x14ac:dyDescent="0.25">
      <c r="A50" s="27" t="s">
        <v>39</v>
      </c>
      <c r="B50" s="28"/>
      <c r="C50" s="14"/>
      <c r="D50" s="71">
        <v>14</v>
      </c>
      <c r="E50" s="101">
        <v>762925</v>
      </c>
      <c r="F50" s="101">
        <v>-63608.84</v>
      </c>
      <c r="G50" s="118">
        <f t="shared" si="0"/>
        <v>1.0833749582200085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x14ac:dyDescent="0.25">
      <c r="A52" s="27" t="s">
        <v>41</v>
      </c>
      <c r="B52" s="28"/>
      <c r="C52" s="14"/>
      <c r="D52" s="71">
        <v>2</v>
      </c>
      <c r="E52" s="101">
        <v>95625</v>
      </c>
      <c r="F52" s="101">
        <v>36846</v>
      </c>
      <c r="G52" s="118">
        <f>1-(+F52/E52)</f>
        <v>0.61468235294117646</v>
      </c>
      <c r="H52" s="15"/>
    </row>
    <row r="53" spans="1:8" ht="15.75" x14ac:dyDescent="0.25">
      <c r="A53" s="29" t="s">
        <v>60</v>
      </c>
      <c r="B53" s="30"/>
      <c r="C53" s="14"/>
      <c r="D53" s="71">
        <v>458</v>
      </c>
      <c r="E53" s="101">
        <v>50197063.039999999</v>
      </c>
      <c r="F53" s="101">
        <v>5485485.8600000003</v>
      </c>
      <c r="G53" s="118">
        <f>1-(+F53/E53)</f>
        <v>0.89072097991811117</v>
      </c>
      <c r="H53" s="15"/>
    </row>
    <row r="54" spans="1:8" ht="15.75" x14ac:dyDescent="0.25">
      <c r="A54" s="29" t="s">
        <v>61</v>
      </c>
      <c r="B54" s="30"/>
      <c r="C54" s="14"/>
      <c r="D54" s="71"/>
      <c r="E54" s="101"/>
      <c r="F54" s="101"/>
      <c r="G54" s="118"/>
      <c r="H54" s="15"/>
    </row>
    <row r="55" spans="1:8" x14ac:dyDescent="0.2">
      <c r="A55" s="31" t="s">
        <v>42</v>
      </c>
      <c r="B55" s="30"/>
      <c r="C55" s="14"/>
      <c r="D55" s="72"/>
      <c r="E55" s="111"/>
      <c r="F55" s="101"/>
      <c r="G55" s="119"/>
      <c r="H55" s="15"/>
    </row>
    <row r="56" spans="1:8" x14ac:dyDescent="0.2">
      <c r="A56" s="16" t="s">
        <v>43</v>
      </c>
      <c r="B56" s="28"/>
      <c r="C56" s="14"/>
      <c r="D56" s="72"/>
      <c r="E56" s="111"/>
      <c r="F56" s="101"/>
      <c r="G56" s="119"/>
      <c r="H56" s="15"/>
    </row>
    <row r="57" spans="1:8" x14ac:dyDescent="0.2">
      <c r="A57" s="16" t="s">
        <v>44</v>
      </c>
      <c r="B57" s="28"/>
      <c r="C57" s="14"/>
      <c r="D57" s="72"/>
      <c r="E57" s="120"/>
      <c r="F57" s="121"/>
      <c r="G57" s="119"/>
      <c r="H57" s="15"/>
    </row>
    <row r="58" spans="1:8" x14ac:dyDescent="0.2">
      <c r="A58" s="16" t="s">
        <v>30</v>
      </c>
      <c r="B58" s="28"/>
      <c r="C58" s="21"/>
      <c r="D58" s="72"/>
      <c r="E58" s="120"/>
      <c r="F58" s="101"/>
      <c r="G58" s="119"/>
      <c r="H58" s="15"/>
    </row>
    <row r="59" spans="1:8" ht="15.75" x14ac:dyDescent="0.25">
      <c r="A59" s="32"/>
      <c r="B59" s="18"/>
      <c r="C59" s="33"/>
      <c r="D59" s="72"/>
      <c r="E59" s="111"/>
      <c r="F59" s="111"/>
      <c r="G59" s="119"/>
      <c r="H59" s="2"/>
    </row>
    <row r="60" spans="1:8" ht="18" x14ac:dyDescent="0.25">
      <c r="A60" s="20" t="s">
        <v>45</v>
      </c>
      <c r="B60" s="20"/>
      <c r="C60" s="35"/>
      <c r="D60" s="73">
        <f>SUM(D44:D56)</f>
        <v>650</v>
      </c>
      <c r="E60" s="112">
        <f>SUM(E44:E59)</f>
        <v>73277835.00999999</v>
      </c>
      <c r="F60" s="112">
        <f>SUM(F44:F59)</f>
        <v>7323124.7700000005</v>
      </c>
      <c r="G60" s="122">
        <f>1-(+F60/E60)</f>
        <v>0.90006357626421907</v>
      </c>
      <c r="H60" s="2"/>
    </row>
    <row r="61" spans="1:8" ht="18" x14ac:dyDescent="0.25">
      <c r="A61" s="33"/>
      <c r="B61" s="38"/>
      <c r="C61" s="38"/>
      <c r="D61" s="113"/>
      <c r="E61" s="114"/>
      <c r="F61" s="115"/>
      <c r="G61" s="115"/>
      <c r="H61" s="2"/>
    </row>
    <row r="62" spans="1:8" ht="18" x14ac:dyDescent="0.25">
      <c r="A62" s="34" t="s">
        <v>46</v>
      </c>
      <c r="B62" s="39"/>
      <c r="C62" s="39"/>
      <c r="D62" s="116"/>
      <c r="E62" s="116"/>
      <c r="F62" s="36">
        <f>F60+F39</f>
        <v>8029841.2700000005</v>
      </c>
      <c r="G62" s="116"/>
      <c r="H62" s="2"/>
    </row>
    <row r="63" spans="1:8" ht="18" x14ac:dyDescent="0.25">
      <c r="A63" s="34"/>
      <c r="B63" s="39"/>
      <c r="C63" s="39"/>
      <c r="D63" s="35"/>
      <c r="E63" s="35"/>
      <c r="F63" s="40"/>
      <c r="G63" s="39"/>
      <c r="H63" s="2"/>
    </row>
    <row r="64" spans="1:8" ht="15.75" x14ac:dyDescent="0.25">
      <c r="A64" s="4" t="s">
        <v>48</v>
      </c>
      <c r="B64" s="39"/>
      <c r="C64" s="39"/>
      <c r="D64" s="39"/>
      <c r="E64" s="39"/>
      <c r="F64" s="40"/>
      <c r="G64" s="39"/>
      <c r="H64" s="2"/>
    </row>
    <row r="65" spans="1:8" ht="15.75" x14ac:dyDescent="0.25">
      <c r="A65" s="4" t="s">
        <v>49</v>
      </c>
      <c r="B65" s="39"/>
      <c r="C65" s="39"/>
      <c r="D65" s="39"/>
      <c r="E65" s="39"/>
      <c r="F65" s="40"/>
      <c r="G65" s="39"/>
      <c r="H65" s="2"/>
    </row>
    <row r="66" spans="1:8" ht="18" x14ac:dyDescent="0.25">
      <c r="A66" s="4"/>
      <c r="B66" s="38"/>
      <c r="C66" s="38"/>
      <c r="D66" s="38"/>
      <c r="E66" s="38"/>
      <c r="F66" s="36"/>
      <c r="G66" s="38"/>
      <c r="H66" s="2"/>
    </row>
    <row r="67" spans="1:8" x14ac:dyDescent="0.2">
      <c r="A67" s="41" t="s">
        <v>50</v>
      </c>
    </row>
    <row r="69" spans="1:8" ht="18" x14ac:dyDescent="0.25">
      <c r="A69" s="81"/>
      <c r="B69" s="82"/>
      <c r="C69" s="82"/>
      <c r="D69" s="8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75"/>
  <sheetViews>
    <sheetView showOutlineSymbols="0" topLeftCell="A2" zoomScale="87" zoomScaleNormal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7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MARCH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1"/>
      <c r="B5" s="83"/>
      <c r="C5" s="83"/>
      <c r="D5" s="60" t="s">
        <v>153</v>
      </c>
      <c r="E5" s="61"/>
      <c r="F5" s="8"/>
      <c r="G5" s="84"/>
      <c r="H5" s="2"/>
    </row>
    <row r="6" spans="1:8" ht="18" x14ac:dyDescent="0.25">
      <c r="A6" s="23" t="s">
        <v>3</v>
      </c>
      <c r="B6" s="83"/>
      <c r="C6" s="83"/>
      <c r="D6" s="83"/>
      <c r="E6" s="83"/>
      <c r="F6" s="84"/>
      <c r="G6" s="84"/>
      <c r="H6" s="2"/>
    </row>
    <row r="7" spans="1:8" ht="15.75" x14ac:dyDescent="0.25">
      <c r="A7" s="63"/>
      <c r="B7" s="63"/>
      <c r="C7" s="63"/>
      <c r="D7" s="63"/>
      <c r="E7" s="25" t="s">
        <v>4</v>
      </c>
      <c r="F7" s="25" t="s">
        <v>4</v>
      </c>
      <c r="G7" s="12" t="s">
        <v>5</v>
      </c>
      <c r="H7" s="2"/>
    </row>
    <row r="8" spans="1:8" ht="15.75" x14ac:dyDescent="0.25">
      <c r="A8" s="63"/>
      <c r="B8" s="63"/>
      <c r="C8" s="63"/>
      <c r="D8" s="25" t="s">
        <v>6</v>
      </c>
      <c r="E8" s="25" t="s">
        <v>7</v>
      </c>
      <c r="F8" s="12" t="s">
        <v>8</v>
      </c>
      <c r="G8" s="12" t="s">
        <v>9</v>
      </c>
      <c r="H8" s="2"/>
    </row>
    <row r="9" spans="1:8" ht="15.75" x14ac:dyDescent="0.25">
      <c r="A9" s="135" t="s">
        <v>10</v>
      </c>
      <c r="B9" s="136"/>
      <c r="C9" s="14"/>
      <c r="D9" s="71"/>
      <c r="E9" s="101"/>
      <c r="F9" s="101"/>
      <c r="G9" s="102"/>
      <c r="H9" s="15"/>
    </row>
    <row r="10" spans="1:8" ht="15.75" x14ac:dyDescent="0.25">
      <c r="A10" s="135" t="s">
        <v>11</v>
      </c>
      <c r="B10" s="136"/>
      <c r="C10" s="14"/>
      <c r="D10" s="71"/>
      <c r="E10" s="101"/>
      <c r="F10" s="101"/>
      <c r="G10" s="102"/>
      <c r="H10" s="15"/>
    </row>
    <row r="11" spans="1:8" ht="15.75" x14ac:dyDescent="0.25">
      <c r="A11" s="135" t="s">
        <v>111</v>
      </c>
      <c r="B11" s="136"/>
      <c r="C11" s="14"/>
      <c r="D11" s="71"/>
      <c r="E11" s="101"/>
      <c r="F11" s="101"/>
      <c r="G11" s="102"/>
      <c r="H11" s="15"/>
    </row>
    <row r="12" spans="1:8" ht="15.75" x14ac:dyDescent="0.25">
      <c r="A12" s="135" t="s">
        <v>25</v>
      </c>
      <c r="B12" s="136"/>
      <c r="C12" s="14"/>
      <c r="D12" s="71">
        <v>1</v>
      </c>
      <c r="E12" s="101">
        <v>130868</v>
      </c>
      <c r="F12" s="101">
        <v>68446.5</v>
      </c>
      <c r="G12" s="102">
        <f>F12/E12</f>
        <v>0.52301937830485679</v>
      </c>
      <c r="H12" s="15"/>
    </row>
    <row r="13" spans="1:8" ht="15.75" x14ac:dyDescent="0.25">
      <c r="A13" s="135" t="s">
        <v>70</v>
      </c>
      <c r="B13" s="136"/>
      <c r="C13" s="14"/>
      <c r="D13" s="71"/>
      <c r="E13" s="101"/>
      <c r="F13" s="101"/>
      <c r="G13" s="102"/>
      <c r="H13" s="15"/>
    </row>
    <row r="14" spans="1:8" ht="15.75" x14ac:dyDescent="0.25">
      <c r="A14" s="135" t="s">
        <v>99</v>
      </c>
      <c r="B14" s="136"/>
      <c r="C14" s="14"/>
      <c r="D14" s="71"/>
      <c r="E14" s="101"/>
      <c r="F14" s="101"/>
      <c r="G14" s="102"/>
      <c r="H14" s="15"/>
    </row>
    <row r="15" spans="1:8" ht="15.75" x14ac:dyDescent="0.25">
      <c r="A15" s="135" t="s">
        <v>101</v>
      </c>
      <c r="B15" s="136"/>
      <c r="C15" s="14"/>
      <c r="D15" s="71"/>
      <c r="E15" s="101"/>
      <c r="F15" s="101"/>
      <c r="G15" s="102"/>
      <c r="H15" s="15"/>
    </row>
    <row r="16" spans="1:8" ht="15.75" x14ac:dyDescent="0.25">
      <c r="A16" s="135" t="s">
        <v>96</v>
      </c>
      <c r="B16" s="136"/>
      <c r="C16" s="14"/>
      <c r="D16" s="71"/>
      <c r="E16" s="101"/>
      <c r="F16" s="101"/>
      <c r="G16" s="102"/>
      <c r="H16" s="15"/>
    </row>
    <row r="17" spans="1:8" ht="15.75" x14ac:dyDescent="0.25">
      <c r="A17" s="135" t="s">
        <v>74</v>
      </c>
      <c r="B17" s="136"/>
      <c r="C17" s="14"/>
      <c r="D17" s="71"/>
      <c r="E17" s="101"/>
      <c r="F17" s="101"/>
      <c r="G17" s="102"/>
      <c r="H17" s="15"/>
    </row>
    <row r="18" spans="1:8" ht="15.75" x14ac:dyDescent="0.25">
      <c r="A18" s="138" t="s">
        <v>105</v>
      </c>
      <c r="B18" s="136"/>
      <c r="C18" s="14"/>
      <c r="D18" s="71"/>
      <c r="E18" s="101"/>
      <c r="F18" s="101"/>
      <c r="G18" s="102"/>
      <c r="H18" s="15"/>
    </row>
    <row r="19" spans="1:8" ht="15.75" x14ac:dyDescent="0.25">
      <c r="A19" s="138" t="s">
        <v>14</v>
      </c>
      <c r="B19" s="136"/>
      <c r="C19" s="14"/>
      <c r="D19" s="71"/>
      <c r="E19" s="101"/>
      <c r="F19" s="101"/>
      <c r="G19" s="102"/>
      <c r="H19" s="15"/>
    </row>
    <row r="20" spans="1:8" ht="15.75" x14ac:dyDescent="0.25">
      <c r="A20" s="135" t="s">
        <v>15</v>
      </c>
      <c r="B20" s="136"/>
      <c r="C20" s="14"/>
      <c r="D20" s="71"/>
      <c r="E20" s="101"/>
      <c r="F20" s="101"/>
      <c r="G20" s="102"/>
      <c r="H20" s="15"/>
    </row>
    <row r="21" spans="1:8" ht="15.75" x14ac:dyDescent="0.25">
      <c r="A21" s="135" t="s">
        <v>58</v>
      </c>
      <c r="B21" s="136"/>
      <c r="C21" s="14"/>
      <c r="D21" s="71"/>
      <c r="E21" s="101"/>
      <c r="F21" s="101"/>
      <c r="G21" s="102"/>
      <c r="H21" s="15"/>
    </row>
    <row r="22" spans="1:8" ht="15.75" x14ac:dyDescent="0.25">
      <c r="A22" s="135" t="s">
        <v>91</v>
      </c>
      <c r="B22" s="136"/>
      <c r="C22" s="14"/>
      <c r="D22" s="71"/>
      <c r="E22" s="101"/>
      <c r="F22" s="101"/>
      <c r="G22" s="102"/>
      <c r="H22" s="15"/>
    </row>
    <row r="23" spans="1:8" ht="15.75" x14ac:dyDescent="0.25">
      <c r="A23" s="135" t="s">
        <v>106</v>
      </c>
      <c r="B23" s="136"/>
      <c r="C23" s="14"/>
      <c r="D23" s="71"/>
      <c r="E23" s="101"/>
      <c r="F23" s="101"/>
      <c r="G23" s="102"/>
      <c r="H23" s="15"/>
    </row>
    <row r="24" spans="1:8" ht="15.75" x14ac:dyDescent="0.25">
      <c r="A24" s="135" t="s">
        <v>18</v>
      </c>
      <c r="B24" s="136"/>
      <c r="C24" s="14"/>
      <c r="D24" s="71"/>
      <c r="E24" s="101"/>
      <c r="F24" s="101"/>
      <c r="G24" s="102"/>
      <c r="H24" s="15"/>
    </row>
    <row r="25" spans="1:8" ht="15.75" x14ac:dyDescent="0.25">
      <c r="A25" s="137" t="s">
        <v>20</v>
      </c>
      <c r="B25" s="136"/>
      <c r="C25" s="14"/>
      <c r="D25" s="71"/>
      <c r="E25" s="101"/>
      <c r="F25" s="101"/>
      <c r="G25" s="102"/>
      <c r="H25" s="15"/>
    </row>
    <row r="26" spans="1:8" ht="15.75" x14ac:dyDescent="0.25">
      <c r="A26" s="137" t="s">
        <v>21</v>
      </c>
      <c r="B26" s="136"/>
      <c r="C26" s="14"/>
      <c r="D26" s="71"/>
      <c r="E26" s="101"/>
      <c r="F26" s="101"/>
      <c r="G26" s="102"/>
      <c r="H26" s="15"/>
    </row>
    <row r="27" spans="1:8" ht="15.75" x14ac:dyDescent="0.25">
      <c r="A27" s="138" t="s">
        <v>22</v>
      </c>
      <c r="B27" s="136"/>
      <c r="C27" s="14"/>
      <c r="D27" s="71"/>
      <c r="E27" s="101"/>
      <c r="F27" s="101"/>
      <c r="G27" s="102"/>
      <c r="H27" s="15"/>
    </row>
    <row r="28" spans="1:8" ht="15.75" x14ac:dyDescent="0.25">
      <c r="A28" s="138" t="s">
        <v>23</v>
      </c>
      <c r="B28" s="136"/>
      <c r="C28" s="14"/>
      <c r="D28" s="71"/>
      <c r="E28" s="101"/>
      <c r="F28" s="101"/>
      <c r="G28" s="102"/>
      <c r="H28" s="15"/>
    </row>
    <row r="29" spans="1:8" ht="15.75" x14ac:dyDescent="0.25">
      <c r="A29" s="138" t="s">
        <v>24</v>
      </c>
      <c r="B29" s="136"/>
      <c r="C29" s="14"/>
      <c r="D29" s="71"/>
      <c r="E29" s="101"/>
      <c r="F29" s="101"/>
      <c r="G29" s="102"/>
      <c r="H29" s="15"/>
    </row>
    <row r="30" spans="1:8" ht="15.75" x14ac:dyDescent="0.25">
      <c r="A30" s="138" t="s">
        <v>152</v>
      </c>
      <c r="B30" s="136"/>
      <c r="C30" s="14"/>
      <c r="D30" s="71">
        <v>4</v>
      </c>
      <c r="E30" s="101">
        <v>388858</v>
      </c>
      <c r="F30" s="101">
        <v>88757.5</v>
      </c>
      <c r="G30" s="102">
        <f>F30/E30</f>
        <v>0.22825170113511872</v>
      </c>
      <c r="H30" s="15"/>
    </row>
    <row r="31" spans="1:8" ht="15.75" x14ac:dyDescent="0.25">
      <c r="A31" s="138" t="s">
        <v>145</v>
      </c>
      <c r="B31" s="136"/>
      <c r="C31" s="14"/>
      <c r="D31" s="71"/>
      <c r="E31" s="101"/>
      <c r="F31" s="101"/>
      <c r="G31" s="102"/>
      <c r="H31" s="15"/>
    </row>
    <row r="32" spans="1:8" ht="15.75" x14ac:dyDescent="0.25">
      <c r="A32" s="138" t="s">
        <v>102</v>
      </c>
      <c r="B32" s="136"/>
      <c r="C32" s="14"/>
      <c r="D32" s="71"/>
      <c r="E32" s="101"/>
      <c r="F32" s="101"/>
      <c r="G32" s="102"/>
      <c r="H32" s="15"/>
    </row>
    <row r="33" spans="1:8" ht="15.75" x14ac:dyDescent="0.25">
      <c r="A33" s="138" t="s">
        <v>27</v>
      </c>
      <c r="B33" s="136"/>
      <c r="C33" s="14"/>
      <c r="D33" s="71"/>
      <c r="E33" s="101"/>
      <c r="F33" s="101"/>
      <c r="G33" s="102"/>
      <c r="H33" s="15"/>
    </row>
    <row r="34" spans="1:8" ht="15.75" x14ac:dyDescent="0.25">
      <c r="A34" s="138" t="s">
        <v>72</v>
      </c>
      <c r="B34" s="136"/>
      <c r="C34" s="14"/>
      <c r="D34" s="71"/>
      <c r="E34" s="101"/>
      <c r="F34" s="101"/>
      <c r="G34" s="102"/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03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03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2">
      <c r="A38" s="17"/>
      <c r="B38" s="18"/>
      <c r="C38" s="14"/>
      <c r="D38" s="72"/>
      <c r="E38" s="104"/>
      <c r="F38" s="104"/>
      <c r="G38" s="103"/>
      <c r="H38" s="15"/>
    </row>
    <row r="39" spans="1:8" ht="15.75" x14ac:dyDescent="0.25">
      <c r="A39" s="19" t="s">
        <v>31</v>
      </c>
      <c r="B39" s="20"/>
      <c r="C39" s="21"/>
      <c r="D39" s="73">
        <f>SUM(D9:D38)</f>
        <v>5</v>
      </c>
      <c r="E39" s="112">
        <f>SUM(E9:E38)</f>
        <v>519726</v>
      </c>
      <c r="F39" s="112">
        <f>SUM(F9:F38)</f>
        <v>157204</v>
      </c>
      <c r="G39" s="117">
        <f>F39/E39</f>
        <v>0.30247476554953956</v>
      </c>
      <c r="H39" s="15"/>
    </row>
    <row r="40" spans="1:8" ht="15.75" x14ac:dyDescent="0.25">
      <c r="A40" s="85"/>
      <c r="B40" s="86"/>
      <c r="C40" s="21"/>
      <c r="D40" s="87"/>
      <c r="E40" s="124"/>
      <c r="F40" s="124"/>
      <c r="G40" s="125"/>
      <c r="H40" s="2"/>
    </row>
    <row r="41" spans="1:8" ht="18" x14ac:dyDescent="0.25">
      <c r="A41" s="23" t="s">
        <v>146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147</v>
      </c>
      <c r="F42" s="11" t="s">
        <v>147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8" t="s">
        <v>124</v>
      </c>
      <c r="H43" s="2"/>
    </row>
    <row r="44" spans="1:8" ht="15.75" x14ac:dyDescent="0.25">
      <c r="A44" s="27" t="s">
        <v>10</v>
      </c>
      <c r="B44" s="28"/>
      <c r="C44" s="14"/>
      <c r="D44" s="71"/>
      <c r="E44" s="101"/>
      <c r="F44" s="101"/>
      <c r="G44" s="102"/>
      <c r="H44" s="15"/>
    </row>
    <row r="45" spans="1:8" ht="15.75" x14ac:dyDescent="0.25">
      <c r="A45" s="27" t="s">
        <v>14</v>
      </c>
      <c r="B45" s="28"/>
      <c r="C45" s="14"/>
      <c r="D45" s="71">
        <v>6</v>
      </c>
      <c r="E45" s="101">
        <v>1124171</v>
      </c>
      <c r="F45" s="101">
        <v>52590.97</v>
      </c>
      <c r="G45" s="102">
        <f>1-(+F45/E45)</f>
        <v>0.95321799797361795</v>
      </c>
      <c r="H45" s="15"/>
    </row>
    <row r="46" spans="1:8" ht="15.75" x14ac:dyDescent="0.25">
      <c r="A46" s="27" t="s">
        <v>20</v>
      </c>
      <c r="B46" s="28"/>
      <c r="C46" s="14"/>
      <c r="D46" s="71"/>
      <c r="E46" s="101"/>
      <c r="F46" s="101"/>
      <c r="G46" s="102"/>
      <c r="H46" s="15"/>
    </row>
    <row r="47" spans="1:8" x14ac:dyDescent="0.2">
      <c r="A47" s="16" t="s">
        <v>148</v>
      </c>
      <c r="B47" s="30"/>
      <c r="C47" s="14"/>
      <c r="D47" s="72"/>
      <c r="E47" s="104"/>
      <c r="F47" s="101"/>
      <c r="G47" s="103"/>
      <c r="H47" s="15"/>
    </row>
    <row r="48" spans="1:8" x14ac:dyDescent="0.2">
      <c r="A48" s="16" t="s">
        <v>44</v>
      </c>
      <c r="B48" s="28"/>
      <c r="C48" s="14"/>
      <c r="D48" s="72"/>
      <c r="E48" s="100"/>
      <c r="F48" s="101"/>
      <c r="G48" s="103"/>
      <c r="H48" s="15"/>
    </row>
    <row r="49" spans="1:8" x14ac:dyDescent="0.2">
      <c r="A49" s="16" t="s">
        <v>30</v>
      </c>
      <c r="B49" s="28"/>
      <c r="C49" s="14"/>
      <c r="D49" s="72"/>
      <c r="E49" s="100"/>
      <c r="F49" s="101"/>
      <c r="G49" s="103"/>
      <c r="H49" s="15"/>
    </row>
    <row r="50" spans="1:8" ht="15.75" x14ac:dyDescent="0.25">
      <c r="A50" s="32"/>
      <c r="B50" s="18"/>
      <c r="C50" s="14"/>
      <c r="D50" s="72"/>
      <c r="E50" s="111"/>
      <c r="F50" s="111"/>
      <c r="G50" s="103"/>
      <c r="H50" s="15"/>
    </row>
    <row r="51" spans="1:8" ht="15.75" x14ac:dyDescent="0.25">
      <c r="A51" s="20" t="s">
        <v>149</v>
      </c>
      <c r="B51" s="20"/>
      <c r="C51" s="21"/>
      <c r="D51" s="99">
        <f>SUM(D44:D47)</f>
        <v>6</v>
      </c>
      <c r="E51" s="105">
        <f>SUM(E44:E50)</f>
        <v>1124171</v>
      </c>
      <c r="F51" s="105">
        <f>SUM(F44:F50)</f>
        <v>52590.97</v>
      </c>
      <c r="G51" s="106">
        <f>1-(+F51/E51)</f>
        <v>0.95321799797361795</v>
      </c>
      <c r="H51" s="15"/>
    </row>
    <row r="52" spans="1:8" ht="15.75" x14ac:dyDescent="0.25">
      <c r="A52" s="85"/>
      <c r="B52" s="86"/>
      <c r="C52" s="21"/>
      <c r="D52" s="129"/>
      <c r="E52" s="130"/>
      <c r="F52" s="130"/>
      <c r="G52" s="131"/>
      <c r="H52" s="15"/>
    </row>
    <row r="53" spans="1:8" ht="18" x14ac:dyDescent="0.25">
      <c r="A53" s="23" t="s">
        <v>32</v>
      </c>
      <c r="B53" s="24"/>
      <c r="C53" s="24"/>
      <c r="D53" s="11"/>
      <c r="E53" s="109"/>
      <c r="F53" s="75"/>
      <c r="G53" s="75"/>
      <c r="H53" s="15"/>
    </row>
    <row r="54" spans="1:8" ht="15.75" x14ac:dyDescent="0.25">
      <c r="A54" s="26"/>
      <c r="B54" s="26"/>
      <c r="C54" s="26"/>
      <c r="D54" s="110"/>
      <c r="E54" s="11" t="s">
        <v>122</v>
      </c>
      <c r="F54" s="11" t="s">
        <v>122</v>
      </c>
      <c r="G54" s="11" t="s">
        <v>5</v>
      </c>
      <c r="H54" s="15"/>
    </row>
    <row r="55" spans="1:8" ht="15.75" x14ac:dyDescent="0.25">
      <c r="A55" s="26"/>
      <c r="B55" s="26"/>
      <c r="C55" s="26"/>
      <c r="D55" s="110" t="s">
        <v>6</v>
      </c>
      <c r="E55" s="76" t="s">
        <v>123</v>
      </c>
      <c r="F55" s="75" t="s">
        <v>8</v>
      </c>
      <c r="G55" s="78" t="s">
        <v>124</v>
      </c>
      <c r="H55" s="15"/>
    </row>
    <row r="56" spans="1:8" ht="15.75" x14ac:dyDescent="0.25">
      <c r="A56" s="27" t="s">
        <v>33</v>
      </c>
      <c r="B56" s="28"/>
      <c r="C56" s="14"/>
      <c r="D56" s="71">
        <v>17</v>
      </c>
      <c r="E56" s="101">
        <v>502311.05</v>
      </c>
      <c r="F56" s="101">
        <v>48580.12</v>
      </c>
      <c r="G56" s="102">
        <f>1-(+F56/E56)</f>
        <v>0.90328677818256242</v>
      </c>
      <c r="H56" s="15"/>
    </row>
    <row r="57" spans="1:8" ht="15.75" x14ac:dyDescent="0.25">
      <c r="A57" s="27" t="s">
        <v>34</v>
      </c>
      <c r="B57" s="28"/>
      <c r="C57" s="14"/>
      <c r="D57" s="71"/>
      <c r="E57" s="101"/>
      <c r="F57" s="101"/>
      <c r="G57" s="102"/>
      <c r="H57" s="15"/>
    </row>
    <row r="58" spans="1:8" ht="15.75" x14ac:dyDescent="0.25">
      <c r="A58" s="27" t="s">
        <v>35</v>
      </c>
      <c r="B58" s="28"/>
      <c r="C58" s="14"/>
      <c r="D58" s="71">
        <v>28</v>
      </c>
      <c r="E58" s="101">
        <v>1363076.25</v>
      </c>
      <c r="F58" s="101">
        <v>126679.83</v>
      </c>
      <c r="G58" s="102">
        <f>1-(+F58/E58)</f>
        <v>0.90706328424400318</v>
      </c>
      <c r="H58" s="15"/>
    </row>
    <row r="59" spans="1:8" ht="15.75" x14ac:dyDescent="0.25">
      <c r="A59" s="27" t="s">
        <v>36</v>
      </c>
      <c r="B59" s="28"/>
      <c r="C59" s="14"/>
      <c r="D59" s="71">
        <v>4</v>
      </c>
      <c r="E59" s="101">
        <v>655359.5</v>
      </c>
      <c r="F59" s="101">
        <v>48180</v>
      </c>
      <c r="G59" s="102">
        <f>1-(+F59/E59)</f>
        <v>0.92648309820793018</v>
      </c>
      <c r="H59" s="15"/>
    </row>
    <row r="60" spans="1:8" ht="15.75" x14ac:dyDescent="0.25">
      <c r="A60" s="27" t="s">
        <v>37</v>
      </c>
      <c r="B60" s="28"/>
      <c r="C60" s="14"/>
      <c r="D60" s="71">
        <v>28</v>
      </c>
      <c r="E60" s="101">
        <v>1997421.51</v>
      </c>
      <c r="F60" s="101">
        <v>113780.66</v>
      </c>
      <c r="G60" s="102">
        <f t="shared" ref="G60:G66" si="0">1-(+F60/E60)</f>
        <v>0.94303622974401635</v>
      </c>
      <c r="H60" s="15"/>
    </row>
    <row r="61" spans="1:8" ht="15.75" x14ac:dyDescent="0.25">
      <c r="A61" s="27" t="s">
        <v>38</v>
      </c>
      <c r="B61" s="28"/>
      <c r="C61" s="14"/>
      <c r="D61" s="71"/>
      <c r="E61" s="101"/>
      <c r="F61" s="101"/>
      <c r="G61" s="102"/>
      <c r="H61" s="2"/>
    </row>
    <row r="62" spans="1:8" ht="15.75" x14ac:dyDescent="0.25">
      <c r="A62" s="27" t="s">
        <v>39</v>
      </c>
      <c r="B62" s="28"/>
      <c r="C62" s="14"/>
      <c r="D62" s="71">
        <v>3</v>
      </c>
      <c r="E62" s="101">
        <v>140865</v>
      </c>
      <c r="F62" s="101">
        <v>17345</v>
      </c>
      <c r="G62" s="102">
        <f t="shared" si="0"/>
        <v>0.87686792318886875</v>
      </c>
      <c r="H62" s="2"/>
    </row>
    <row r="63" spans="1:8" ht="15.75" x14ac:dyDescent="0.25">
      <c r="A63" s="27" t="s">
        <v>40</v>
      </c>
      <c r="B63" s="28"/>
      <c r="C63" s="14"/>
      <c r="D63" s="71"/>
      <c r="E63" s="101"/>
      <c r="F63" s="101"/>
      <c r="G63" s="102"/>
      <c r="H63" s="2"/>
    </row>
    <row r="64" spans="1:8" ht="15.75" x14ac:dyDescent="0.25">
      <c r="A64" s="53" t="s">
        <v>41</v>
      </c>
      <c r="B64" s="28"/>
      <c r="C64" s="14"/>
      <c r="D64" s="71"/>
      <c r="E64" s="101"/>
      <c r="F64" s="101"/>
      <c r="G64" s="102"/>
      <c r="H64" s="2"/>
    </row>
    <row r="65" spans="1:8" ht="15.75" x14ac:dyDescent="0.25">
      <c r="A65" s="54" t="s">
        <v>59</v>
      </c>
      <c r="B65" s="28"/>
      <c r="C65" s="14"/>
      <c r="D65" s="71"/>
      <c r="E65" s="101"/>
      <c r="F65" s="101"/>
      <c r="G65" s="102"/>
      <c r="H65" s="2"/>
    </row>
    <row r="66" spans="1:8" ht="15.75" x14ac:dyDescent="0.25">
      <c r="A66" s="27" t="s">
        <v>92</v>
      </c>
      <c r="B66" s="28"/>
      <c r="C66" s="14"/>
      <c r="D66" s="71">
        <v>366</v>
      </c>
      <c r="E66" s="101">
        <v>34040770.100000001</v>
      </c>
      <c r="F66" s="101">
        <v>3863835.68</v>
      </c>
      <c r="G66" s="102">
        <f t="shared" si="0"/>
        <v>0.88649388164106191</v>
      </c>
      <c r="H66" s="2"/>
    </row>
    <row r="67" spans="1:8" ht="15.75" x14ac:dyDescent="0.25">
      <c r="A67" s="69" t="s">
        <v>93</v>
      </c>
      <c r="B67" s="30"/>
      <c r="C67" s="14"/>
      <c r="D67" s="71"/>
      <c r="E67" s="101"/>
      <c r="F67" s="101"/>
      <c r="G67" s="102"/>
      <c r="H67" s="2"/>
    </row>
    <row r="68" spans="1:8" x14ac:dyDescent="0.2">
      <c r="A68" s="16" t="s">
        <v>42</v>
      </c>
      <c r="B68" s="30"/>
      <c r="C68" s="14"/>
      <c r="D68" s="72"/>
      <c r="E68" s="104"/>
      <c r="F68" s="101"/>
      <c r="G68" s="103"/>
      <c r="H68" s="2"/>
    </row>
    <row r="69" spans="1:8" x14ac:dyDescent="0.2">
      <c r="A69" s="16" t="s">
        <v>43</v>
      </c>
      <c r="B69" s="28"/>
      <c r="C69" s="14"/>
      <c r="D69" s="72"/>
      <c r="E69" s="104"/>
      <c r="F69" s="101"/>
      <c r="G69" s="103"/>
    </row>
    <row r="70" spans="1:8" x14ac:dyDescent="0.2">
      <c r="A70" s="16" t="s">
        <v>44</v>
      </c>
      <c r="B70" s="28"/>
      <c r="C70" s="14"/>
      <c r="D70" s="72"/>
      <c r="E70" s="100"/>
      <c r="F70" s="101"/>
      <c r="G70" s="103"/>
    </row>
    <row r="71" spans="1:8" x14ac:dyDescent="0.2">
      <c r="A71" s="16" t="s">
        <v>30</v>
      </c>
      <c r="B71" s="28"/>
      <c r="C71" s="14"/>
      <c r="D71" s="72"/>
      <c r="E71" s="100"/>
      <c r="F71" s="101"/>
      <c r="G71" s="103"/>
    </row>
    <row r="72" spans="1:8" ht="15.75" x14ac:dyDescent="0.25">
      <c r="A72" s="32"/>
      <c r="B72" s="18"/>
      <c r="C72" s="14"/>
      <c r="D72" s="72"/>
      <c r="E72" s="111"/>
      <c r="F72" s="111"/>
      <c r="G72" s="103"/>
    </row>
    <row r="73" spans="1:8" ht="15.75" x14ac:dyDescent="0.25">
      <c r="A73" s="20" t="s">
        <v>45</v>
      </c>
      <c r="B73" s="20"/>
      <c r="C73" s="21"/>
      <c r="D73" s="73">
        <f>SUM(D56:D69)</f>
        <v>446</v>
      </c>
      <c r="E73" s="112">
        <f>SUM(E56:E72)</f>
        <v>38699803.410000004</v>
      </c>
      <c r="F73" s="112">
        <f>SUM(F56:F72)</f>
        <v>4218401.29</v>
      </c>
      <c r="G73" s="106">
        <f>1-(+F73/E73)</f>
        <v>0.89099682896812937</v>
      </c>
    </row>
    <row r="74" spans="1:8" x14ac:dyDescent="0.2">
      <c r="A74" s="33"/>
      <c r="B74" s="33"/>
      <c r="C74" s="33"/>
      <c r="D74" s="113"/>
      <c r="E74" s="114"/>
      <c r="F74" s="115"/>
      <c r="G74" s="115"/>
    </row>
    <row r="75" spans="1:8" ht="18" x14ac:dyDescent="0.25">
      <c r="A75" s="34" t="s">
        <v>46</v>
      </c>
      <c r="B75" s="35"/>
      <c r="C75" s="35"/>
      <c r="D75" s="116"/>
      <c r="E75" s="116"/>
      <c r="F75" s="36">
        <f>+F73+F51+F39</f>
        <v>4428196.26</v>
      </c>
      <c r="G75" s="116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zoomScale="87" zoomScaleNormal="87" workbookViewId="0">
      <selection activeCell="D9" sqref="D9"/>
    </sheetView>
  </sheetViews>
  <sheetFormatPr defaultRowHeight="15" x14ac:dyDescent="0.2"/>
  <cols>
    <col min="1" max="1" width="9.6640625" style="56" customWidth="1"/>
    <col min="2" max="2" width="15.6640625" style="56" customWidth="1"/>
    <col min="3" max="3" width="3.6640625" style="56" customWidth="1"/>
    <col min="4" max="4" width="6.6640625" style="56" customWidth="1"/>
    <col min="5" max="6" width="14.6640625" style="56" customWidth="1"/>
    <col min="7" max="7" width="11.6640625" style="56" customWidth="1"/>
    <col min="8" max="8" width="3.6640625" style="56" customWidth="1"/>
    <col min="9" max="16384" width="8.88671875" style="56"/>
  </cols>
  <sheetData>
    <row r="1" spans="1:8" ht="23.25" x14ac:dyDescent="0.35">
      <c r="A1" s="55" t="s">
        <v>0</v>
      </c>
      <c r="B1" s="21"/>
      <c r="C1" s="21"/>
      <c r="D1" s="21"/>
      <c r="E1" s="21"/>
      <c r="F1" s="21"/>
      <c r="G1" s="21"/>
      <c r="H1" s="21"/>
    </row>
    <row r="2" spans="1:8" ht="23.25" x14ac:dyDescent="0.35">
      <c r="A2" s="55" t="s">
        <v>1</v>
      </c>
      <c r="B2" s="21"/>
      <c r="C2" s="21"/>
      <c r="D2" s="21"/>
      <c r="E2" s="21"/>
      <c r="F2" s="21"/>
      <c r="G2" s="21"/>
      <c r="H2" s="21"/>
    </row>
    <row r="3" spans="1:8" ht="23.25" x14ac:dyDescent="0.35">
      <c r="A3" s="1" t="str">
        <f>ARG!$A$3</f>
        <v>MONTH ENDED:  MARCH 2025</v>
      </c>
      <c r="B3" s="21"/>
      <c r="C3" s="21"/>
      <c r="D3" s="21"/>
      <c r="E3" s="21"/>
      <c r="F3" s="21"/>
      <c r="G3" s="21"/>
      <c r="H3" s="21"/>
    </row>
    <row r="4" spans="1:8" x14ac:dyDescent="0.2">
      <c r="A4" s="59"/>
      <c r="B4" s="59"/>
      <c r="C4" s="59"/>
      <c r="D4" s="59"/>
      <c r="E4" s="59"/>
      <c r="F4" s="5"/>
      <c r="G4" s="5"/>
      <c r="H4" s="21"/>
    </row>
    <row r="5" spans="1:8" ht="23.25" x14ac:dyDescent="0.35">
      <c r="A5" s="21"/>
      <c r="B5" s="59"/>
      <c r="C5" s="59"/>
      <c r="D5" s="60" t="s">
        <v>130</v>
      </c>
      <c r="E5" s="61"/>
      <c r="F5" s="8"/>
      <c r="G5" s="5"/>
      <c r="H5" s="62"/>
    </row>
    <row r="6" spans="1:8" ht="18" x14ac:dyDescent="0.25">
      <c r="A6" s="23" t="s">
        <v>3</v>
      </c>
      <c r="B6" s="59"/>
      <c r="C6" s="59"/>
      <c r="D6" s="59"/>
      <c r="E6" s="59"/>
      <c r="F6" s="5"/>
      <c r="G6" s="5"/>
      <c r="H6" s="62"/>
    </row>
    <row r="7" spans="1:8" ht="15.75" x14ac:dyDescent="0.25">
      <c r="A7" s="63"/>
      <c r="B7" s="63"/>
      <c r="C7" s="63"/>
      <c r="D7" s="63"/>
      <c r="E7" s="25" t="s">
        <v>4</v>
      </c>
      <c r="F7" s="25" t="s">
        <v>4</v>
      </c>
      <c r="G7" s="12" t="s">
        <v>5</v>
      </c>
      <c r="H7" s="24"/>
    </row>
    <row r="8" spans="1:8" ht="15.75" x14ac:dyDescent="0.25">
      <c r="A8" s="63"/>
      <c r="B8" s="63"/>
      <c r="C8" s="63"/>
      <c r="D8" s="25" t="s">
        <v>6</v>
      </c>
      <c r="E8" s="25" t="s">
        <v>7</v>
      </c>
      <c r="F8" s="12" t="s">
        <v>8</v>
      </c>
      <c r="G8" s="12" t="s">
        <v>9</v>
      </c>
      <c r="H8" s="24"/>
    </row>
    <row r="9" spans="1:8" ht="15.75" x14ac:dyDescent="0.25">
      <c r="A9" s="135" t="s">
        <v>10</v>
      </c>
      <c r="B9" s="136"/>
      <c r="C9" s="14"/>
      <c r="D9" s="71"/>
      <c r="E9" s="101"/>
      <c r="F9" s="101"/>
      <c r="G9" s="118"/>
      <c r="H9" s="65"/>
    </row>
    <row r="10" spans="1:8" ht="15.75" x14ac:dyDescent="0.25">
      <c r="A10" s="135" t="s">
        <v>11</v>
      </c>
      <c r="B10" s="136"/>
      <c r="C10" s="14"/>
      <c r="D10" s="71"/>
      <c r="E10" s="101"/>
      <c r="F10" s="101"/>
      <c r="G10" s="118"/>
      <c r="H10" s="65"/>
    </row>
    <row r="11" spans="1:8" ht="15.75" x14ac:dyDescent="0.25">
      <c r="A11" s="135" t="s">
        <v>52</v>
      </c>
      <c r="B11" s="136"/>
      <c r="C11" s="14"/>
      <c r="D11" s="71"/>
      <c r="E11" s="101"/>
      <c r="F11" s="101"/>
      <c r="G11" s="118"/>
      <c r="H11" s="65"/>
    </row>
    <row r="12" spans="1:8" ht="15.75" x14ac:dyDescent="0.25">
      <c r="A12" s="135" t="s">
        <v>62</v>
      </c>
      <c r="B12" s="136"/>
      <c r="C12" s="14"/>
      <c r="D12" s="71"/>
      <c r="E12" s="101"/>
      <c r="F12" s="101"/>
      <c r="G12" s="118"/>
      <c r="H12" s="65"/>
    </row>
    <row r="13" spans="1:8" ht="15.75" x14ac:dyDescent="0.25">
      <c r="A13" s="135" t="s">
        <v>13</v>
      </c>
      <c r="B13" s="136"/>
      <c r="C13" s="14"/>
      <c r="D13" s="71"/>
      <c r="E13" s="101"/>
      <c r="F13" s="101"/>
      <c r="G13" s="118"/>
      <c r="H13" s="65"/>
    </row>
    <row r="14" spans="1:8" ht="15.75" x14ac:dyDescent="0.25">
      <c r="A14" s="135" t="s">
        <v>64</v>
      </c>
      <c r="B14" s="136"/>
      <c r="C14" s="14"/>
      <c r="D14" s="71"/>
      <c r="E14" s="101"/>
      <c r="F14" s="101"/>
      <c r="G14" s="118"/>
      <c r="H14" s="65"/>
    </row>
    <row r="15" spans="1:8" ht="15.75" x14ac:dyDescent="0.25">
      <c r="A15" s="135" t="s">
        <v>25</v>
      </c>
      <c r="B15" s="136"/>
      <c r="C15" s="14"/>
      <c r="D15" s="71">
        <v>3</v>
      </c>
      <c r="E15" s="101">
        <v>533241</v>
      </c>
      <c r="F15" s="101">
        <v>140260</v>
      </c>
      <c r="G15" s="118">
        <f>F15/E15</f>
        <v>0.26303303759463359</v>
      </c>
      <c r="H15" s="65"/>
    </row>
    <row r="16" spans="1:8" ht="15.75" x14ac:dyDescent="0.25">
      <c r="A16" s="135" t="s">
        <v>65</v>
      </c>
      <c r="B16" s="136"/>
      <c r="C16" s="14"/>
      <c r="D16" s="71"/>
      <c r="E16" s="101"/>
      <c r="F16" s="101"/>
      <c r="G16" s="118"/>
      <c r="H16" s="65"/>
    </row>
    <row r="17" spans="1:8" ht="15.75" x14ac:dyDescent="0.25">
      <c r="A17" s="135" t="s">
        <v>91</v>
      </c>
      <c r="B17" s="136"/>
      <c r="C17" s="14"/>
      <c r="D17" s="71"/>
      <c r="E17" s="101"/>
      <c r="F17" s="101"/>
      <c r="G17" s="118"/>
      <c r="H17" s="65"/>
    </row>
    <row r="18" spans="1:8" ht="15.75" x14ac:dyDescent="0.25">
      <c r="A18" s="135" t="s">
        <v>14</v>
      </c>
      <c r="B18" s="136"/>
      <c r="C18" s="14"/>
      <c r="D18" s="71"/>
      <c r="E18" s="101"/>
      <c r="F18" s="101"/>
      <c r="G18" s="118"/>
      <c r="H18" s="65"/>
    </row>
    <row r="19" spans="1:8" ht="15.75" x14ac:dyDescent="0.25">
      <c r="A19" s="135" t="s">
        <v>16</v>
      </c>
      <c r="B19" s="136"/>
      <c r="C19" s="14"/>
      <c r="D19" s="71">
        <v>1</v>
      </c>
      <c r="E19" s="101">
        <v>588299</v>
      </c>
      <c r="F19" s="101">
        <v>9871</v>
      </c>
      <c r="G19" s="118">
        <f>F19/E19</f>
        <v>1.6778882846987673E-2</v>
      </c>
      <c r="H19" s="65"/>
    </row>
    <row r="20" spans="1:8" ht="15.75" x14ac:dyDescent="0.25">
      <c r="A20" s="135" t="s">
        <v>86</v>
      </c>
      <c r="B20" s="136"/>
      <c r="C20" s="14"/>
      <c r="D20" s="71"/>
      <c r="E20" s="101"/>
      <c r="F20" s="101"/>
      <c r="G20" s="118"/>
      <c r="H20" s="65"/>
    </row>
    <row r="21" spans="1:8" ht="15.75" x14ac:dyDescent="0.25">
      <c r="A21" s="135" t="s">
        <v>87</v>
      </c>
      <c r="B21" s="136"/>
      <c r="C21" s="14"/>
      <c r="D21" s="71"/>
      <c r="E21" s="101"/>
      <c r="F21" s="101"/>
      <c r="G21" s="118"/>
      <c r="H21" s="65"/>
    </row>
    <row r="22" spans="1:8" ht="15.75" x14ac:dyDescent="0.25">
      <c r="A22" s="135" t="s">
        <v>17</v>
      </c>
      <c r="B22" s="136"/>
      <c r="C22" s="14"/>
      <c r="D22" s="71"/>
      <c r="E22" s="101"/>
      <c r="F22" s="101"/>
      <c r="G22" s="118"/>
      <c r="H22" s="65"/>
    </row>
    <row r="23" spans="1:8" ht="15.75" x14ac:dyDescent="0.25">
      <c r="A23" s="135" t="s">
        <v>97</v>
      </c>
      <c r="B23" s="136"/>
      <c r="C23" s="14"/>
      <c r="D23" s="71"/>
      <c r="E23" s="101"/>
      <c r="F23" s="101"/>
      <c r="G23" s="118"/>
      <c r="H23" s="65"/>
    </row>
    <row r="24" spans="1:8" ht="15.75" x14ac:dyDescent="0.25">
      <c r="A24" s="135" t="s">
        <v>18</v>
      </c>
      <c r="B24" s="136"/>
      <c r="C24" s="14"/>
      <c r="D24" s="71">
        <v>2</v>
      </c>
      <c r="E24" s="101">
        <v>727800</v>
      </c>
      <c r="F24" s="101">
        <v>234062</v>
      </c>
      <c r="G24" s="118">
        <f>F24/E24</f>
        <v>0.32160208848584776</v>
      </c>
      <c r="H24" s="65"/>
    </row>
    <row r="25" spans="1:8" ht="15.75" x14ac:dyDescent="0.25">
      <c r="A25" s="137" t="s">
        <v>20</v>
      </c>
      <c r="B25" s="136"/>
      <c r="C25" s="14"/>
      <c r="D25" s="71"/>
      <c r="E25" s="101"/>
      <c r="F25" s="101"/>
      <c r="G25" s="118"/>
      <c r="H25" s="65"/>
    </row>
    <row r="26" spans="1:8" ht="15.75" x14ac:dyDescent="0.25">
      <c r="A26" s="137" t="s">
        <v>21</v>
      </c>
      <c r="B26" s="136"/>
      <c r="C26" s="14"/>
      <c r="D26" s="71">
        <v>4</v>
      </c>
      <c r="E26" s="101">
        <v>20304</v>
      </c>
      <c r="F26" s="101">
        <v>20304</v>
      </c>
      <c r="G26" s="118">
        <f>F26/E26</f>
        <v>1</v>
      </c>
      <c r="H26" s="65"/>
    </row>
    <row r="27" spans="1:8" ht="15.75" x14ac:dyDescent="0.25">
      <c r="A27" s="138" t="s">
        <v>22</v>
      </c>
      <c r="B27" s="136"/>
      <c r="C27" s="14"/>
      <c r="D27" s="71"/>
      <c r="E27" s="101"/>
      <c r="F27" s="101"/>
      <c r="G27" s="118"/>
      <c r="H27" s="65"/>
    </row>
    <row r="28" spans="1:8" ht="15.75" x14ac:dyDescent="0.25">
      <c r="A28" s="138" t="s">
        <v>23</v>
      </c>
      <c r="B28" s="136"/>
      <c r="C28" s="14"/>
      <c r="D28" s="71"/>
      <c r="E28" s="101"/>
      <c r="F28" s="101"/>
      <c r="G28" s="118"/>
      <c r="H28" s="65"/>
    </row>
    <row r="29" spans="1:8" ht="15.75" x14ac:dyDescent="0.25">
      <c r="A29" s="138" t="s">
        <v>88</v>
      </c>
      <c r="B29" s="136"/>
      <c r="C29" s="14"/>
      <c r="D29" s="71">
        <v>1</v>
      </c>
      <c r="E29" s="101">
        <v>103422</v>
      </c>
      <c r="F29" s="101">
        <v>27578</v>
      </c>
      <c r="G29" s="118">
        <f>F29/E29</f>
        <v>0.26665506371951808</v>
      </c>
      <c r="H29" s="65"/>
    </row>
    <row r="30" spans="1:8" ht="15.75" x14ac:dyDescent="0.25">
      <c r="A30" s="138" t="s">
        <v>109</v>
      </c>
      <c r="B30" s="136"/>
      <c r="C30" s="14"/>
      <c r="D30" s="71">
        <v>11</v>
      </c>
      <c r="E30" s="101">
        <v>1055105</v>
      </c>
      <c r="F30" s="101">
        <v>233792.5</v>
      </c>
      <c r="G30" s="118">
        <f>F30/E30</f>
        <v>0.22158221219689037</v>
      </c>
      <c r="H30" s="65"/>
    </row>
    <row r="31" spans="1:8" ht="15.75" x14ac:dyDescent="0.25">
      <c r="A31" s="138" t="s">
        <v>116</v>
      </c>
      <c r="B31" s="136"/>
      <c r="C31" s="14"/>
      <c r="D31" s="71"/>
      <c r="E31" s="101"/>
      <c r="F31" s="101"/>
      <c r="G31" s="118"/>
      <c r="H31" s="65"/>
    </row>
    <row r="32" spans="1:8" ht="15.75" x14ac:dyDescent="0.25">
      <c r="A32" s="138" t="s">
        <v>90</v>
      </c>
      <c r="B32" s="136"/>
      <c r="C32" s="14"/>
      <c r="D32" s="71"/>
      <c r="E32" s="101"/>
      <c r="F32" s="101"/>
      <c r="G32" s="118"/>
      <c r="H32" s="65"/>
    </row>
    <row r="33" spans="1:8" ht="15.75" x14ac:dyDescent="0.25">
      <c r="A33" s="138" t="s">
        <v>66</v>
      </c>
      <c r="B33" s="136"/>
      <c r="C33" s="14"/>
      <c r="D33" s="71"/>
      <c r="E33" s="101"/>
      <c r="F33" s="101"/>
      <c r="G33" s="118"/>
      <c r="H33" s="65"/>
    </row>
    <row r="34" spans="1:8" ht="15.75" x14ac:dyDescent="0.25">
      <c r="A34" s="138" t="s">
        <v>118</v>
      </c>
      <c r="B34" s="136"/>
      <c r="C34" s="14"/>
      <c r="D34" s="71">
        <v>1</v>
      </c>
      <c r="E34" s="101">
        <v>202187</v>
      </c>
      <c r="F34" s="101">
        <v>73008.5</v>
      </c>
      <c r="G34" s="118">
        <f>F34/E34</f>
        <v>0.36109393779026344</v>
      </c>
      <c r="H34" s="65"/>
    </row>
    <row r="35" spans="1:8" x14ac:dyDescent="0.2">
      <c r="A35" s="16" t="s">
        <v>28</v>
      </c>
      <c r="B35" s="13"/>
      <c r="C35" s="14"/>
      <c r="D35" s="72"/>
      <c r="E35" s="100">
        <v>310</v>
      </c>
      <c r="F35" s="101">
        <v>0</v>
      </c>
      <c r="G35" s="119"/>
      <c r="H35" s="6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19"/>
      <c r="H36" s="65"/>
    </row>
    <row r="37" spans="1:8" x14ac:dyDescent="0.2">
      <c r="A37" s="16" t="s">
        <v>30</v>
      </c>
      <c r="B37" s="13"/>
      <c r="C37" s="14"/>
      <c r="D37" s="72"/>
      <c r="E37" s="120"/>
      <c r="F37" s="121"/>
      <c r="G37" s="119"/>
      <c r="H37" s="65"/>
    </row>
    <row r="38" spans="1:8" x14ac:dyDescent="0.2">
      <c r="A38" s="17"/>
      <c r="B38" s="18"/>
      <c r="C38" s="14"/>
      <c r="D38" s="72"/>
      <c r="E38" s="111"/>
      <c r="F38" s="111"/>
      <c r="G38" s="119"/>
      <c r="H38" s="65"/>
    </row>
    <row r="39" spans="1:8" ht="15.75" x14ac:dyDescent="0.25">
      <c r="A39" s="19" t="s">
        <v>31</v>
      </c>
      <c r="B39" s="20"/>
      <c r="C39" s="21"/>
      <c r="D39" s="73">
        <f>SUM(D9:D38)</f>
        <v>23</v>
      </c>
      <c r="E39" s="112">
        <f>SUM(E9:E38)</f>
        <v>3230668</v>
      </c>
      <c r="F39" s="112">
        <f>SUM(F9:F38)</f>
        <v>738876</v>
      </c>
      <c r="G39" s="122">
        <f>F39/E39</f>
        <v>0.22870688043463458</v>
      </c>
      <c r="H39" s="66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67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67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67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67"/>
    </row>
    <row r="44" spans="1:8" ht="15.75" x14ac:dyDescent="0.25">
      <c r="A44" s="27" t="s">
        <v>33</v>
      </c>
      <c r="B44" s="28"/>
      <c r="C44" s="14"/>
      <c r="D44" s="71">
        <v>32</v>
      </c>
      <c r="E44" s="101">
        <v>494174.4</v>
      </c>
      <c r="F44" s="101">
        <v>48995.35</v>
      </c>
      <c r="G44" s="118">
        <f>1-(+F44/E44)</f>
        <v>0.90085413165878281</v>
      </c>
      <c r="H44" s="65"/>
    </row>
    <row r="45" spans="1:8" ht="15.75" x14ac:dyDescent="0.25">
      <c r="A45" s="27" t="s">
        <v>34</v>
      </c>
      <c r="B45" s="28"/>
      <c r="C45" s="14"/>
      <c r="D45" s="71"/>
      <c r="E45" s="101"/>
      <c r="F45" s="101"/>
      <c r="G45" s="118"/>
      <c r="H45" s="65"/>
    </row>
    <row r="46" spans="1:8" ht="15.75" x14ac:dyDescent="0.25">
      <c r="A46" s="27" t="s">
        <v>35</v>
      </c>
      <c r="B46" s="28"/>
      <c r="C46" s="14"/>
      <c r="D46" s="71">
        <v>68</v>
      </c>
      <c r="E46" s="101">
        <v>3190777</v>
      </c>
      <c r="F46" s="101">
        <v>249573.83</v>
      </c>
      <c r="G46" s="118">
        <f t="shared" ref="G46:G52" si="0">1-(+F46/E46)</f>
        <v>0.92178274131974747</v>
      </c>
      <c r="H46" s="65"/>
    </row>
    <row r="47" spans="1:8" ht="15.75" x14ac:dyDescent="0.25">
      <c r="A47" s="27" t="s">
        <v>36</v>
      </c>
      <c r="B47" s="28"/>
      <c r="C47" s="14"/>
      <c r="D47" s="71">
        <v>12</v>
      </c>
      <c r="E47" s="101">
        <v>2315323.5</v>
      </c>
      <c r="F47" s="101">
        <v>117008.23</v>
      </c>
      <c r="G47" s="118">
        <f t="shared" si="0"/>
        <v>0.94946355012593275</v>
      </c>
      <c r="H47" s="65"/>
    </row>
    <row r="48" spans="1:8" ht="15.75" x14ac:dyDescent="0.25">
      <c r="A48" s="27" t="s">
        <v>37</v>
      </c>
      <c r="B48" s="28"/>
      <c r="C48" s="14"/>
      <c r="D48" s="71">
        <v>68</v>
      </c>
      <c r="E48" s="101">
        <v>3963033.27</v>
      </c>
      <c r="F48" s="101">
        <v>437614.58</v>
      </c>
      <c r="G48" s="118">
        <f t="shared" si="0"/>
        <v>0.88957585006597739</v>
      </c>
      <c r="H48" s="65"/>
    </row>
    <row r="49" spans="1:8" ht="15.75" x14ac:dyDescent="0.25">
      <c r="A49" s="27" t="s">
        <v>38</v>
      </c>
      <c r="B49" s="28"/>
      <c r="C49" s="14"/>
      <c r="D49" s="71"/>
      <c r="E49" s="101"/>
      <c r="F49" s="101"/>
      <c r="G49" s="118"/>
      <c r="H49" s="65"/>
    </row>
    <row r="50" spans="1:8" ht="15.75" x14ac:dyDescent="0.25">
      <c r="A50" s="27" t="s">
        <v>39</v>
      </c>
      <c r="B50" s="28"/>
      <c r="C50" s="14"/>
      <c r="D50" s="71">
        <v>8</v>
      </c>
      <c r="E50" s="101">
        <v>1072160</v>
      </c>
      <c r="F50" s="101">
        <v>75474.25</v>
      </c>
      <c r="G50" s="118">
        <f t="shared" si="0"/>
        <v>0.92960542269810476</v>
      </c>
      <c r="H50" s="65"/>
    </row>
    <row r="51" spans="1:8" ht="15.75" x14ac:dyDescent="0.25">
      <c r="A51" s="27" t="s">
        <v>40</v>
      </c>
      <c r="B51" s="28"/>
      <c r="C51" s="14"/>
      <c r="D51" s="71">
        <v>4</v>
      </c>
      <c r="E51" s="101">
        <v>305520</v>
      </c>
      <c r="F51" s="101">
        <v>40150</v>
      </c>
      <c r="G51" s="118">
        <f t="shared" si="0"/>
        <v>0.86858470803875365</v>
      </c>
      <c r="H51" s="65"/>
    </row>
    <row r="52" spans="1:8" ht="15.75" x14ac:dyDescent="0.25">
      <c r="A52" s="27" t="s">
        <v>41</v>
      </c>
      <c r="B52" s="28"/>
      <c r="C52" s="14"/>
      <c r="D52" s="71">
        <v>2</v>
      </c>
      <c r="E52" s="101">
        <v>375675</v>
      </c>
      <c r="F52" s="101">
        <v>22450</v>
      </c>
      <c r="G52" s="118">
        <f t="shared" si="0"/>
        <v>0.94024089971384839</v>
      </c>
      <c r="H52" s="65"/>
    </row>
    <row r="53" spans="1:8" ht="15.75" x14ac:dyDescent="0.25">
      <c r="A53" s="29" t="s">
        <v>59</v>
      </c>
      <c r="B53" s="28"/>
      <c r="C53" s="14"/>
      <c r="D53" s="71"/>
      <c r="E53" s="101"/>
      <c r="F53" s="101"/>
      <c r="G53" s="118"/>
      <c r="H53" s="65"/>
    </row>
    <row r="54" spans="1:8" ht="15.75" x14ac:dyDescent="0.25">
      <c r="A54" s="27" t="s">
        <v>60</v>
      </c>
      <c r="B54" s="30"/>
      <c r="C54" s="14"/>
      <c r="D54" s="71">
        <v>600</v>
      </c>
      <c r="E54" s="101">
        <v>40169431.689999998</v>
      </c>
      <c r="F54" s="101">
        <v>4492011.46</v>
      </c>
      <c r="G54" s="118">
        <f>1-(+F54/E54)</f>
        <v>0.88817338779731192</v>
      </c>
      <c r="H54" s="65"/>
    </row>
    <row r="55" spans="1:8" ht="15.75" x14ac:dyDescent="0.25">
      <c r="A55" s="27" t="s">
        <v>61</v>
      </c>
      <c r="B55" s="30"/>
      <c r="C55" s="14"/>
      <c r="D55" s="71">
        <v>8</v>
      </c>
      <c r="E55" s="101">
        <v>1078101.72</v>
      </c>
      <c r="F55" s="101">
        <v>66465.850000000006</v>
      </c>
      <c r="G55" s="118">
        <f>1-(+F55/E55)</f>
        <v>0.93834918471329398</v>
      </c>
      <c r="H55" s="65"/>
    </row>
    <row r="56" spans="1:8" x14ac:dyDescent="0.2">
      <c r="A56" s="16" t="s">
        <v>42</v>
      </c>
      <c r="B56" s="30"/>
      <c r="C56" s="14"/>
      <c r="D56" s="72"/>
      <c r="E56" s="104"/>
      <c r="F56" s="101"/>
      <c r="G56" s="119"/>
      <c r="H56" s="65"/>
    </row>
    <row r="57" spans="1:8" x14ac:dyDescent="0.2">
      <c r="A57" s="16" t="s">
        <v>43</v>
      </c>
      <c r="B57" s="28"/>
      <c r="C57" s="14"/>
      <c r="D57" s="72"/>
      <c r="E57" s="104"/>
      <c r="F57" s="101"/>
      <c r="G57" s="119"/>
      <c r="H57" s="65"/>
    </row>
    <row r="58" spans="1:8" x14ac:dyDescent="0.2">
      <c r="A58" s="16" t="s">
        <v>44</v>
      </c>
      <c r="B58" s="28"/>
      <c r="C58" s="14"/>
      <c r="D58" s="72"/>
      <c r="E58" s="100"/>
      <c r="F58" s="101"/>
      <c r="G58" s="119"/>
      <c r="H58" s="65"/>
    </row>
    <row r="59" spans="1:8" x14ac:dyDescent="0.2">
      <c r="A59" s="16" t="s">
        <v>30</v>
      </c>
      <c r="B59" s="28"/>
      <c r="C59" s="14"/>
      <c r="D59" s="72"/>
      <c r="E59" s="100"/>
      <c r="F59" s="101"/>
      <c r="G59" s="119"/>
      <c r="H59" s="65"/>
    </row>
    <row r="60" spans="1:8" ht="15.75" x14ac:dyDescent="0.25">
      <c r="A60" s="32"/>
      <c r="B60" s="18"/>
      <c r="C60" s="14"/>
      <c r="D60" s="72"/>
      <c r="E60" s="111"/>
      <c r="F60" s="111"/>
      <c r="G60" s="119"/>
      <c r="H60" s="65"/>
    </row>
    <row r="61" spans="1:8" ht="15.75" x14ac:dyDescent="0.25">
      <c r="A61" s="20" t="s">
        <v>45</v>
      </c>
      <c r="B61" s="33"/>
      <c r="C61" s="33"/>
      <c r="D61" s="73">
        <f>SUM(D44:D57)</f>
        <v>802</v>
      </c>
      <c r="E61" s="112">
        <f>SUM(E44:E60)</f>
        <v>52964196.579999998</v>
      </c>
      <c r="F61" s="112">
        <f>SUM(F44:F60)</f>
        <v>5549743.5499999998</v>
      </c>
      <c r="G61" s="122">
        <f>1-(F61/E61)</f>
        <v>0.8952170728839931</v>
      </c>
      <c r="H61" s="62"/>
    </row>
    <row r="62" spans="1:8" ht="18" x14ac:dyDescent="0.25">
      <c r="A62" s="34"/>
      <c r="B62" s="35"/>
      <c r="C62" s="35"/>
      <c r="D62" s="123"/>
      <c r="E62" s="114"/>
      <c r="F62" s="115"/>
      <c r="G62" s="115"/>
      <c r="H62" s="64"/>
    </row>
    <row r="63" spans="1:8" ht="18" x14ac:dyDescent="0.25">
      <c r="A63" s="34" t="s">
        <v>46</v>
      </c>
      <c r="B63" s="35"/>
      <c r="C63" s="35"/>
      <c r="D63" s="51"/>
      <c r="E63" s="116"/>
      <c r="F63" s="36">
        <f>F61+F39</f>
        <v>6288619.5499999998</v>
      </c>
      <c r="G63" s="116"/>
      <c r="H63" s="64"/>
    </row>
    <row r="64" spans="1:8" ht="18" x14ac:dyDescent="0.25">
      <c r="A64" s="34"/>
      <c r="B64" s="35"/>
      <c r="C64" s="35"/>
      <c r="D64" s="50"/>
      <c r="E64" s="35"/>
      <c r="F64" s="36"/>
      <c r="G64" s="35"/>
      <c r="H64" s="64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4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4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4"/>
    </row>
    <row r="68" spans="1:8" ht="18" x14ac:dyDescent="0.25">
      <c r="A68" s="4"/>
      <c r="B68" s="39"/>
      <c r="C68" s="39"/>
      <c r="D68" s="39"/>
      <c r="E68" s="39"/>
      <c r="F68" s="40"/>
      <c r="G68" s="39"/>
      <c r="H68" s="64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64"/>
    </row>
    <row r="70" spans="1:8" ht="15.75" x14ac:dyDescent="0.25">
      <c r="A70" s="58"/>
      <c r="B70" s="21"/>
      <c r="C70" s="21"/>
      <c r="H70" s="21"/>
    </row>
    <row r="71" spans="1:8" ht="18" x14ac:dyDescent="0.25">
      <c r="A71" s="81"/>
      <c r="B71" s="82"/>
      <c r="C71" s="82"/>
      <c r="D71" s="82"/>
    </row>
  </sheetData>
  <printOptions horizontalCentered="1"/>
  <pageMargins left="0.45" right="0.45" top="0.25" bottom="0.25" header="0.3" footer="0.3"/>
  <pageSetup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D24"/>
  <sheetViews>
    <sheetView showOutlineSymbols="0" zoomScale="87" zoomScaleNormal="87" workbookViewId="0">
      <selection activeCell="B14" sqref="B14"/>
    </sheetView>
  </sheetViews>
  <sheetFormatPr defaultColWidth="9.6640625" defaultRowHeight="15" x14ac:dyDescent="0.2"/>
  <cols>
    <col min="1" max="1" width="39.6640625" style="56" customWidth="1"/>
    <col min="2" max="2" width="27.6640625" style="56" customWidth="1"/>
    <col min="3" max="16384" width="9.6640625" style="56"/>
  </cols>
  <sheetData>
    <row r="1" spans="1:4" ht="23.25" x14ac:dyDescent="0.35">
      <c r="A1" s="55" t="s">
        <v>0</v>
      </c>
      <c r="B1" s="35"/>
      <c r="C1" s="36"/>
      <c r="D1" s="35"/>
    </row>
    <row r="2" spans="1:4" ht="23.25" x14ac:dyDescent="0.35">
      <c r="A2" s="55" t="s">
        <v>1</v>
      </c>
      <c r="B2" s="35"/>
      <c r="C2" s="21"/>
      <c r="D2" s="21"/>
    </row>
    <row r="3" spans="1:4" ht="23.25" x14ac:dyDescent="0.35">
      <c r="A3" s="55" t="s">
        <v>76</v>
      </c>
      <c r="B3" s="35"/>
      <c r="C3" s="21"/>
      <c r="D3" s="21"/>
    </row>
    <row r="4" spans="1:4" ht="23.25" x14ac:dyDescent="0.35">
      <c r="A4" s="55" t="str">
        <f>ARG!$A$3</f>
        <v>MONTH ENDED:  MARCH 2025</v>
      </c>
      <c r="B4" s="35"/>
      <c r="C4" s="21"/>
      <c r="D4" s="21"/>
    </row>
    <row r="5" spans="1:4" ht="24" thickBot="1" x14ac:dyDescent="0.4">
      <c r="A5" s="55"/>
      <c r="B5" s="35"/>
      <c r="C5" s="21"/>
      <c r="D5" s="21"/>
    </row>
    <row r="6" spans="1:4" ht="21.75" thickTop="1" thickBot="1" x14ac:dyDescent="0.35">
      <c r="A6" s="88" t="s">
        <v>77</v>
      </c>
      <c r="B6" s="89">
        <f>+ARG!$D$39+CARUTHERSVILLE!$D$39+HOLLYWOOD!$D$39+HARKC!$D$39+BALLYSKC!$D$39+AMERKC!$D$39+LAGRANGE!$D$39+AMERSC!$D$39+RIVERCITY!$D$39+HORSESHOE!$D$39+ISLEBV!$D$39+STJO!$D$39+CAPE!$D$39</f>
        <v>415</v>
      </c>
      <c r="C6" s="57"/>
      <c r="D6" s="21"/>
    </row>
    <row r="7" spans="1:4" ht="21.75" thickTop="1" thickBot="1" x14ac:dyDescent="0.35">
      <c r="A7" s="90" t="s">
        <v>78</v>
      </c>
      <c r="B7" s="98">
        <f>+ARG!$E$39+CARUTHERSVILLE!$E$39+HOLLYWOOD!$E$39+HARKC!$E$39+BALLYSKC!$E$39+AMERKC!$E$39+LAGRANGE!$E$39+AMERSC!$E$39+RIVERCITY!$E$39+HORSESHOE!$E$39+ISLEBV!$E$39+STJO!$E$39+CAPE!$E$39</f>
        <v>115055473.55</v>
      </c>
      <c r="C7" s="57"/>
      <c r="D7" s="21"/>
    </row>
    <row r="8" spans="1:4" ht="21" thickTop="1" x14ac:dyDescent="0.3">
      <c r="A8" s="90" t="s">
        <v>79</v>
      </c>
      <c r="B8" s="98">
        <f>+ARG!$F$39+CARUTHERSVILLE!$F$39+HOLLYWOOD!$F$39+HARKC!$F$39+BALLYSKC!$F$39+AMERKC!$F$39+LAGRANGE!$F$39+AMERSC!$F$39+RIVERCITY!$F$39+HORSESHOE!$F$39+ISLEBV!$F$39+STJO!$F$39+CAPE!$F$39</f>
        <v>24608848.98</v>
      </c>
      <c r="C8" s="57"/>
      <c r="D8" s="21"/>
    </row>
    <row r="9" spans="1:4" ht="20.25" x14ac:dyDescent="0.3">
      <c r="A9" s="90" t="s">
        <v>80</v>
      </c>
      <c r="B9" s="80">
        <f>B8/B7</f>
        <v>0.21388681668678422</v>
      </c>
      <c r="C9" s="57"/>
      <c r="D9" s="21"/>
    </row>
    <row r="10" spans="1:4" ht="21" thickBot="1" x14ac:dyDescent="0.35">
      <c r="A10" s="92"/>
      <c r="B10" s="93"/>
      <c r="C10" s="57"/>
      <c r="D10" s="21"/>
    </row>
    <row r="11" spans="1:4" ht="21.75" thickTop="1" thickBot="1" x14ac:dyDescent="0.35">
      <c r="A11" s="90" t="s">
        <v>127</v>
      </c>
      <c r="B11" s="89">
        <f>STJO!$D$51</f>
        <v>6</v>
      </c>
      <c r="C11" s="57"/>
      <c r="D11" s="21"/>
    </row>
    <row r="12" spans="1:4" ht="21.75" thickTop="1" thickBot="1" x14ac:dyDescent="0.35">
      <c r="A12" s="90" t="s">
        <v>128</v>
      </c>
      <c r="B12" s="98">
        <f>STJO!$E$51</f>
        <v>1124171</v>
      </c>
      <c r="C12" s="57"/>
      <c r="D12" s="21"/>
    </row>
    <row r="13" spans="1:4" ht="21" thickTop="1" x14ac:dyDescent="0.3">
      <c r="A13" s="90" t="s">
        <v>129</v>
      </c>
      <c r="B13" s="98">
        <f>STJO!$F$51</f>
        <v>52590.97</v>
      </c>
      <c r="C13" s="57"/>
      <c r="D13" s="21"/>
    </row>
    <row r="14" spans="1:4" ht="20.25" x14ac:dyDescent="0.3">
      <c r="A14" s="90" t="s">
        <v>84</v>
      </c>
      <c r="B14" s="80">
        <f>1-(B13/B12)</f>
        <v>0.95321799797361795</v>
      </c>
      <c r="C14" s="57"/>
      <c r="D14" s="21"/>
    </row>
    <row r="15" spans="1:4" ht="21" thickBot="1" x14ac:dyDescent="0.35">
      <c r="A15" s="92"/>
      <c r="B15" s="93"/>
      <c r="C15" s="57"/>
      <c r="D15" s="21"/>
    </row>
    <row r="16" spans="1:4" ht="21.75" thickTop="1" thickBot="1" x14ac:dyDescent="0.35">
      <c r="A16" s="90" t="s">
        <v>81</v>
      </c>
      <c r="B16" s="89">
        <f>+ARG!$D$61+CARUTHERSVILLE!$D$60+HOLLYWOOD!$D$62+HARKC!$D$62+BALLYSKC!$D$62+AMERKC!$D$62+LAGRANGE!$D$60+AMERSC!$D$61+RIVERCITY!$D$61+HORSESHOE!$D$60+ISLEBV!$D$60+STJO!$D$73+CAPE!$D$61</f>
        <v>13199</v>
      </c>
      <c r="C16" s="57"/>
      <c r="D16" s="21"/>
    </row>
    <row r="17" spans="1:4" ht="21.75" thickTop="1" thickBot="1" x14ac:dyDescent="0.35">
      <c r="A17" s="90" t="s">
        <v>82</v>
      </c>
      <c r="B17" s="98">
        <f>+ARG!$E$61+CARUTHERSVILLE!$E$60+HOLLYWOOD!$E$62+HARKC!$E$62+BALLYSKC!$E$62+AMERKC!$E$62+LAGRANGE!$E$60+AMERSC!$E$61+RIVERCITY!$E$61+HORSESHOE!$E$60+ISLEBV!$E$60+STJO!$E$73+CAPE!$E$61</f>
        <v>1582400673.01</v>
      </c>
      <c r="C17" s="57"/>
      <c r="D17" s="21"/>
    </row>
    <row r="18" spans="1:4" ht="21" thickTop="1" x14ac:dyDescent="0.3">
      <c r="A18" s="90" t="s">
        <v>83</v>
      </c>
      <c r="B18" s="98">
        <f>+ARG!$F$61+CARUTHERSVILLE!$F$60+HOLLYWOOD!$F$62+HARKC!$F$62+BALLYSKC!$F$62+AMERKC!$F$62+LAGRANGE!$F$60+AMERSC!$F$61+RIVERCITY!$F$61+HORSESHOE!$F$60+ISLEBV!$F$60+STJO!$F$73+CAPE!$F$61</f>
        <v>153255571.11000001</v>
      </c>
      <c r="C18" s="21"/>
      <c r="D18" s="21"/>
    </row>
    <row r="19" spans="1:4" ht="20.25" x14ac:dyDescent="0.3">
      <c r="A19" s="90" t="s">
        <v>84</v>
      </c>
      <c r="B19" s="80">
        <f>1-(B18/B17)</f>
        <v>0.90314995833610123</v>
      </c>
      <c r="C19" s="21"/>
      <c r="D19" s="21"/>
    </row>
    <row r="20" spans="1:4" ht="20.25" x14ac:dyDescent="0.3">
      <c r="A20" s="92"/>
      <c r="B20" s="94"/>
      <c r="C20" s="21"/>
      <c r="D20" s="21"/>
    </row>
    <row r="21" spans="1:4" ht="20.25" x14ac:dyDescent="0.3">
      <c r="A21" s="90" t="s">
        <v>85</v>
      </c>
      <c r="B21" s="91">
        <f>B18+B8+B13</f>
        <v>177917011.06</v>
      </c>
      <c r="C21" s="21"/>
      <c r="D21" s="21"/>
    </row>
    <row r="22" spans="1:4" ht="21" thickBot="1" x14ac:dyDescent="0.35">
      <c r="A22" s="92"/>
      <c r="B22" s="95"/>
    </row>
    <row r="23" spans="1:4" ht="18.75" thickTop="1" x14ac:dyDescent="0.25">
      <c r="A23" s="96"/>
      <c r="B23" s="97"/>
    </row>
    <row r="24" spans="1:4" ht="15.75" x14ac:dyDescent="0.25">
      <c r="A24" s="47" t="s">
        <v>50</v>
      </c>
    </row>
  </sheetData>
  <phoneticPr fontId="17" type="noConversion"/>
  <printOptions horizontalCentered="1"/>
  <pageMargins left="0.20624999999999999" right="0.5" top="0.31944444444444442" bottom="0.25" header="0.5" footer="0.5"/>
  <pageSetup scale="6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1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6" width="14.6640625" style="3" customWidth="1"/>
    <col min="7" max="7" width="13.441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MARCH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0.25" x14ac:dyDescent="0.3">
      <c r="A5" s="2"/>
      <c r="B5" s="4"/>
      <c r="C5" s="4"/>
      <c r="D5" s="48" t="s">
        <v>125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5" t="s">
        <v>10</v>
      </c>
      <c r="B9" s="136"/>
      <c r="C9" s="14"/>
      <c r="D9" s="71"/>
      <c r="E9" s="101"/>
      <c r="F9" s="101"/>
      <c r="G9" s="118"/>
      <c r="H9" s="15"/>
    </row>
    <row r="10" spans="1:8" ht="15.75" x14ac:dyDescent="0.25">
      <c r="A10" s="135" t="s">
        <v>131</v>
      </c>
      <c r="B10" s="136"/>
      <c r="C10" s="14"/>
      <c r="D10" s="71"/>
      <c r="E10" s="101"/>
      <c r="F10" s="101"/>
      <c r="G10" s="118"/>
      <c r="H10" s="15"/>
    </row>
    <row r="11" spans="1:8" ht="15.75" x14ac:dyDescent="0.25">
      <c r="A11" s="135" t="s">
        <v>11</v>
      </c>
      <c r="B11" s="136"/>
      <c r="C11" s="14"/>
      <c r="D11" s="71"/>
      <c r="E11" s="101"/>
      <c r="F11" s="101"/>
      <c r="G11" s="118"/>
      <c r="H11" s="15"/>
    </row>
    <row r="12" spans="1:8" ht="15.75" x14ac:dyDescent="0.25">
      <c r="A12" s="135" t="s">
        <v>12</v>
      </c>
      <c r="B12" s="136"/>
      <c r="C12" s="14"/>
      <c r="D12" s="71"/>
      <c r="E12" s="101"/>
      <c r="F12" s="101"/>
      <c r="G12" s="118"/>
      <c r="H12" s="15"/>
    </row>
    <row r="13" spans="1:8" ht="15.75" x14ac:dyDescent="0.25">
      <c r="A13" s="135" t="s">
        <v>105</v>
      </c>
      <c r="B13" s="136"/>
      <c r="C13" s="14"/>
      <c r="D13" s="71"/>
      <c r="E13" s="101"/>
      <c r="F13" s="101"/>
      <c r="G13" s="118"/>
      <c r="H13" s="15"/>
    </row>
    <row r="14" spans="1:8" ht="15.75" x14ac:dyDescent="0.25">
      <c r="A14" s="135" t="s">
        <v>53</v>
      </c>
      <c r="B14" s="136"/>
      <c r="C14" s="14"/>
      <c r="D14" s="71"/>
      <c r="E14" s="101"/>
      <c r="F14" s="101"/>
      <c r="G14" s="118"/>
      <c r="H14" s="15"/>
    </row>
    <row r="15" spans="1:8" ht="15.75" x14ac:dyDescent="0.25">
      <c r="A15" s="135" t="s">
        <v>98</v>
      </c>
      <c r="B15" s="136"/>
      <c r="C15" s="14"/>
      <c r="D15" s="71"/>
      <c r="E15" s="101"/>
      <c r="F15" s="101"/>
      <c r="G15" s="118"/>
      <c r="H15" s="15"/>
    </row>
    <row r="16" spans="1:8" ht="15.75" x14ac:dyDescent="0.25">
      <c r="A16" s="135" t="s">
        <v>113</v>
      </c>
      <c r="B16" s="136"/>
      <c r="C16" s="14"/>
      <c r="D16" s="71"/>
      <c r="E16" s="101"/>
      <c r="F16" s="101"/>
      <c r="G16" s="118"/>
      <c r="H16" s="15"/>
    </row>
    <row r="17" spans="1:8" ht="15.75" x14ac:dyDescent="0.25">
      <c r="A17" s="135" t="s">
        <v>13</v>
      </c>
      <c r="B17" s="136"/>
      <c r="C17" s="14"/>
      <c r="D17" s="71"/>
      <c r="E17" s="101"/>
      <c r="F17" s="101"/>
      <c r="G17" s="118"/>
      <c r="H17" s="15"/>
    </row>
    <row r="18" spans="1:8" ht="15.75" x14ac:dyDescent="0.25">
      <c r="A18" s="135" t="s">
        <v>14</v>
      </c>
      <c r="B18" s="136"/>
      <c r="C18" s="14"/>
      <c r="D18" s="71">
        <v>1</v>
      </c>
      <c r="E18" s="101">
        <v>383716</v>
      </c>
      <c r="F18" s="101">
        <v>66492</v>
      </c>
      <c r="G18" s="118">
        <f>F18/E18</f>
        <v>0.17328440826027583</v>
      </c>
      <c r="H18" s="15"/>
    </row>
    <row r="19" spans="1:8" ht="15.75" x14ac:dyDescent="0.25">
      <c r="A19" s="135" t="s">
        <v>15</v>
      </c>
      <c r="B19" s="136"/>
      <c r="C19" s="14"/>
      <c r="D19" s="71"/>
      <c r="E19" s="101"/>
      <c r="F19" s="101"/>
      <c r="G19" s="118"/>
      <c r="H19" s="15"/>
    </row>
    <row r="20" spans="1:8" ht="15.75" x14ac:dyDescent="0.25">
      <c r="A20" s="135" t="s">
        <v>16</v>
      </c>
      <c r="B20" s="136"/>
      <c r="C20" s="14"/>
      <c r="D20" s="71"/>
      <c r="E20" s="101"/>
      <c r="F20" s="101"/>
      <c r="G20" s="118"/>
      <c r="H20" s="15"/>
    </row>
    <row r="21" spans="1:8" ht="15.75" x14ac:dyDescent="0.25">
      <c r="A21" s="135" t="s">
        <v>102</v>
      </c>
      <c r="B21" s="136"/>
      <c r="C21" s="14"/>
      <c r="D21" s="71"/>
      <c r="E21" s="101"/>
      <c r="F21" s="101"/>
      <c r="G21" s="118"/>
      <c r="H21" s="15"/>
    </row>
    <row r="22" spans="1:8" ht="15.75" x14ac:dyDescent="0.25">
      <c r="A22" s="135" t="s">
        <v>56</v>
      </c>
      <c r="B22" s="136"/>
      <c r="C22" s="14"/>
      <c r="D22" s="71"/>
      <c r="E22" s="101"/>
      <c r="F22" s="101"/>
      <c r="G22" s="118"/>
      <c r="H22" s="15"/>
    </row>
    <row r="23" spans="1:8" ht="15.75" x14ac:dyDescent="0.25">
      <c r="A23" s="135" t="s">
        <v>133</v>
      </c>
      <c r="B23" s="136"/>
      <c r="C23" s="14"/>
      <c r="D23" s="71"/>
      <c r="E23" s="101"/>
      <c r="F23" s="101"/>
      <c r="G23" s="118"/>
      <c r="H23" s="15"/>
    </row>
    <row r="24" spans="1:8" ht="15.75" x14ac:dyDescent="0.25">
      <c r="A24" s="135" t="s">
        <v>19</v>
      </c>
      <c r="B24" s="136"/>
      <c r="C24" s="14"/>
      <c r="D24" s="71"/>
      <c r="E24" s="101"/>
      <c r="F24" s="101"/>
      <c r="G24" s="118"/>
      <c r="H24" s="15"/>
    </row>
    <row r="25" spans="1:8" ht="15.75" x14ac:dyDescent="0.25">
      <c r="A25" s="137" t="s">
        <v>20</v>
      </c>
      <c r="B25" s="136"/>
      <c r="C25" s="14"/>
      <c r="D25" s="71"/>
      <c r="E25" s="101"/>
      <c r="F25" s="101"/>
      <c r="G25" s="118"/>
      <c r="H25" s="15"/>
    </row>
    <row r="26" spans="1:8" ht="15.75" x14ac:dyDescent="0.25">
      <c r="A26" s="137" t="s">
        <v>21</v>
      </c>
      <c r="B26" s="136"/>
      <c r="C26" s="14"/>
      <c r="D26" s="71"/>
      <c r="E26" s="101"/>
      <c r="F26" s="101"/>
      <c r="G26" s="118"/>
      <c r="H26" s="15"/>
    </row>
    <row r="27" spans="1:8" ht="15.75" x14ac:dyDescent="0.25">
      <c r="A27" s="138" t="s">
        <v>22</v>
      </c>
      <c r="B27" s="136"/>
      <c r="C27" s="14"/>
      <c r="D27" s="71"/>
      <c r="E27" s="101"/>
      <c r="F27" s="101"/>
      <c r="G27" s="118"/>
      <c r="H27" s="15"/>
    </row>
    <row r="28" spans="1:8" ht="15.75" x14ac:dyDescent="0.25">
      <c r="A28" s="138" t="s">
        <v>23</v>
      </c>
      <c r="B28" s="136"/>
      <c r="C28" s="14"/>
      <c r="D28" s="71"/>
      <c r="E28" s="101"/>
      <c r="F28" s="101"/>
      <c r="G28" s="118"/>
      <c r="H28" s="15"/>
    </row>
    <row r="29" spans="1:8" ht="15.75" x14ac:dyDescent="0.25">
      <c r="A29" s="138" t="s">
        <v>24</v>
      </c>
      <c r="B29" s="136"/>
      <c r="C29" s="14"/>
      <c r="D29" s="71">
        <v>1</v>
      </c>
      <c r="E29" s="101">
        <v>29657</v>
      </c>
      <c r="F29" s="101">
        <v>14285</v>
      </c>
      <c r="G29" s="118">
        <f>F29/E29</f>
        <v>0.48167380382371783</v>
      </c>
      <c r="H29" s="15"/>
    </row>
    <row r="30" spans="1:8" ht="15.75" x14ac:dyDescent="0.25">
      <c r="A30" s="138" t="s">
        <v>25</v>
      </c>
      <c r="B30" s="136"/>
      <c r="C30" s="14"/>
      <c r="D30" s="71">
        <v>2</v>
      </c>
      <c r="E30" s="101">
        <v>413507</v>
      </c>
      <c r="F30" s="101">
        <v>149454</v>
      </c>
      <c r="G30" s="118">
        <f>F30/E30</f>
        <v>0.36143039900170976</v>
      </c>
      <c r="H30" s="15"/>
    </row>
    <row r="31" spans="1:8" ht="15.75" x14ac:dyDescent="0.25">
      <c r="A31" s="138" t="s">
        <v>26</v>
      </c>
      <c r="B31" s="136"/>
      <c r="C31" s="14"/>
      <c r="D31" s="71"/>
      <c r="E31" s="101"/>
      <c r="F31" s="101"/>
      <c r="G31" s="118"/>
      <c r="H31" s="15"/>
    </row>
    <row r="32" spans="1:8" ht="15.75" x14ac:dyDescent="0.25">
      <c r="A32" s="138" t="s">
        <v>109</v>
      </c>
      <c r="B32" s="136"/>
      <c r="C32" s="14"/>
      <c r="D32" s="71">
        <v>4</v>
      </c>
      <c r="E32" s="101">
        <v>793187</v>
      </c>
      <c r="F32" s="101">
        <v>182984.5</v>
      </c>
      <c r="G32" s="118">
        <f>F32/E32</f>
        <v>0.23069528370989439</v>
      </c>
      <c r="H32" s="15"/>
    </row>
    <row r="33" spans="1:8" ht="15.75" x14ac:dyDescent="0.25">
      <c r="A33" s="138" t="s">
        <v>139</v>
      </c>
      <c r="B33" s="136"/>
      <c r="C33" s="14"/>
      <c r="D33" s="71"/>
      <c r="E33" s="101"/>
      <c r="F33" s="101"/>
      <c r="G33" s="118"/>
      <c r="H33" s="15"/>
    </row>
    <row r="34" spans="1:8" ht="15.75" x14ac:dyDescent="0.25">
      <c r="A34" s="138" t="s">
        <v>27</v>
      </c>
      <c r="B34" s="136"/>
      <c r="C34" s="14"/>
      <c r="D34" s="71">
        <v>1</v>
      </c>
      <c r="E34" s="101">
        <v>29930</v>
      </c>
      <c r="F34" s="101">
        <v>5538</v>
      </c>
      <c r="G34" s="118">
        <f>F34/E34</f>
        <v>0.1850317407283662</v>
      </c>
      <c r="H34" s="15"/>
    </row>
    <row r="35" spans="1:8" x14ac:dyDescent="0.2">
      <c r="A35" s="16" t="s">
        <v>28</v>
      </c>
      <c r="B35" s="13"/>
      <c r="C35" s="14"/>
      <c r="D35" s="72"/>
      <c r="E35" s="120"/>
      <c r="F35" s="101"/>
      <c r="G35" s="119"/>
      <c r="H35" s="15"/>
    </row>
    <row r="36" spans="1:8" x14ac:dyDescent="0.2">
      <c r="A36" s="16" t="s">
        <v>29</v>
      </c>
      <c r="B36" s="13"/>
      <c r="C36" s="14"/>
      <c r="D36" s="72"/>
      <c r="E36" s="100"/>
      <c r="F36" s="101"/>
      <c r="G36" s="119"/>
      <c r="H36" s="15"/>
    </row>
    <row r="37" spans="1:8" x14ac:dyDescent="0.2">
      <c r="A37" s="16" t="s">
        <v>30</v>
      </c>
      <c r="B37" s="13"/>
      <c r="C37" s="14"/>
      <c r="D37" s="72"/>
      <c r="E37" s="120"/>
      <c r="F37" s="121"/>
      <c r="G37" s="119"/>
      <c r="H37" s="15"/>
    </row>
    <row r="38" spans="1:8" x14ac:dyDescent="0.2">
      <c r="A38" s="17"/>
      <c r="B38" s="18"/>
      <c r="C38" s="14"/>
      <c r="D38" s="72"/>
      <c r="E38" s="111"/>
      <c r="F38" s="111"/>
      <c r="G38" s="119"/>
      <c r="H38" s="15"/>
    </row>
    <row r="39" spans="1:8" ht="15.75" x14ac:dyDescent="0.25">
      <c r="A39" s="19" t="s">
        <v>31</v>
      </c>
      <c r="B39" s="20"/>
      <c r="C39" s="21"/>
      <c r="D39" s="73">
        <f>SUM(D9:D38)</f>
        <v>9</v>
      </c>
      <c r="E39" s="112">
        <f>SUM(E9:E38)</f>
        <v>1649997</v>
      </c>
      <c r="F39" s="112">
        <f>SUM(F9:F38)</f>
        <v>418753.5</v>
      </c>
      <c r="G39" s="122">
        <f>F39/E39</f>
        <v>0.25379046143720263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2"/>
    </row>
    <row r="44" spans="1:8" ht="15.75" x14ac:dyDescent="0.25">
      <c r="A44" s="27" t="s">
        <v>33</v>
      </c>
      <c r="B44" s="28"/>
      <c r="C44" s="14"/>
      <c r="D44" s="71">
        <v>12</v>
      </c>
      <c r="E44" s="101">
        <v>326000.5</v>
      </c>
      <c r="F44" s="101">
        <v>30511.3</v>
      </c>
      <c r="G44" s="118">
        <f>1-(+F44/E44)</f>
        <v>0.90640719876196507</v>
      </c>
      <c r="H44" s="15"/>
    </row>
    <row r="45" spans="1:8" ht="15.75" x14ac:dyDescent="0.25">
      <c r="A45" s="27" t="s">
        <v>34</v>
      </c>
      <c r="B45" s="28"/>
      <c r="C45" s="14"/>
      <c r="D45" s="71"/>
      <c r="E45" s="101"/>
      <c r="F45" s="101"/>
      <c r="G45" s="118"/>
      <c r="H45" s="15"/>
    </row>
    <row r="46" spans="1:8" ht="15.75" x14ac:dyDescent="0.25">
      <c r="A46" s="27" t="s">
        <v>35</v>
      </c>
      <c r="B46" s="28"/>
      <c r="C46" s="14"/>
      <c r="D46" s="71">
        <v>36</v>
      </c>
      <c r="E46" s="101">
        <v>2547482.5</v>
      </c>
      <c r="F46" s="101">
        <v>251394.97</v>
      </c>
      <c r="G46" s="118">
        <f>1-(+F46/E46)</f>
        <v>0.90131631129948886</v>
      </c>
      <c r="H46" s="15"/>
    </row>
    <row r="47" spans="1:8" ht="15.75" x14ac:dyDescent="0.25">
      <c r="A47" s="27" t="s">
        <v>36</v>
      </c>
      <c r="B47" s="28"/>
      <c r="C47" s="14"/>
      <c r="D47" s="71">
        <v>9</v>
      </c>
      <c r="E47" s="101">
        <v>2456142.5</v>
      </c>
      <c r="F47" s="101">
        <v>124972.54</v>
      </c>
      <c r="G47" s="118">
        <f>1-(+F47/E47)</f>
        <v>0.94911836752142842</v>
      </c>
      <c r="H47" s="15"/>
    </row>
    <row r="48" spans="1:8" ht="15.75" x14ac:dyDescent="0.25">
      <c r="A48" s="27" t="s">
        <v>37</v>
      </c>
      <c r="B48" s="28"/>
      <c r="C48" s="14"/>
      <c r="D48" s="71">
        <v>39</v>
      </c>
      <c r="E48" s="101">
        <v>3299185.25</v>
      </c>
      <c r="F48" s="101">
        <v>271817</v>
      </c>
      <c r="G48" s="118">
        <f>1-(+F48/E48)</f>
        <v>0.91761087074452696</v>
      </c>
      <c r="H48" s="15"/>
    </row>
    <row r="49" spans="1:8" ht="15.75" x14ac:dyDescent="0.25">
      <c r="A49" s="27" t="s">
        <v>38</v>
      </c>
      <c r="B49" s="28"/>
      <c r="C49" s="14"/>
      <c r="D49" s="71"/>
      <c r="E49" s="101"/>
      <c r="F49" s="101"/>
      <c r="G49" s="118"/>
      <c r="H49" s="15"/>
    </row>
    <row r="50" spans="1:8" ht="15.75" x14ac:dyDescent="0.25">
      <c r="A50" s="27" t="s">
        <v>39</v>
      </c>
      <c r="B50" s="28"/>
      <c r="C50" s="14"/>
      <c r="D50" s="71">
        <v>3</v>
      </c>
      <c r="E50" s="101">
        <v>1347965</v>
      </c>
      <c r="F50" s="101">
        <v>109015</v>
      </c>
      <c r="G50" s="118">
        <f>1-(+F50/E50)</f>
        <v>0.91912623844090913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x14ac:dyDescent="0.25">
      <c r="A52" s="27" t="s">
        <v>41</v>
      </c>
      <c r="B52" s="28"/>
      <c r="C52" s="14"/>
      <c r="D52" s="71"/>
      <c r="E52" s="101"/>
      <c r="F52" s="101"/>
      <c r="G52" s="118"/>
      <c r="H52" s="15"/>
    </row>
    <row r="53" spans="1:8" ht="15.75" x14ac:dyDescent="0.25">
      <c r="A53" s="29" t="s">
        <v>60</v>
      </c>
      <c r="B53" s="30"/>
      <c r="C53" s="14"/>
      <c r="D53" s="71">
        <v>474</v>
      </c>
      <c r="E53" s="101">
        <v>39865093.859999999</v>
      </c>
      <c r="F53" s="101">
        <v>4304359.04</v>
      </c>
      <c r="G53" s="118">
        <f>1-(+F53/E53)</f>
        <v>0.89202686803858433</v>
      </c>
      <c r="H53" s="15"/>
    </row>
    <row r="54" spans="1:8" ht="15.75" x14ac:dyDescent="0.25">
      <c r="A54" s="29" t="s">
        <v>61</v>
      </c>
      <c r="B54" s="30"/>
      <c r="C54" s="14"/>
      <c r="D54" s="71">
        <v>6</v>
      </c>
      <c r="E54" s="101">
        <v>103911.63</v>
      </c>
      <c r="F54" s="101">
        <v>8920.7000000000007</v>
      </c>
      <c r="G54" s="118">
        <f>1-(+F54/E54)</f>
        <v>0.91415109165355213</v>
      </c>
      <c r="H54" s="15"/>
    </row>
    <row r="55" spans="1:8" x14ac:dyDescent="0.2">
      <c r="A55" s="31" t="s">
        <v>42</v>
      </c>
      <c r="B55" s="30"/>
      <c r="C55" s="14"/>
      <c r="D55" s="72"/>
      <c r="E55" s="104"/>
      <c r="F55" s="101"/>
      <c r="G55" s="119"/>
      <c r="H55" s="15"/>
    </row>
    <row r="56" spans="1:8" x14ac:dyDescent="0.2">
      <c r="A56" s="16" t="s">
        <v>43</v>
      </c>
      <c r="B56" s="28"/>
      <c r="C56" s="14"/>
      <c r="D56" s="72"/>
      <c r="E56" s="104"/>
      <c r="F56" s="101"/>
      <c r="G56" s="119"/>
      <c r="H56" s="15"/>
    </row>
    <row r="57" spans="1:8" x14ac:dyDescent="0.2">
      <c r="A57" s="16" t="s">
        <v>44</v>
      </c>
      <c r="B57" s="28"/>
      <c r="C57" s="14"/>
      <c r="D57" s="72"/>
      <c r="E57" s="100"/>
      <c r="F57" s="101"/>
      <c r="G57" s="119"/>
      <c r="H57" s="15"/>
    </row>
    <row r="58" spans="1:8" x14ac:dyDescent="0.2">
      <c r="A58" s="16" t="s">
        <v>30</v>
      </c>
      <c r="B58" s="28"/>
      <c r="C58" s="14"/>
      <c r="D58" s="72"/>
      <c r="E58" s="100"/>
      <c r="F58" s="101"/>
      <c r="G58" s="119"/>
      <c r="H58" s="15"/>
    </row>
    <row r="59" spans="1:8" ht="15.75" x14ac:dyDescent="0.25">
      <c r="A59" s="32"/>
      <c r="B59" s="18"/>
      <c r="C59" s="14"/>
      <c r="D59" s="72"/>
      <c r="E59" s="77"/>
      <c r="F59" s="111"/>
      <c r="G59" s="119"/>
      <c r="H59" s="15"/>
    </row>
    <row r="60" spans="1:8" ht="15.75" x14ac:dyDescent="0.25">
      <c r="A60" s="20" t="s">
        <v>45</v>
      </c>
      <c r="B60" s="20"/>
      <c r="C60" s="21"/>
      <c r="D60" s="73">
        <f>SUM(D44:D56)</f>
        <v>579</v>
      </c>
      <c r="E60" s="112">
        <f>SUM(E44:E59)</f>
        <v>49945781.240000002</v>
      </c>
      <c r="F60" s="112">
        <f>SUM(F44:F59)</f>
        <v>5100990.55</v>
      </c>
      <c r="G60" s="122">
        <f>1-(F60/E60)</f>
        <v>0.89786944115482614</v>
      </c>
      <c r="H60" s="15"/>
    </row>
    <row r="61" spans="1:8" x14ac:dyDescent="0.2">
      <c r="A61" s="33"/>
      <c r="B61" s="33"/>
      <c r="C61" s="49"/>
      <c r="D61" s="123"/>
      <c r="E61" s="114"/>
      <c r="F61" s="115"/>
      <c r="G61" s="115"/>
      <c r="H61" s="2"/>
    </row>
    <row r="62" spans="1:8" ht="18" x14ac:dyDescent="0.25">
      <c r="A62" s="34" t="s">
        <v>46</v>
      </c>
      <c r="B62" s="35"/>
      <c r="C62" s="38"/>
      <c r="D62" s="51"/>
      <c r="E62" s="116"/>
      <c r="F62" s="36">
        <f>F60+F39</f>
        <v>5519744.0499999998</v>
      </c>
      <c r="G62" s="116"/>
      <c r="H62" s="2"/>
    </row>
    <row r="63" spans="1:8" ht="18" x14ac:dyDescent="0.25">
      <c r="A63" s="37"/>
      <c r="B63" s="38"/>
      <c r="C63" s="38"/>
      <c r="D63" s="51"/>
      <c r="E63" s="38"/>
      <c r="F63" s="36"/>
      <c r="G63" s="38"/>
      <c r="H63" s="2"/>
    </row>
    <row r="64" spans="1:8" ht="15.75" x14ac:dyDescent="0.25">
      <c r="A64" s="4" t="s">
        <v>47</v>
      </c>
      <c r="B64" s="39"/>
      <c r="C64" s="39"/>
      <c r="D64" s="39"/>
      <c r="E64" s="39"/>
      <c r="F64" s="40"/>
      <c r="G64" s="39"/>
      <c r="H64" s="2"/>
    </row>
    <row r="65" spans="1:8" ht="15.75" x14ac:dyDescent="0.25">
      <c r="A65" s="4" t="s">
        <v>48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49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/>
      <c r="B67" s="39"/>
      <c r="C67" s="39"/>
      <c r="D67" s="39"/>
      <c r="E67" s="39"/>
      <c r="F67" s="40"/>
      <c r="G67" s="39"/>
      <c r="H67" s="2"/>
    </row>
    <row r="68" spans="1:8" ht="18" x14ac:dyDescent="0.25">
      <c r="A68" s="41" t="s">
        <v>50</v>
      </c>
      <c r="B68" s="38"/>
      <c r="C68" s="38"/>
      <c r="D68" s="38"/>
      <c r="E68" s="38"/>
      <c r="F68" s="36"/>
      <c r="G68" s="38"/>
      <c r="H68" s="2"/>
    </row>
    <row r="69" spans="1:8" ht="18" x14ac:dyDescent="0.25">
      <c r="A69" s="42"/>
      <c r="B69" s="38"/>
      <c r="C69" s="38"/>
      <c r="D69" s="38"/>
      <c r="E69" s="36"/>
      <c r="F69" s="2"/>
      <c r="G69" s="2"/>
      <c r="H69" s="2"/>
    </row>
    <row r="70" spans="1:8" ht="18" x14ac:dyDescent="0.25">
      <c r="A70" s="81"/>
      <c r="B70" s="82"/>
      <c r="C70" s="82"/>
      <c r="D70" s="82"/>
      <c r="E70" s="43"/>
      <c r="F70" s="2"/>
      <c r="G70" s="2"/>
      <c r="H70" s="2"/>
    </row>
    <row r="71" spans="1:8" ht="18" x14ac:dyDescent="0.25">
      <c r="A71" s="42"/>
      <c r="B71" s="38"/>
      <c r="C71" s="38"/>
      <c r="D71" s="38"/>
      <c r="E71" s="44"/>
      <c r="F71" s="2"/>
      <c r="G71" s="2"/>
      <c r="H71" s="2"/>
    </row>
    <row r="72" spans="1:8" ht="18" x14ac:dyDescent="0.25">
      <c r="A72" s="42"/>
      <c r="B72" s="38"/>
      <c r="C72" s="38"/>
      <c r="D72" s="38"/>
      <c r="E72" s="45"/>
      <c r="F72" s="2"/>
      <c r="G72" s="2"/>
      <c r="H72" s="2"/>
    </row>
    <row r="73" spans="1:8" ht="18" x14ac:dyDescent="0.25">
      <c r="A73" s="42"/>
      <c r="B73" s="38"/>
      <c r="C73" s="38"/>
      <c r="D73" s="38"/>
      <c r="E73" s="36"/>
      <c r="F73" s="2"/>
      <c r="G73" s="2"/>
      <c r="H73" s="2"/>
    </row>
    <row r="74" spans="1:8" ht="18" x14ac:dyDescent="0.25">
      <c r="A74" s="42"/>
      <c r="B74" s="38"/>
      <c r="C74" s="38"/>
      <c r="D74" s="38"/>
      <c r="E74" s="36"/>
      <c r="F74" s="2"/>
      <c r="G74" s="2"/>
      <c r="H74" s="2"/>
    </row>
    <row r="75" spans="1:8" ht="18" x14ac:dyDescent="0.25">
      <c r="A75" s="42"/>
      <c r="B75" s="38"/>
      <c r="C75" s="38"/>
      <c r="D75" s="38"/>
      <c r="E75" s="43"/>
      <c r="F75" s="2"/>
      <c r="G75" s="2"/>
      <c r="H75" s="2"/>
    </row>
    <row r="76" spans="1:8" ht="18" x14ac:dyDescent="0.25">
      <c r="A76" s="42"/>
      <c r="B76" s="38"/>
      <c r="C76" s="38"/>
      <c r="D76" s="38"/>
      <c r="E76" s="44"/>
      <c r="F76" s="2"/>
      <c r="G76" s="2"/>
      <c r="H76" s="2"/>
    </row>
    <row r="77" spans="1:8" ht="18" x14ac:dyDescent="0.25">
      <c r="A77" s="42"/>
      <c r="B77" s="38"/>
      <c r="C77" s="38"/>
      <c r="D77" s="38"/>
      <c r="E77" s="44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6"/>
      <c r="F79" s="2"/>
      <c r="G79" s="2"/>
      <c r="H79" s="2"/>
    </row>
    <row r="80" spans="1:8" ht="18" x14ac:dyDescent="0.25">
      <c r="A80" s="42"/>
      <c r="B80" s="38"/>
      <c r="C80" s="38"/>
      <c r="D80" s="38"/>
      <c r="E80" s="38"/>
      <c r="F80" s="2"/>
      <c r="G80" s="2"/>
      <c r="H80" s="2"/>
    </row>
    <row r="81" spans="1:8" ht="15.75" x14ac:dyDescent="0.25">
      <c r="A81" s="47"/>
      <c r="B81" s="2"/>
      <c r="C81" s="2"/>
      <c r="D81" s="2"/>
      <c r="E81" s="2"/>
      <c r="F81" s="2"/>
      <c r="G81" s="2"/>
      <c r="H81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showOutlineSymbols="0" zoomScale="87" zoomScaleNormal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441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51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MARCH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1.75" x14ac:dyDescent="0.3">
      <c r="A5" s="2"/>
      <c r="B5" s="4"/>
      <c r="C5" s="4"/>
      <c r="D5" s="68" t="s">
        <v>89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5" t="s">
        <v>94</v>
      </c>
      <c r="B9" s="136"/>
      <c r="C9" s="14"/>
      <c r="D9" s="71">
        <v>5</v>
      </c>
      <c r="E9" s="101">
        <v>1146341</v>
      </c>
      <c r="F9" s="101">
        <v>261262</v>
      </c>
      <c r="G9" s="118">
        <f>F9/E9</f>
        <v>0.22790949638894534</v>
      </c>
      <c r="H9" s="15"/>
    </row>
    <row r="10" spans="1:8" ht="15.75" x14ac:dyDescent="0.25">
      <c r="A10" s="135" t="s">
        <v>11</v>
      </c>
      <c r="B10" s="136"/>
      <c r="C10" s="14"/>
      <c r="D10" s="71"/>
      <c r="E10" s="101"/>
      <c r="F10" s="101"/>
      <c r="G10" s="118"/>
      <c r="H10" s="15"/>
    </row>
    <row r="11" spans="1:8" ht="15.75" x14ac:dyDescent="0.25">
      <c r="A11" s="135" t="s">
        <v>96</v>
      </c>
      <c r="B11" s="136"/>
      <c r="C11" s="14"/>
      <c r="D11" s="71">
        <v>7</v>
      </c>
      <c r="E11" s="101">
        <v>1299213.55</v>
      </c>
      <c r="F11" s="101">
        <v>440529.55</v>
      </c>
      <c r="G11" s="118">
        <f>F11/E11</f>
        <v>0.33907401135094378</v>
      </c>
      <c r="H11" s="15"/>
    </row>
    <row r="12" spans="1:8" ht="15.75" x14ac:dyDescent="0.25">
      <c r="A12" s="135" t="s">
        <v>66</v>
      </c>
      <c r="B12" s="136"/>
      <c r="C12" s="14"/>
      <c r="D12" s="71"/>
      <c r="E12" s="101"/>
      <c r="F12" s="101"/>
      <c r="G12" s="118"/>
      <c r="H12" s="15"/>
    </row>
    <row r="13" spans="1:8" ht="15.75" x14ac:dyDescent="0.25">
      <c r="A13" s="135" t="s">
        <v>100</v>
      </c>
      <c r="B13" s="136"/>
      <c r="C13" s="14"/>
      <c r="D13" s="71">
        <v>3</v>
      </c>
      <c r="E13" s="101">
        <v>983288</v>
      </c>
      <c r="F13" s="101">
        <v>19294.45</v>
      </c>
      <c r="G13" s="118">
        <f>F13/E13</f>
        <v>1.9622379201210634E-2</v>
      </c>
      <c r="H13" s="15"/>
    </row>
    <row r="14" spans="1:8" ht="15.75" x14ac:dyDescent="0.25">
      <c r="A14" s="135" t="s">
        <v>25</v>
      </c>
      <c r="B14" s="136"/>
      <c r="C14" s="14"/>
      <c r="D14" s="71"/>
      <c r="E14" s="101"/>
      <c r="F14" s="101"/>
      <c r="G14" s="118"/>
      <c r="H14" s="15"/>
    </row>
    <row r="15" spans="1:8" ht="15.75" x14ac:dyDescent="0.25">
      <c r="A15" s="135" t="s">
        <v>102</v>
      </c>
      <c r="B15" s="136"/>
      <c r="C15" s="14"/>
      <c r="D15" s="71"/>
      <c r="E15" s="101"/>
      <c r="F15" s="101"/>
      <c r="G15" s="118"/>
      <c r="H15" s="15"/>
    </row>
    <row r="16" spans="1:8" ht="15.75" x14ac:dyDescent="0.25">
      <c r="A16" s="135" t="s">
        <v>10</v>
      </c>
      <c r="B16" s="136"/>
      <c r="C16" s="14"/>
      <c r="D16" s="71"/>
      <c r="E16" s="101"/>
      <c r="F16" s="101"/>
      <c r="G16" s="118"/>
      <c r="H16" s="15"/>
    </row>
    <row r="17" spans="1:8" ht="15.75" x14ac:dyDescent="0.25">
      <c r="A17" s="135" t="s">
        <v>14</v>
      </c>
      <c r="B17" s="136"/>
      <c r="C17" s="14"/>
      <c r="D17" s="71">
        <v>2</v>
      </c>
      <c r="E17" s="101">
        <v>164260</v>
      </c>
      <c r="F17" s="101">
        <v>9457</v>
      </c>
      <c r="G17" s="118">
        <f t="shared" ref="G17:G24" si="0">F17/E17</f>
        <v>5.7573359308413494E-2</v>
      </c>
      <c r="H17" s="15"/>
    </row>
    <row r="18" spans="1:8" ht="15.75" x14ac:dyDescent="0.25">
      <c r="A18" s="135" t="s">
        <v>15</v>
      </c>
      <c r="B18" s="136"/>
      <c r="C18" s="14"/>
      <c r="D18" s="71">
        <v>2</v>
      </c>
      <c r="E18" s="101">
        <v>1196404</v>
      </c>
      <c r="F18" s="101">
        <v>449859</v>
      </c>
      <c r="G18" s="118">
        <f t="shared" si="0"/>
        <v>0.37600927445912918</v>
      </c>
      <c r="H18" s="15"/>
    </row>
    <row r="19" spans="1:8" ht="15.75" x14ac:dyDescent="0.25">
      <c r="A19" s="135" t="s">
        <v>54</v>
      </c>
      <c r="B19" s="136"/>
      <c r="C19" s="14"/>
      <c r="D19" s="71"/>
      <c r="E19" s="101"/>
      <c r="F19" s="101"/>
      <c r="G19" s="118"/>
      <c r="H19" s="15"/>
    </row>
    <row r="20" spans="1:8" ht="15.75" x14ac:dyDescent="0.25">
      <c r="A20" s="135" t="s">
        <v>150</v>
      </c>
      <c r="B20" s="136"/>
      <c r="C20" s="14"/>
      <c r="D20" s="71">
        <v>2</v>
      </c>
      <c r="E20" s="101">
        <v>1031243</v>
      </c>
      <c r="F20" s="101">
        <v>84421</v>
      </c>
      <c r="G20" s="118">
        <f t="shared" si="0"/>
        <v>8.1863343557241119E-2</v>
      </c>
      <c r="H20" s="15"/>
    </row>
    <row r="21" spans="1:8" ht="15.75" x14ac:dyDescent="0.25">
      <c r="A21" s="135" t="s">
        <v>55</v>
      </c>
      <c r="B21" s="136"/>
      <c r="C21" s="14"/>
      <c r="D21" s="71">
        <v>5</v>
      </c>
      <c r="E21" s="101">
        <v>6080072</v>
      </c>
      <c r="F21" s="101">
        <v>779671.5</v>
      </c>
      <c r="G21" s="118">
        <f t="shared" si="0"/>
        <v>0.12823392551930307</v>
      </c>
      <c r="H21" s="15"/>
    </row>
    <row r="22" spans="1:8" ht="15.75" x14ac:dyDescent="0.25">
      <c r="A22" s="135" t="s">
        <v>56</v>
      </c>
      <c r="B22" s="136"/>
      <c r="C22" s="14"/>
      <c r="D22" s="71">
        <v>1</v>
      </c>
      <c r="E22" s="101">
        <v>379657</v>
      </c>
      <c r="F22" s="101">
        <v>3490</v>
      </c>
      <c r="G22" s="118">
        <f t="shared" si="0"/>
        <v>9.1925079743031216E-3</v>
      </c>
      <c r="H22" s="15"/>
    </row>
    <row r="23" spans="1:8" ht="15.75" x14ac:dyDescent="0.25">
      <c r="A23" s="137" t="s">
        <v>20</v>
      </c>
      <c r="B23" s="136"/>
      <c r="C23" s="14"/>
      <c r="D23" s="71">
        <v>4</v>
      </c>
      <c r="E23" s="101">
        <v>648617</v>
      </c>
      <c r="F23" s="101">
        <v>119800</v>
      </c>
      <c r="G23" s="118">
        <f t="shared" si="0"/>
        <v>0.18470067852060615</v>
      </c>
      <c r="H23" s="15"/>
    </row>
    <row r="24" spans="1:8" ht="15.75" x14ac:dyDescent="0.25">
      <c r="A24" s="137" t="s">
        <v>21</v>
      </c>
      <c r="B24" s="136"/>
      <c r="C24" s="14"/>
      <c r="D24" s="71">
        <v>20</v>
      </c>
      <c r="E24" s="101">
        <v>267865</v>
      </c>
      <c r="F24" s="101">
        <v>267865</v>
      </c>
      <c r="G24" s="118">
        <f t="shared" si="0"/>
        <v>1</v>
      </c>
      <c r="H24" s="15"/>
    </row>
    <row r="25" spans="1:8" ht="15.75" x14ac:dyDescent="0.25">
      <c r="A25" s="138" t="s">
        <v>22</v>
      </c>
      <c r="B25" s="136"/>
      <c r="C25" s="14"/>
      <c r="D25" s="71"/>
      <c r="E25" s="101"/>
      <c r="F25" s="101"/>
      <c r="G25" s="118"/>
      <c r="H25" s="15"/>
    </row>
    <row r="26" spans="1:8" ht="15.75" x14ac:dyDescent="0.25">
      <c r="A26" s="138" t="s">
        <v>23</v>
      </c>
      <c r="B26" s="136"/>
      <c r="C26" s="14"/>
      <c r="D26" s="71"/>
      <c r="E26" s="101">
        <v>63134</v>
      </c>
      <c r="F26" s="101">
        <v>6784</v>
      </c>
      <c r="G26" s="118">
        <f>F26/E26</f>
        <v>0.10745398675832357</v>
      </c>
      <c r="H26" s="15"/>
    </row>
    <row r="27" spans="1:8" ht="15.75" x14ac:dyDescent="0.25">
      <c r="A27" s="135" t="s">
        <v>114</v>
      </c>
      <c r="B27" s="136"/>
      <c r="C27" s="14"/>
      <c r="D27" s="71"/>
      <c r="E27" s="101"/>
      <c r="F27" s="101"/>
      <c r="G27" s="118"/>
      <c r="H27" s="15"/>
    </row>
    <row r="28" spans="1:8" ht="15.75" x14ac:dyDescent="0.25">
      <c r="A28" s="138" t="s">
        <v>24</v>
      </c>
      <c r="B28" s="136"/>
      <c r="C28" s="14"/>
      <c r="D28" s="71">
        <v>1</v>
      </c>
      <c r="E28" s="101">
        <v>237152</v>
      </c>
      <c r="F28" s="101">
        <v>93599</v>
      </c>
      <c r="G28" s="118">
        <f>F28/E28</f>
        <v>0.3946793617595466</v>
      </c>
      <c r="H28" s="15"/>
    </row>
    <row r="29" spans="1:8" ht="15.75" x14ac:dyDescent="0.25">
      <c r="A29" s="138" t="s">
        <v>110</v>
      </c>
      <c r="B29" s="136"/>
      <c r="C29" s="14"/>
      <c r="D29" s="71">
        <v>1</v>
      </c>
      <c r="E29" s="101">
        <v>57209</v>
      </c>
      <c r="F29" s="101">
        <v>26955.5</v>
      </c>
      <c r="G29" s="118">
        <f>F29/E29</f>
        <v>0.47117586393749233</v>
      </c>
      <c r="H29" s="15"/>
    </row>
    <row r="30" spans="1:8" ht="15.75" x14ac:dyDescent="0.25">
      <c r="A30" s="138" t="s">
        <v>115</v>
      </c>
      <c r="B30" s="136"/>
      <c r="C30" s="14"/>
      <c r="D30" s="71"/>
      <c r="E30" s="121"/>
      <c r="F30" s="101"/>
      <c r="G30" s="118"/>
      <c r="H30" s="15"/>
    </row>
    <row r="31" spans="1:8" ht="15.75" x14ac:dyDescent="0.25">
      <c r="A31" s="138" t="s">
        <v>135</v>
      </c>
      <c r="B31" s="136"/>
      <c r="C31" s="14"/>
      <c r="D31" s="71"/>
      <c r="E31" s="121"/>
      <c r="F31" s="101"/>
      <c r="G31" s="118"/>
      <c r="H31" s="15"/>
    </row>
    <row r="32" spans="1:8" ht="15.75" x14ac:dyDescent="0.25">
      <c r="A32" s="138" t="s">
        <v>57</v>
      </c>
      <c r="B32" s="136"/>
      <c r="C32" s="14"/>
      <c r="D32" s="71">
        <v>11</v>
      </c>
      <c r="E32" s="121">
        <v>1128494</v>
      </c>
      <c r="F32" s="121">
        <v>230687.15</v>
      </c>
      <c r="G32" s="118">
        <f>F32/E32</f>
        <v>0.20442036023230961</v>
      </c>
      <c r="H32" s="15"/>
    </row>
    <row r="33" spans="1:8" ht="15.75" x14ac:dyDescent="0.25">
      <c r="A33" s="135" t="s">
        <v>132</v>
      </c>
      <c r="B33" s="136"/>
      <c r="C33" s="14"/>
      <c r="D33" s="71"/>
      <c r="E33" s="101"/>
      <c r="F33" s="101"/>
      <c r="G33" s="118"/>
      <c r="H33" s="15"/>
    </row>
    <row r="34" spans="1:8" ht="15.75" x14ac:dyDescent="0.25">
      <c r="A34" s="135" t="s">
        <v>91</v>
      </c>
      <c r="B34" s="136"/>
      <c r="C34" s="14"/>
      <c r="D34" s="71">
        <v>1</v>
      </c>
      <c r="E34" s="101">
        <v>359058</v>
      </c>
      <c r="F34" s="101">
        <v>79401</v>
      </c>
      <c r="G34" s="118">
        <f>F34/E34</f>
        <v>0.22113697508480523</v>
      </c>
      <c r="H34" s="15"/>
    </row>
    <row r="35" spans="1:8" x14ac:dyDescent="0.2">
      <c r="A35" s="16" t="s">
        <v>28</v>
      </c>
      <c r="B35" s="13"/>
      <c r="C35" s="14"/>
      <c r="D35" s="72"/>
      <c r="E35" s="120">
        <v>410470</v>
      </c>
      <c r="F35" s="101">
        <v>64190</v>
      </c>
      <c r="G35" s="119"/>
      <c r="H35" s="15"/>
    </row>
    <row r="36" spans="1:8" x14ac:dyDescent="0.2">
      <c r="A36" s="16" t="s">
        <v>29</v>
      </c>
      <c r="B36" s="13"/>
      <c r="C36" s="14"/>
      <c r="D36" s="72"/>
      <c r="E36" s="120"/>
      <c r="F36" s="101"/>
      <c r="G36" s="119"/>
      <c r="H36" s="15"/>
    </row>
    <row r="37" spans="1:8" x14ac:dyDescent="0.2">
      <c r="A37" s="16" t="s">
        <v>30</v>
      </c>
      <c r="B37" s="13"/>
      <c r="C37" s="14"/>
      <c r="D37" s="72"/>
      <c r="E37" s="120"/>
      <c r="F37" s="121"/>
      <c r="G37" s="119"/>
      <c r="H37" s="15"/>
    </row>
    <row r="38" spans="1:8" x14ac:dyDescent="0.2">
      <c r="A38" s="17"/>
      <c r="B38" s="18"/>
      <c r="C38" s="21"/>
      <c r="D38" s="72"/>
      <c r="E38" s="111"/>
      <c r="F38" s="111"/>
      <c r="G38" s="119"/>
      <c r="H38" s="15"/>
    </row>
    <row r="39" spans="1:8" ht="15.75" x14ac:dyDescent="0.25">
      <c r="A39" s="19" t="s">
        <v>31</v>
      </c>
      <c r="B39" s="20"/>
      <c r="C39" s="22"/>
      <c r="D39" s="73">
        <f>SUM(D9:D38)</f>
        <v>65</v>
      </c>
      <c r="E39" s="112">
        <f>SUM(E9:E38)</f>
        <v>15452477.550000001</v>
      </c>
      <c r="F39" s="112">
        <f>SUM(F9:F38)</f>
        <v>2937266.15</v>
      </c>
      <c r="G39" s="122">
        <f>F39/E39</f>
        <v>0.1900838322201607</v>
      </c>
      <c r="H39" s="2"/>
    </row>
    <row r="40" spans="1:8" ht="15.75" x14ac:dyDescent="0.25">
      <c r="A40" s="22"/>
      <c r="B40" s="22"/>
      <c r="C40" s="24"/>
      <c r="D40" s="87"/>
      <c r="E40" s="124"/>
      <c r="F40" s="124"/>
      <c r="G40" s="125"/>
      <c r="H40" s="2"/>
    </row>
    <row r="41" spans="1:8" ht="18" x14ac:dyDescent="0.25">
      <c r="A41" s="23" t="s">
        <v>32</v>
      </c>
      <c r="B41" s="24"/>
      <c r="C41" s="26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14"/>
      <c r="D43" s="110" t="s">
        <v>6</v>
      </c>
      <c r="E43" s="76" t="s">
        <v>123</v>
      </c>
      <c r="F43" s="75" t="s">
        <v>8</v>
      </c>
      <c r="G43" s="75" t="s">
        <v>124</v>
      </c>
      <c r="H43" s="15"/>
    </row>
    <row r="44" spans="1:8" ht="15.75" x14ac:dyDescent="0.25">
      <c r="A44" s="27" t="s">
        <v>33</v>
      </c>
      <c r="B44" s="28"/>
      <c r="C44" s="14"/>
      <c r="D44" s="71">
        <v>185</v>
      </c>
      <c r="E44" s="101">
        <v>34800790.899999999</v>
      </c>
      <c r="F44" s="101">
        <v>1961377.19</v>
      </c>
      <c r="G44" s="118">
        <f t="shared" ref="G44:G50" si="1">1-(+F44/E44)</f>
        <v>0.94363986739163452</v>
      </c>
      <c r="H44" s="15"/>
    </row>
    <row r="45" spans="1:8" ht="15.75" x14ac:dyDescent="0.25">
      <c r="A45" s="27" t="s">
        <v>34</v>
      </c>
      <c r="B45" s="28"/>
      <c r="C45" s="14"/>
      <c r="D45" s="71">
        <v>8</v>
      </c>
      <c r="E45" s="101">
        <v>6234880.9900000002</v>
      </c>
      <c r="F45" s="101">
        <v>712122.8</v>
      </c>
      <c r="G45" s="118">
        <f t="shared" si="1"/>
        <v>0.88578405888706468</v>
      </c>
      <c r="H45" s="15"/>
    </row>
    <row r="46" spans="1:8" ht="15.75" x14ac:dyDescent="0.25">
      <c r="A46" s="27" t="s">
        <v>35</v>
      </c>
      <c r="B46" s="28"/>
      <c r="C46" s="14"/>
      <c r="D46" s="71">
        <v>201</v>
      </c>
      <c r="E46" s="101">
        <v>16668085.5</v>
      </c>
      <c r="F46" s="101">
        <v>980563.95</v>
      </c>
      <c r="G46" s="118">
        <f t="shared" si="1"/>
        <v>0.94117117109820436</v>
      </c>
      <c r="H46" s="15"/>
    </row>
    <row r="47" spans="1:8" ht="15.75" x14ac:dyDescent="0.25">
      <c r="A47" s="27" t="s">
        <v>36</v>
      </c>
      <c r="B47" s="28"/>
      <c r="C47" s="14"/>
      <c r="D47" s="71">
        <v>1</v>
      </c>
      <c r="E47" s="101">
        <v>388279.5</v>
      </c>
      <c r="F47" s="101">
        <v>29863.5</v>
      </c>
      <c r="G47" s="118">
        <f t="shared" si="1"/>
        <v>0.92308762115949983</v>
      </c>
      <c r="H47" s="15"/>
    </row>
    <row r="48" spans="1:8" ht="15.75" x14ac:dyDescent="0.25">
      <c r="A48" s="27" t="s">
        <v>37</v>
      </c>
      <c r="B48" s="28"/>
      <c r="C48" s="14"/>
      <c r="D48" s="71">
        <v>134</v>
      </c>
      <c r="E48" s="101">
        <v>18939026.5</v>
      </c>
      <c r="F48" s="101">
        <v>944021.89</v>
      </c>
      <c r="G48" s="118">
        <f t="shared" si="1"/>
        <v>0.95015467716886082</v>
      </c>
      <c r="H48" s="15"/>
    </row>
    <row r="49" spans="1:8" ht="15.75" x14ac:dyDescent="0.25">
      <c r="A49" s="27" t="s">
        <v>38</v>
      </c>
      <c r="B49" s="28"/>
      <c r="C49" s="14"/>
      <c r="D49" s="71">
        <v>2</v>
      </c>
      <c r="E49" s="101">
        <v>145678</v>
      </c>
      <c r="F49" s="101">
        <v>17752</v>
      </c>
      <c r="G49" s="118">
        <f t="shared" si="1"/>
        <v>0.87814220403904497</v>
      </c>
      <c r="H49" s="15"/>
    </row>
    <row r="50" spans="1:8" ht="15.75" x14ac:dyDescent="0.25">
      <c r="A50" s="27" t="s">
        <v>39</v>
      </c>
      <c r="B50" s="28"/>
      <c r="C50" s="14"/>
      <c r="D50" s="71">
        <v>16</v>
      </c>
      <c r="E50" s="101">
        <v>1886885</v>
      </c>
      <c r="F50" s="101">
        <v>144480</v>
      </c>
      <c r="G50" s="118">
        <f t="shared" si="1"/>
        <v>0.92342935579009855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x14ac:dyDescent="0.25">
      <c r="A52" s="27" t="s">
        <v>41</v>
      </c>
      <c r="B52" s="28"/>
      <c r="C52" s="14"/>
      <c r="D52" s="71">
        <v>4</v>
      </c>
      <c r="E52" s="101">
        <v>236900</v>
      </c>
      <c r="F52" s="101">
        <v>18925</v>
      </c>
      <c r="G52" s="118">
        <f>1-(+F52/E52)</f>
        <v>0.92011397214014357</v>
      </c>
      <c r="H52" s="15"/>
    </row>
    <row r="53" spans="1:8" ht="15.75" x14ac:dyDescent="0.25">
      <c r="A53" s="29" t="s">
        <v>59</v>
      </c>
      <c r="B53" s="30"/>
      <c r="C53" s="14"/>
      <c r="D53" s="71">
        <v>2</v>
      </c>
      <c r="E53" s="101">
        <v>61600</v>
      </c>
      <c r="F53" s="101">
        <v>7200</v>
      </c>
      <c r="G53" s="118">
        <f>1-(+F53/E53)</f>
        <v>0.88311688311688308</v>
      </c>
      <c r="H53" s="15"/>
    </row>
    <row r="54" spans="1:8" ht="15.75" x14ac:dyDescent="0.25">
      <c r="A54" s="27" t="s">
        <v>60</v>
      </c>
      <c r="B54" s="30"/>
      <c r="C54" s="14"/>
      <c r="D54" s="71">
        <v>991</v>
      </c>
      <c r="E54" s="101">
        <v>128667320.72</v>
      </c>
      <c r="F54" s="101">
        <v>14803806.869999999</v>
      </c>
      <c r="G54" s="118">
        <f>1-(+F54/E54)</f>
        <v>0.88494509105217656</v>
      </c>
      <c r="H54" s="15"/>
    </row>
    <row r="55" spans="1:8" ht="15.75" x14ac:dyDescent="0.25">
      <c r="A55" s="27" t="s">
        <v>61</v>
      </c>
      <c r="B55" s="30"/>
      <c r="C55" s="14"/>
      <c r="D55" s="71">
        <v>2</v>
      </c>
      <c r="E55" s="101">
        <v>466237.86</v>
      </c>
      <c r="F55" s="101">
        <v>41969.55</v>
      </c>
      <c r="G55" s="118">
        <f>1-(+F55/E55)</f>
        <v>0.90998253552382036</v>
      </c>
      <c r="H55" s="15"/>
    </row>
    <row r="56" spans="1:8" ht="15.75" x14ac:dyDescent="0.25">
      <c r="A56" s="27" t="s">
        <v>155</v>
      </c>
      <c r="B56" s="30"/>
      <c r="C56" s="14"/>
      <c r="D56" s="71"/>
      <c r="E56" s="101"/>
      <c r="F56" s="101"/>
      <c r="G56" s="118"/>
      <c r="H56" s="15"/>
    </row>
    <row r="57" spans="1:8" x14ac:dyDescent="0.2">
      <c r="A57" s="31" t="s">
        <v>42</v>
      </c>
      <c r="B57" s="30"/>
      <c r="C57" s="14"/>
      <c r="D57" s="72"/>
      <c r="E57" s="104"/>
      <c r="F57" s="101"/>
      <c r="G57" s="119"/>
      <c r="H57" s="15"/>
    </row>
    <row r="58" spans="1:8" x14ac:dyDescent="0.2">
      <c r="A58" s="16" t="s">
        <v>43</v>
      </c>
      <c r="B58" s="28"/>
      <c r="C58" s="14"/>
      <c r="D58" s="72"/>
      <c r="E58" s="104"/>
      <c r="F58" s="101"/>
      <c r="G58" s="119"/>
      <c r="H58" s="15"/>
    </row>
    <row r="59" spans="1:8" x14ac:dyDescent="0.2">
      <c r="A59" s="16" t="s">
        <v>44</v>
      </c>
      <c r="B59" s="28"/>
      <c r="C59" s="14"/>
      <c r="D59" s="72"/>
      <c r="E59" s="120"/>
      <c r="F59" s="101"/>
      <c r="G59" s="119"/>
      <c r="H59" s="15"/>
    </row>
    <row r="60" spans="1:8" x14ac:dyDescent="0.2">
      <c r="A60" s="16" t="s">
        <v>30</v>
      </c>
      <c r="B60" s="28"/>
      <c r="C60" s="14"/>
      <c r="D60" s="72"/>
      <c r="E60" s="120"/>
      <c r="F60" s="121"/>
      <c r="G60" s="119"/>
      <c r="H60" s="15"/>
    </row>
    <row r="61" spans="1:8" ht="15.75" x14ac:dyDescent="0.25">
      <c r="A61" s="32"/>
      <c r="B61" s="18"/>
      <c r="C61" s="21"/>
      <c r="D61" s="72"/>
      <c r="E61" s="111"/>
      <c r="F61" s="111"/>
      <c r="G61" s="119"/>
      <c r="H61" s="15"/>
    </row>
    <row r="62" spans="1:8" ht="15.75" x14ac:dyDescent="0.25">
      <c r="A62" s="20" t="s">
        <v>45</v>
      </c>
      <c r="B62" s="20"/>
      <c r="C62" s="33"/>
      <c r="D62" s="73">
        <f>SUM(D44:D58)</f>
        <v>1546</v>
      </c>
      <c r="E62" s="112">
        <f>SUM(E44:E61)</f>
        <v>208495684.97000003</v>
      </c>
      <c r="F62" s="112">
        <f>SUM(F44:F61)</f>
        <v>19662082.75</v>
      </c>
      <c r="G62" s="122">
        <f>1-(+F62/E62)</f>
        <v>0.90569549315694886</v>
      </c>
      <c r="H62" s="2"/>
    </row>
    <row r="63" spans="1:8" ht="18" x14ac:dyDescent="0.25">
      <c r="A63" s="33"/>
      <c r="B63" s="33"/>
      <c r="C63" s="35"/>
      <c r="D63" s="113"/>
      <c r="E63" s="114"/>
      <c r="F63" s="115"/>
      <c r="G63" s="115"/>
      <c r="H63" s="2"/>
    </row>
    <row r="64" spans="1:8" ht="18" x14ac:dyDescent="0.25">
      <c r="A64" s="34" t="s">
        <v>46</v>
      </c>
      <c r="B64" s="35"/>
      <c r="C64" s="38"/>
      <c r="D64" s="116"/>
      <c r="E64" s="116"/>
      <c r="F64" s="36">
        <f>F62+F39</f>
        <v>22599348.899999999</v>
      </c>
      <c r="G64" s="116"/>
      <c r="H64" s="2"/>
    </row>
    <row r="65" spans="1:8" ht="20.25" customHeight="1" x14ac:dyDescent="0.25">
      <c r="A65" s="34"/>
      <c r="B65" s="35"/>
      <c r="C65" s="38"/>
      <c r="D65" s="35"/>
      <c r="E65" s="35"/>
      <c r="F65" s="36"/>
      <c r="G65" s="35"/>
      <c r="H65" s="2"/>
    </row>
    <row r="66" spans="1:8" ht="15.75" x14ac:dyDescent="0.25">
      <c r="A66" s="4" t="s">
        <v>47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48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 t="s">
        <v>49</v>
      </c>
      <c r="B68" s="39"/>
      <c r="C68" s="39"/>
      <c r="D68" s="39"/>
      <c r="E68" s="39"/>
      <c r="F68" s="40"/>
      <c r="G68" s="39"/>
      <c r="H68" s="2"/>
    </row>
    <row r="69" spans="1:8" ht="15.75" x14ac:dyDescent="0.25">
      <c r="A69" s="4"/>
      <c r="B69" s="39"/>
      <c r="C69" s="39"/>
      <c r="D69" s="39"/>
      <c r="E69" s="39"/>
      <c r="F69" s="40"/>
      <c r="G69" s="39"/>
      <c r="H69" s="2"/>
    </row>
    <row r="70" spans="1:8" ht="18" x14ac:dyDescent="0.25">
      <c r="A70" s="41" t="s">
        <v>50</v>
      </c>
      <c r="B70" s="38"/>
      <c r="C70" s="38"/>
      <c r="D70" s="38"/>
      <c r="E70" s="38"/>
      <c r="F70" s="36"/>
      <c r="G70" s="38"/>
      <c r="H70" s="2"/>
    </row>
    <row r="71" spans="1:8" ht="18" x14ac:dyDescent="0.25">
      <c r="A71" s="42"/>
      <c r="B71" s="38"/>
      <c r="C71" s="38"/>
      <c r="D71" s="38"/>
      <c r="E71" s="36"/>
      <c r="F71" s="2"/>
      <c r="G71" s="2"/>
      <c r="H71" s="2"/>
    </row>
    <row r="72" spans="1:8" ht="18" x14ac:dyDescent="0.25">
      <c r="A72" s="81"/>
      <c r="B72" s="82"/>
      <c r="C72" s="82"/>
      <c r="D72" s="82"/>
      <c r="E72" s="43"/>
      <c r="F72" s="2"/>
      <c r="G72" s="2"/>
      <c r="H72" s="2"/>
    </row>
    <row r="73" spans="1:8" ht="18" x14ac:dyDescent="0.25">
      <c r="A73" s="42"/>
      <c r="B73" s="38"/>
      <c r="C73" s="38"/>
      <c r="D73" s="38"/>
      <c r="E73" s="44"/>
      <c r="F73" s="2"/>
      <c r="G73" s="2"/>
      <c r="H73" s="2"/>
    </row>
    <row r="74" spans="1:8" ht="18" x14ac:dyDescent="0.25">
      <c r="A74" s="42"/>
      <c r="B74" s="38"/>
      <c r="C74" s="38"/>
      <c r="D74" s="38"/>
      <c r="E74" s="45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43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6"/>
      <c r="F81" s="2"/>
      <c r="G81" s="2"/>
      <c r="H81" s="2"/>
    </row>
    <row r="82" spans="1:8" ht="18" x14ac:dyDescent="0.25">
      <c r="A82" s="42"/>
      <c r="B82" s="38"/>
      <c r="C82" s="38"/>
      <c r="D82" s="38"/>
      <c r="E82" s="38"/>
      <c r="F82" s="2"/>
      <c r="G82" s="2"/>
      <c r="H82" s="2"/>
    </row>
    <row r="83" spans="1:8" ht="15.75" x14ac:dyDescent="0.25">
      <c r="A83" s="47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4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MARCH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126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5" t="s">
        <v>94</v>
      </c>
      <c r="B9" s="136"/>
      <c r="C9" s="14"/>
      <c r="D9" s="71"/>
      <c r="E9" s="100"/>
      <c r="F9" s="101"/>
      <c r="G9" s="118"/>
      <c r="H9" s="15"/>
    </row>
    <row r="10" spans="1:8" ht="15.75" x14ac:dyDescent="0.25">
      <c r="A10" s="135" t="s">
        <v>11</v>
      </c>
      <c r="B10" s="136"/>
      <c r="C10" s="14"/>
      <c r="D10" s="71">
        <v>8</v>
      </c>
      <c r="E10" s="100">
        <v>2340532</v>
      </c>
      <c r="F10" s="101">
        <v>526651.5</v>
      </c>
      <c r="G10" s="126">
        <f t="shared" ref="G10:G22" si="0">F10/E10</f>
        <v>0.22501358665465801</v>
      </c>
      <c r="H10" s="15"/>
    </row>
    <row r="11" spans="1:8" ht="15.75" x14ac:dyDescent="0.25">
      <c r="A11" s="135" t="s">
        <v>96</v>
      </c>
      <c r="B11" s="136"/>
      <c r="C11" s="14"/>
      <c r="D11" s="71">
        <v>9</v>
      </c>
      <c r="E11" s="100">
        <v>1314996</v>
      </c>
      <c r="F11" s="101">
        <v>254686.5</v>
      </c>
      <c r="G11" s="126">
        <f t="shared" si="0"/>
        <v>0.19367853590429174</v>
      </c>
      <c r="H11" s="15"/>
    </row>
    <row r="12" spans="1:8" ht="15.75" x14ac:dyDescent="0.25">
      <c r="A12" s="135" t="s">
        <v>66</v>
      </c>
      <c r="B12" s="136"/>
      <c r="C12" s="14"/>
      <c r="D12" s="71"/>
      <c r="E12" s="100"/>
      <c r="F12" s="101"/>
      <c r="G12" s="126"/>
      <c r="H12" s="15"/>
    </row>
    <row r="13" spans="1:8" ht="15.75" x14ac:dyDescent="0.25">
      <c r="A13" s="135" t="s">
        <v>100</v>
      </c>
      <c r="B13" s="136"/>
      <c r="C13" s="14"/>
      <c r="D13" s="71"/>
      <c r="E13" s="100"/>
      <c r="F13" s="101"/>
      <c r="G13" s="126"/>
      <c r="H13" s="15"/>
    </row>
    <row r="14" spans="1:8" ht="15.75" x14ac:dyDescent="0.25">
      <c r="A14" s="135" t="s">
        <v>25</v>
      </c>
      <c r="B14" s="136"/>
      <c r="C14" s="14"/>
      <c r="D14" s="71">
        <v>1</v>
      </c>
      <c r="E14" s="100">
        <v>424969</v>
      </c>
      <c r="F14" s="101">
        <v>184301</v>
      </c>
      <c r="G14" s="126">
        <f t="shared" si="0"/>
        <v>0.43368104497033899</v>
      </c>
      <c r="H14" s="15"/>
    </row>
    <row r="15" spans="1:8" ht="15.75" x14ac:dyDescent="0.25">
      <c r="A15" s="135" t="s">
        <v>102</v>
      </c>
      <c r="B15" s="136"/>
      <c r="C15" s="14"/>
      <c r="D15" s="71">
        <v>1</v>
      </c>
      <c r="E15" s="100">
        <v>178946</v>
      </c>
      <c r="F15" s="101">
        <v>42243</v>
      </c>
      <c r="G15" s="126">
        <f t="shared" si="0"/>
        <v>0.23606562873716094</v>
      </c>
      <c r="H15" s="15"/>
    </row>
    <row r="16" spans="1:8" ht="15.75" x14ac:dyDescent="0.25">
      <c r="A16" s="135" t="s">
        <v>10</v>
      </c>
      <c r="B16" s="136"/>
      <c r="C16" s="14"/>
      <c r="D16" s="71">
        <v>1</v>
      </c>
      <c r="E16" s="100">
        <v>40000</v>
      </c>
      <c r="F16" s="101">
        <v>43075</v>
      </c>
      <c r="G16" s="126">
        <f t="shared" si="0"/>
        <v>1.076875</v>
      </c>
      <c r="H16" s="15"/>
    </row>
    <row r="17" spans="1:8" ht="15.75" x14ac:dyDescent="0.25">
      <c r="A17" s="135" t="s">
        <v>14</v>
      </c>
      <c r="B17" s="136"/>
      <c r="C17" s="14"/>
      <c r="D17" s="71">
        <v>2</v>
      </c>
      <c r="E17" s="100">
        <v>694754</v>
      </c>
      <c r="F17" s="101">
        <v>135878.5</v>
      </c>
      <c r="G17" s="118">
        <f t="shared" si="0"/>
        <v>0.19557785921347701</v>
      </c>
      <c r="H17" s="15"/>
    </row>
    <row r="18" spans="1:8" ht="15.75" x14ac:dyDescent="0.25">
      <c r="A18" s="135" t="s">
        <v>15</v>
      </c>
      <c r="B18" s="136"/>
      <c r="C18" s="14"/>
      <c r="D18" s="71">
        <v>2</v>
      </c>
      <c r="E18" s="100">
        <v>1418753</v>
      </c>
      <c r="F18" s="101">
        <v>71898</v>
      </c>
      <c r="G18" s="126">
        <f t="shared" si="0"/>
        <v>5.0676897247089521E-2</v>
      </c>
      <c r="H18" s="15"/>
    </row>
    <row r="19" spans="1:8" ht="15.75" x14ac:dyDescent="0.25">
      <c r="A19" s="135" t="s">
        <v>54</v>
      </c>
      <c r="B19" s="136"/>
      <c r="C19" s="14"/>
      <c r="D19" s="71">
        <v>2</v>
      </c>
      <c r="E19" s="100">
        <v>506212</v>
      </c>
      <c r="F19" s="101">
        <v>160049</v>
      </c>
      <c r="G19" s="118">
        <f t="shared" si="0"/>
        <v>0.31616990509904941</v>
      </c>
      <c r="H19" s="15"/>
    </row>
    <row r="20" spans="1:8" ht="15.75" x14ac:dyDescent="0.25">
      <c r="A20" s="135" t="s">
        <v>150</v>
      </c>
      <c r="B20" s="136"/>
      <c r="C20" s="14"/>
      <c r="D20" s="71"/>
      <c r="E20" s="100"/>
      <c r="F20" s="101"/>
      <c r="G20" s="118"/>
      <c r="H20" s="15"/>
    </row>
    <row r="21" spans="1:8" ht="15.75" x14ac:dyDescent="0.25">
      <c r="A21" s="135" t="s">
        <v>55</v>
      </c>
      <c r="B21" s="136"/>
      <c r="C21" s="14"/>
      <c r="D21" s="71">
        <v>7</v>
      </c>
      <c r="E21" s="100">
        <v>6993339</v>
      </c>
      <c r="F21" s="101">
        <v>549613</v>
      </c>
      <c r="G21" s="118">
        <f t="shared" si="0"/>
        <v>7.8590927738523761E-2</v>
      </c>
      <c r="H21" s="15"/>
    </row>
    <row r="22" spans="1:8" ht="15.75" x14ac:dyDescent="0.25">
      <c r="A22" s="135" t="s">
        <v>56</v>
      </c>
      <c r="B22" s="136"/>
      <c r="C22" s="14"/>
      <c r="D22" s="71">
        <v>3</v>
      </c>
      <c r="E22" s="100">
        <v>1304970</v>
      </c>
      <c r="F22" s="101">
        <v>275285.5</v>
      </c>
      <c r="G22" s="118">
        <f t="shared" si="0"/>
        <v>0.2109515927569216</v>
      </c>
      <c r="H22" s="15"/>
    </row>
    <row r="23" spans="1:8" ht="15.75" x14ac:dyDescent="0.25">
      <c r="A23" s="137" t="s">
        <v>20</v>
      </c>
      <c r="B23" s="136"/>
      <c r="C23" s="14"/>
      <c r="D23" s="71">
        <v>3</v>
      </c>
      <c r="E23" s="100">
        <v>659342</v>
      </c>
      <c r="F23" s="101">
        <v>115630.5</v>
      </c>
      <c r="G23" s="118">
        <f>F23/E23</f>
        <v>0.17537256840911089</v>
      </c>
      <c r="H23" s="15"/>
    </row>
    <row r="24" spans="1:8" ht="15.75" x14ac:dyDescent="0.25">
      <c r="A24" s="137" t="s">
        <v>21</v>
      </c>
      <c r="B24" s="136"/>
      <c r="C24" s="14"/>
      <c r="D24" s="71">
        <v>13</v>
      </c>
      <c r="E24" s="100">
        <v>220457</v>
      </c>
      <c r="F24" s="101">
        <v>220457</v>
      </c>
      <c r="G24" s="118">
        <f>F24/E24</f>
        <v>1</v>
      </c>
      <c r="H24" s="15"/>
    </row>
    <row r="25" spans="1:8" ht="15.75" x14ac:dyDescent="0.25">
      <c r="A25" s="138" t="s">
        <v>22</v>
      </c>
      <c r="B25" s="136"/>
      <c r="C25" s="14"/>
      <c r="D25" s="71"/>
      <c r="E25" s="100"/>
      <c r="F25" s="101"/>
      <c r="G25" s="118"/>
      <c r="H25" s="15"/>
    </row>
    <row r="26" spans="1:8" ht="15.75" x14ac:dyDescent="0.25">
      <c r="A26" s="138" t="s">
        <v>23</v>
      </c>
      <c r="B26" s="136"/>
      <c r="C26" s="14"/>
      <c r="D26" s="71"/>
      <c r="E26" s="100">
        <v>45295</v>
      </c>
      <c r="F26" s="101">
        <v>45295</v>
      </c>
      <c r="G26" s="118">
        <f>F26/E26</f>
        <v>1</v>
      </c>
      <c r="H26" s="15"/>
    </row>
    <row r="27" spans="1:8" ht="15.75" x14ac:dyDescent="0.25">
      <c r="A27" s="135" t="s">
        <v>114</v>
      </c>
      <c r="B27" s="136"/>
      <c r="C27" s="14"/>
      <c r="D27" s="71"/>
      <c r="E27" s="100"/>
      <c r="F27" s="101"/>
      <c r="G27" s="126"/>
      <c r="H27" s="15"/>
    </row>
    <row r="28" spans="1:8" ht="15.75" x14ac:dyDescent="0.25">
      <c r="A28" s="138" t="s">
        <v>24</v>
      </c>
      <c r="B28" s="136"/>
      <c r="C28" s="14"/>
      <c r="D28" s="71">
        <v>1</v>
      </c>
      <c r="E28" s="100">
        <v>178085</v>
      </c>
      <c r="F28" s="101">
        <v>68132.5</v>
      </c>
      <c r="G28" s="118">
        <f>F28/E28</f>
        <v>0.38258415924979644</v>
      </c>
      <c r="H28" s="15"/>
    </row>
    <row r="29" spans="1:8" ht="15.75" x14ac:dyDescent="0.25">
      <c r="A29" s="138" t="s">
        <v>110</v>
      </c>
      <c r="B29" s="136"/>
      <c r="C29" s="14"/>
      <c r="D29" s="71"/>
      <c r="E29" s="100"/>
      <c r="F29" s="100"/>
      <c r="G29" s="127"/>
      <c r="H29" s="15"/>
    </row>
    <row r="30" spans="1:8" ht="15.75" x14ac:dyDescent="0.25">
      <c r="A30" s="138" t="s">
        <v>115</v>
      </c>
      <c r="B30" s="136"/>
      <c r="C30" s="14"/>
      <c r="D30" s="71"/>
      <c r="E30" s="128"/>
      <c r="F30" s="101"/>
      <c r="G30" s="126"/>
      <c r="H30" s="15"/>
    </row>
    <row r="31" spans="1:8" ht="15.75" x14ac:dyDescent="0.25">
      <c r="A31" s="138" t="s">
        <v>135</v>
      </c>
      <c r="B31" s="136"/>
      <c r="C31" s="14"/>
      <c r="D31" s="71">
        <v>1</v>
      </c>
      <c r="E31" s="128">
        <v>206847</v>
      </c>
      <c r="F31" s="101">
        <v>62446</v>
      </c>
      <c r="G31" s="126">
        <f>F31/E31</f>
        <v>0.30189463709891851</v>
      </c>
      <c r="H31" s="15"/>
    </row>
    <row r="32" spans="1:8" ht="15.75" x14ac:dyDescent="0.25">
      <c r="A32" s="138" t="s">
        <v>57</v>
      </c>
      <c r="B32" s="136"/>
      <c r="C32" s="14"/>
      <c r="D32" s="71"/>
      <c r="E32" s="128"/>
      <c r="F32" s="121"/>
      <c r="G32" s="126"/>
      <c r="H32" s="15"/>
    </row>
    <row r="33" spans="1:8" ht="15.75" x14ac:dyDescent="0.25">
      <c r="A33" s="135" t="s">
        <v>132</v>
      </c>
      <c r="B33" s="136"/>
      <c r="C33" s="14"/>
      <c r="D33" s="71">
        <v>2</v>
      </c>
      <c r="E33" s="100">
        <v>432621</v>
      </c>
      <c r="F33" s="101">
        <v>101757.5</v>
      </c>
      <c r="G33" s="126">
        <f>F33/E33</f>
        <v>0.23521165176910044</v>
      </c>
      <c r="H33" s="15"/>
    </row>
    <row r="34" spans="1:8" ht="15.75" x14ac:dyDescent="0.25">
      <c r="A34" s="135" t="s">
        <v>91</v>
      </c>
      <c r="B34" s="136"/>
      <c r="C34" s="14"/>
      <c r="D34" s="71"/>
      <c r="E34" s="100"/>
      <c r="F34" s="101"/>
      <c r="G34" s="126"/>
      <c r="H34" s="15"/>
    </row>
    <row r="35" spans="1:8" x14ac:dyDescent="0.2">
      <c r="A35" s="16" t="s">
        <v>28</v>
      </c>
      <c r="B35" s="13"/>
      <c r="C35" s="14"/>
      <c r="D35" s="72"/>
      <c r="E35" s="128"/>
      <c r="F35" s="121"/>
      <c r="G35" s="119"/>
      <c r="H35" s="15"/>
    </row>
    <row r="36" spans="1:8" x14ac:dyDescent="0.2">
      <c r="A36" s="16" t="s">
        <v>29</v>
      </c>
      <c r="B36" s="13"/>
      <c r="C36" s="14"/>
      <c r="D36" s="72"/>
      <c r="E36" s="128"/>
      <c r="F36" s="121"/>
      <c r="G36" s="119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19"/>
      <c r="H37" s="15"/>
    </row>
    <row r="38" spans="1:8" x14ac:dyDescent="0.2">
      <c r="A38" s="17"/>
      <c r="B38" s="18"/>
      <c r="C38" s="21"/>
      <c r="D38" s="72"/>
      <c r="E38" s="111"/>
      <c r="F38" s="111"/>
      <c r="G38" s="119"/>
      <c r="H38" s="15"/>
    </row>
    <row r="39" spans="1:8" ht="15.75" x14ac:dyDescent="0.25">
      <c r="A39" s="19" t="s">
        <v>31</v>
      </c>
      <c r="B39" s="20"/>
      <c r="C39" s="22"/>
      <c r="D39" s="73">
        <f>SUM(D9:D38)</f>
        <v>56</v>
      </c>
      <c r="E39" s="112">
        <f>SUM(E9:E38)</f>
        <v>16960118</v>
      </c>
      <c r="F39" s="112">
        <f>SUM(F9:F38)</f>
        <v>2857399.5</v>
      </c>
      <c r="G39" s="122">
        <f>F39/E39</f>
        <v>0.16847757191311993</v>
      </c>
      <c r="H39" s="2"/>
    </row>
    <row r="40" spans="1:8" ht="15.75" x14ac:dyDescent="0.25">
      <c r="A40" s="22"/>
      <c r="B40" s="22"/>
      <c r="C40" s="24"/>
      <c r="D40" s="87"/>
      <c r="E40" s="124"/>
      <c r="F40" s="124"/>
      <c r="G40" s="125"/>
      <c r="H40" s="2"/>
    </row>
    <row r="41" spans="1:8" ht="18" x14ac:dyDescent="0.25">
      <c r="A41" s="23" t="s">
        <v>32</v>
      </c>
      <c r="B41" s="24"/>
      <c r="C41" s="26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14"/>
      <c r="D43" s="110" t="s">
        <v>6</v>
      </c>
      <c r="E43" s="76" t="s">
        <v>123</v>
      </c>
      <c r="F43" s="75" t="s">
        <v>8</v>
      </c>
      <c r="G43" s="75" t="s">
        <v>124</v>
      </c>
      <c r="H43" s="15"/>
    </row>
    <row r="44" spans="1:8" ht="15.75" x14ac:dyDescent="0.25">
      <c r="A44" s="27" t="s">
        <v>33</v>
      </c>
      <c r="B44" s="28"/>
      <c r="C44" s="14"/>
      <c r="D44" s="71">
        <v>52</v>
      </c>
      <c r="E44" s="101">
        <v>7753861.4000000004</v>
      </c>
      <c r="F44" s="101">
        <v>467028.15</v>
      </c>
      <c r="G44" s="118">
        <f>1-(+F44/E44)</f>
        <v>0.93976831337222511</v>
      </c>
      <c r="H44" s="15"/>
    </row>
    <row r="45" spans="1:8" ht="15.75" x14ac:dyDescent="0.25">
      <c r="A45" s="27" t="s">
        <v>34</v>
      </c>
      <c r="B45" s="28"/>
      <c r="C45" s="14"/>
      <c r="D45" s="71">
        <v>24</v>
      </c>
      <c r="E45" s="101">
        <v>8433550.8000000007</v>
      </c>
      <c r="F45" s="101">
        <v>902702.5</v>
      </c>
      <c r="G45" s="118">
        <f t="shared" ref="G45:G56" si="1">1-(+F45/E45)</f>
        <v>0.8929629379833699</v>
      </c>
      <c r="H45" s="15"/>
    </row>
    <row r="46" spans="1:8" ht="15.75" x14ac:dyDescent="0.25">
      <c r="A46" s="27" t="s">
        <v>35</v>
      </c>
      <c r="B46" s="28"/>
      <c r="C46" s="14"/>
      <c r="D46" s="71">
        <v>103</v>
      </c>
      <c r="E46" s="101">
        <v>10611334.5</v>
      </c>
      <c r="F46" s="101">
        <v>705993.92</v>
      </c>
      <c r="G46" s="118">
        <f t="shared" si="1"/>
        <v>0.9334679422272476</v>
      </c>
      <c r="H46" s="15"/>
    </row>
    <row r="47" spans="1:8" ht="15.75" x14ac:dyDescent="0.25">
      <c r="A47" s="27" t="s">
        <v>36</v>
      </c>
      <c r="B47" s="28"/>
      <c r="C47" s="14"/>
      <c r="D47" s="71"/>
      <c r="E47" s="101"/>
      <c r="F47" s="101"/>
      <c r="G47" s="118"/>
      <c r="H47" s="15"/>
    </row>
    <row r="48" spans="1:8" ht="15.75" x14ac:dyDescent="0.25">
      <c r="A48" s="27" t="s">
        <v>37</v>
      </c>
      <c r="B48" s="28"/>
      <c r="C48" s="14"/>
      <c r="D48" s="71">
        <v>87</v>
      </c>
      <c r="E48" s="101">
        <v>15485371</v>
      </c>
      <c r="F48" s="101">
        <v>1308419.97</v>
      </c>
      <c r="G48" s="118">
        <f t="shared" si="1"/>
        <v>0.9155060624637279</v>
      </c>
      <c r="H48" s="15"/>
    </row>
    <row r="49" spans="1:8" ht="15.75" x14ac:dyDescent="0.25">
      <c r="A49" s="27" t="s">
        <v>38</v>
      </c>
      <c r="B49" s="28"/>
      <c r="C49" s="14"/>
      <c r="D49" s="71">
        <v>2</v>
      </c>
      <c r="E49" s="101">
        <v>1579786</v>
      </c>
      <c r="F49" s="101">
        <v>-14260</v>
      </c>
      <c r="G49" s="118">
        <f t="shared" si="1"/>
        <v>1.0090265390375659</v>
      </c>
      <c r="H49" s="15"/>
    </row>
    <row r="50" spans="1:8" ht="15.75" x14ac:dyDescent="0.25">
      <c r="A50" s="27" t="s">
        <v>39</v>
      </c>
      <c r="B50" s="28"/>
      <c r="C50" s="14"/>
      <c r="D50" s="71">
        <v>7</v>
      </c>
      <c r="E50" s="101">
        <v>1340845</v>
      </c>
      <c r="F50" s="101">
        <v>170655</v>
      </c>
      <c r="G50" s="118">
        <f t="shared" si="1"/>
        <v>0.87272578113055577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x14ac:dyDescent="0.25">
      <c r="A52" s="27" t="s">
        <v>41</v>
      </c>
      <c r="B52" s="28"/>
      <c r="C52" s="14"/>
      <c r="D52" s="71">
        <v>1</v>
      </c>
      <c r="E52" s="101">
        <v>140675</v>
      </c>
      <c r="F52" s="101">
        <v>20950</v>
      </c>
      <c r="G52" s="118">
        <f t="shared" si="1"/>
        <v>0.85107517327172566</v>
      </c>
      <c r="H52" s="15"/>
    </row>
    <row r="53" spans="1:8" ht="15.75" x14ac:dyDescent="0.25">
      <c r="A53" s="29" t="s">
        <v>59</v>
      </c>
      <c r="B53" s="30"/>
      <c r="C53" s="14"/>
      <c r="D53" s="71">
        <v>1</v>
      </c>
      <c r="E53" s="101">
        <v>82900</v>
      </c>
      <c r="F53" s="101">
        <v>15700</v>
      </c>
      <c r="G53" s="118">
        <f t="shared" si="1"/>
        <v>0.81061519903498191</v>
      </c>
      <c r="H53" s="15"/>
    </row>
    <row r="54" spans="1:8" ht="15.75" x14ac:dyDescent="0.25">
      <c r="A54" s="27" t="s">
        <v>60</v>
      </c>
      <c r="B54" s="30"/>
      <c r="C54" s="14"/>
      <c r="D54" s="71">
        <v>600</v>
      </c>
      <c r="E54" s="101">
        <v>69135208.75</v>
      </c>
      <c r="F54" s="101">
        <v>7598705.9500000002</v>
      </c>
      <c r="G54" s="118">
        <f t="shared" si="1"/>
        <v>0.8900892021968474</v>
      </c>
      <c r="H54" s="15"/>
    </row>
    <row r="55" spans="1:8" ht="15.75" x14ac:dyDescent="0.25">
      <c r="A55" s="27" t="s">
        <v>61</v>
      </c>
      <c r="B55" s="30"/>
      <c r="C55" s="14"/>
      <c r="D55" s="71"/>
      <c r="E55" s="101"/>
      <c r="F55" s="101"/>
      <c r="G55" s="118"/>
      <c r="H55" s="15"/>
    </row>
    <row r="56" spans="1:8" ht="15.75" x14ac:dyDescent="0.25">
      <c r="A56" s="27" t="s">
        <v>155</v>
      </c>
      <c r="B56" s="30"/>
      <c r="C56" s="14"/>
      <c r="D56" s="71">
        <v>79</v>
      </c>
      <c r="E56" s="101">
        <v>15160270.74</v>
      </c>
      <c r="F56" s="101">
        <v>1129036.42</v>
      </c>
      <c r="G56" s="118">
        <f t="shared" si="1"/>
        <v>0.92552663211870845</v>
      </c>
      <c r="H56" s="15"/>
    </row>
    <row r="57" spans="1:8" x14ac:dyDescent="0.2">
      <c r="A57" s="31" t="s">
        <v>42</v>
      </c>
      <c r="B57" s="30"/>
      <c r="C57" s="14"/>
      <c r="D57" s="72"/>
      <c r="E57" s="104"/>
      <c r="F57" s="101"/>
      <c r="G57" s="119"/>
      <c r="H57" s="15"/>
    </row>
    <row r="58" spans="1:8" x14ac:dyDescent="0.2">
      <c r="A58" s="16" t="s">
        <v>43</v>
      </c>
      <c r="B58" s="28"/>
      <c r="C58" s="14"/>
      <c r="D58" s="72"/>
      <c r="E58" s="104"/>
      <c r="F58" s="101"/>
      <c r="G58" s="119"/>
      <c r="H58" s="15"/>
    </row>
    <row r="59" spans="1:8" x14ac:dyDescent="0.2">
      <c r="A59" s="16" t="s">
        <v>44</v>
      </c>
      <c r="B59" s="28"/>
      <c r="C59" s="14"/>
      <c r="D59" s="72"/>
      <c r="E59" s="120"/>
      <c r="F59" s="101"/>
      <c r="G59" s="119"/>
      <c r="H59" s="15"/>
    </row>
    <row r="60" spans="1:8" x14ac:dyDescent="0.2">
      <c r="A60" s="16" t="s">
        <v>30</v>
      </c>
      <c r="B60" s="28"/>
      <c r="C60" s="14"/>
      <c r="D60" s="72"/>
      <c r="E60" s="100"/>
      <c r="F60" s="101"/>
      <c r="G60" s="119"/>
      <c r="H60" s="15"/>
    </row>
    <row r="61" spans="1:8" ht="15.75" x14ac:dyDescent="0.25">
      <c r="A61" s="32"/>
      <c r="B61" s="18"/>
      <c r="C61" s="21"/>
      <c r="D61" s="72"/>
      <c r="E61" s="77"/>
      <c r="F61" s="111"/>
      <c r="G61" s="119"/>
      <c r="H61" s="2"/>
    </row>
    <row r="62" spans="1:8" ht="18" x14ac:dyDescent="0.25">
      <c r="A62" s="20" t="s">
        <v>45</v>
      </c>
      <c r="B62" s="20"/>
      <c r="C62" s="38"/>
      <c r="D62" s="73">
        <f>SUM(D44:D58)</f>
        <v>956</v>
      </c>
      <c r="E62" s="112">
        <f>SUM(E44:E61)</f>
        <v>129723803.19</v>
      </c>
      <c r="F62" s="112">
        <f>SUM(F44:F61)</f>
        <v>12304931.91</v>
      </c>
      <c r="G62" s="122">
        <f>1-(F62/E62)</f>
        <v>0.90514514986908323</v>
      </c>
      <c r="H62" s="2"/>
    </row>
    <row r="63" spans="1:8" ht="18" x14ac:dyDescent="0.25">
      <c r="A63" s="33"/>
      <c r="B63" s="33"/>
      <c r="C63" s="38"/>
      <c r="D63" s="123"/>
      <c r="E63" s="114"/>
      <c r="F63" s="115"/>
      <c r="G63" s="115"/>
      <c r="H63" s="2"/>
    </row>
    <row r="64" spans="1:8" ht="18" x14ac:dyDescent="0.25">
      <c r="A64" s="34" t="s">
        <v>46</v>
      </c>
      <c r="B64" s="35"/>
      <c r="C64" s="38"/>
      <c r="D64" s="51"/>
      <c r="E64" s="116"/>
      <c r="F64" s="36">
        <f>F62+F39</f>
        <v>15162331.41</v>
      </c>
      <c r="G64" s="116"/>
      <c r="H64" s="2"/>
    </row>
    <row r="65" spans="1:8" ht="18" x14ac:dyDescent="0.25">
      <c r="A65" s="34"/>
      <c r="B65" s="35"/>
      <c r="C65" s="38"/>
      <c r="D65" s="50"/>
      <c r="E65" s="35"/>
      <c r="F65" s="36"/>
      <c r="G65" s="35"/>
      <c r="H65" s="2"/>
    </row>
    <row r="66" spans="1:8" ht="15.75" x14ac:dyDescent="0.25">
      <c r="A66" s="4" t="s">
        <v>47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48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 t="s">
        <v>49</v>
      </c>
      <c r="B68" s="39"/>
      <c r="C68" s="39"/>
      <c r="D68" s="39"/>
      <c r="E68" s="39"/>
      <c r="F68" s="40"/>
      <c r="G68" s="39"/>
      <c r="H68" s="2"/>
    </row>
    <row r="69" spans="1:8" ht="15.75" x14ac:dyDescent="0.25">
      <c r="A69" s="4"/>
      <c r="B69" s="39"/>
      <c r="C69" s="39"/>
      <c r="D69" s="39"/>
      <c r="E69" s="39"/>
      <c r="F69" s="40"/>
      <c r="G69" s="39"/>
      <c r="H69" s="2"/>
    </row>
    <row r="70" spans="1:8" ht="18" x14ac:dyDescent="0.25">
      <c r="A70" s="41" t="s">
        <v>50</v>
      </c>
      <c r="B70" s="38"/>
      <c r="C70" s="38"/>
      <c r="D70" s="38"/>
      <c r="E70" s="38"/>
      <c r="F70" s="36"/>
      <c r="G70" s="38"/>
      <c r="H70" s="2"/>
    </row>
    <row r="71" spans="1:8" ht="18" x14ac:dyDescent="0.25">
      <c r="A71" s="42"/>
      <c r="B71" s="38"/>
      <c r="C71" s="38"/>
      <c r="D71" s="38"/>
      <c r="E71" s="36"/>
      <c r="F71" s="2"/>
      <c r="G71" s="2"/>
      <c r="H71" s="2"/>
    </row>
    <row r="72" spans="1:8" ht="18" x14ac:dyDescent="0.25">
      <c r="A72" s="81"/>
      <c r="B72" s="82"/>
      <c r="C72" s="82"/>
      <c r="D72" s="82"/>
      <c r="E72" s="36"/>
      <c r="F72" s="2"/>
      <c r="G72" s="2"/>
      <c r="H72" s="2"/>
    </row>
    <row r="73" spans="1:8" ht="18" x14ac:dyDescent="0.25">
      <c r="A73" s="42"/>
      <c r="B73" s="38"/>
      <c r="C73" s="38"/>
      <c r="D73" s="38"/>
      <c r="E73" s="43"/>
      <c r="F73" s="2"/>
      <c r="G73" s="2"/>
      <c r="H73" s="2"/>
    </row>
    <row r="74" spans="1:8" ht="18" x14ac:dyDescent="0.25">
      <c r="A74" s="42"/>
      <c r="B74" s="38"/>
      <c r="C74" s="38"/>
      <c r="D74" s="38"/>
      <c r="E74" s="44"/>
      <c r="F74" s="2"/>
      <c r="G74" s="2"/>
      <c r="H74" s="2"/>
    </row>
    <row r="75" spans="1:8" ht="18" x14ac:dyDescent="0.25">
      <c r="A75" s="42"/>
      <c r="B75" s="38"/>
      <c r="C75" s="38"/>
      <c r="D75" s="38"/>
      <c r="E75" s="45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36"/>
      <c r="F77" s="2"/>
      <c r="G77" s="2"/>
      <c r="H77" s="2"/>
    </row>
    <row r="78" spans="1:8" ht="18" x14ac:dyDescent="0.25">
      <c r="A78" s="42"/>
      <c r="B78" s="38"/>
      <c r="C78" s="38"/>
      <c r="D78" s="38"/>
      <c r="E78" s="43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4"/>
      <c r="F81" s="2"/>
      <c r="G81" s="2"/>
      <c r="H81" s="2"/>
    </row>
    <row r="82" spans="1:8" ht="18" x14ac:dyDescent="0.25">
      <c r="A82" s="42"/>
      <c r="B82" s="38"/>
      <c r="C82" s="38"/>
      <c r="D82" s="38"/>
      <c r="E82" s="46"/>
      <c r="F82" s="2"/>
      <c r="G82" s="2"/>
      <c r="H82" s="2"/>
    </row>
    <row r="83" spans="1:8" ht="18" x14ac:dyDescent="0.25">
      <c r="A83" s="42"/>
      <c r="B83" s="38"/>
      <c r="C83" s="38"/>
      <c r="D83" s="38"/>
      <c r="E83" s="38"/>
      <c r="F83" s="2"/>
      <c r="G83" s="2"/>
      <c r="H83" s="2"/>
    </row>
    <row r="84" spans="1:8" ht="15.75" x14ac:dyDescent="0.25">
      <c r="A84" s="47"/>
      <c r="B84" s="2"/>
      <c r="C84" s="2"/>
      <c r="D84" s="2"/>
      <c r="E84" s="2"/>
      <c r="F84" s="2"/>
      <c r="G84" s="2"/>
      <c r="H84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4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554687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MARCH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134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5" t="s">
        <v>115</v>
      </c>
      <c r="B9" s="136"/>
      <c r="C9" s="14"/>
      <c r="D9" s="71">
        <v>1</v>
      </c>
      <c r="E9" s="101">
        <v>11020</v>
      </c>
      <c r="F9" s="101">
        <v>5425</v>
      </c>
      <c r="G9" s="118">
        <f>+F9/E9</f>
        <v>0.49228675136116151</v>
      </c>
      <c r="H9" s="15"/>
    </row>
    <row r="10" spans="1:8" ht="15.75" x14ac:dyDescent="0.25">
      <c r="A10" s="135" t="s">
        <v>11</v>
      </c>
      <c r="B10" s="136"/>
      <c r="C10" s="14"/>
      <c r="D10" s="71">
        <v>6</v>
      </c>
      <c r="E10" s="101">
        <v>757095</v>
      </c>
      <c r="F10" s="101">
        <v>186758.5</v>
      </c>
      <c r="G10" s="118">
        <f>F10/E10</f>
        <v>0.24667776170757963</v>
      </c>
      <c r="H10" s="15"/>
    </row>
    <row r="11" spans="1:8" ht="15.75" x14ac:dyDescent="0.25">
      <c r="A11" s="135" t="s">
        <v>94</v>
      </c>
      <c r="B11" s="136"/>
      <c r="C11" s="14"/>
      <c r="D11" s="71"/>
      <c r="E11" s="101"/>
      <c r="F11" s="101"/>
      <c r="G11" s="118"/>
      <c r="H11" s="15"/>
    </row>
    <row r="12" spans="1:8" ht="15.75" x14ac:dyDescent="0.25">
      <c r="A12" s="135" t="s">
        <v>62</v>
      </c>
      <c r="B12" s="136"/>
      <c r="C12" s="14"/>
      <c r="D12" s="71">
        <v>1</v>
      </c>
      <c r="E12" s="101">
        <v>206564</v>
      </c>
      <c r="F12" s="101">
        <v>53731</v>
      </c>
      <c r="G12" s="118">
        <f>F12/E12</f>
        <v>0.26011792955210006</v>
      </c>
      <c r="H12" s="15"/>
    </row>
    <row r="13" spans="1:8" ht="15.75" x14ac:dyDescent="0.25">
      <c r="A13" s="135" t="s">
        <v>63</v>
      </c>
      <c r="B13" s="136"/>
      <c r="C13" s="14"/>
      <c r="D13" s="71"/>
      <c r="E13" s="101"/>
      <c r="F13" s="101"/>
      <c r="G13" s="118"/>
      <c r="H13" s="15"/>
    </row>
    <row r="14" spans="1:8" ht="15.75" x14ac:dyDescent="0.25">
      <c r="A14" s="135" t="s">
        <v>119</v>
      </c>
      <c r="B14" s="136"/>
      <c r="C14" s="14"/>
      <c r="D14" s="71">
        <v>5</v>
      </c>
      <c r="E14" s="101">
        <v>1521710</v>
      </c>
      <c r="F14" s="101">
        <v>361135.5</v>
      </c>
      <c r="G14" s="118">
        <f>F14/E14</f>
        <v>0.2373221573098685</v>
      </c>
      <c r="H14" s="15"/>
    </row>
    <row r="15" spans="1:8" ht="15.75" x14ac:dyDescent="0.25">
      <c r="A15" s="135" t="s">
        <v>25</v>
      </c>
      <c r="B15" s="136"/>
      <c r="C15" s="14"/>
      <c r="D15" s="71"/>
      <c r="E15" s="101"/>
      <c r="F15" s="101"/>
      <c r="G15" s="118"/>
      <c r="H15" s="15"/>
    </row>
    <row r="16" spans="1:8" ht="15.75" x14ac:dyDescent="0.25">
      <c r="A16" s="135" t="s">
        <v>103</v>
      </c>
      <c r="B16" s="136"/>
      <c r="C16" s="14"/>
      <c r="D16" s="71"/>
      <c r="E16" s="101"/>
      <c r="F16" s="101"/>
      <c r="G16" s="118"/>
      <c r="H16" s="15"/>
    </row>
    <row r="17" spans="1:8" ht="15.75" x14ac:dyDescent="0.25">
      <c r="A17" s="135" t="s">
        <v>120</v>
      </c>
      <c r="B17" s="136"/>
      <c r="C17" s="14"/>
      <c r="D17" s="71">
        <v>1</v>
      </c>
      <c r="E17" s="101">
        <v>220979</v>
      </c>
      <c r="F17" s="101">
        <v>42877</v>
      </c>
      <c r="G17" s="118">
        <f>F17/E17</f>
        <v>0.19403201209164672</v>
      </c>
      <c r="H17" s="15"/>
    </row>
    <row r="18" spans="1:8" ht="15.75" x14ac:dyDescent="0.25">
      <c r="A18" s="135" t="s">
        <v>14</v>
      </c>
      <c r="B18" s="136"/>
      <c r="C18" s="14"/>
      <c r="D18" s="71">
        <v>1</v>
      </c>
      <c r="E18" s="101">
        <v>594186</v>
      </c>
      <c r="F18" s="101">
        <v>30110.5</v>
      </c>
      <c r="G18" s="118">
        <f>F18/E18</f>
        <v>5.0675209446200346E-2</v>
      </c>
      <c r="H18" s="15"/>
    </row>
    <row r="19" spans="1:8" ht="15.75" x14ac:dyDescent="0.25">
      <c r="A19" s="135" t="s">
        <v>15</v>
      </c>
      <c r="B19" s="136"/>
      <c r="C19" s="14"/>
      <c r="D19" s="71"/>
      <c r="E19" s="101"/>
      <c r="F19" s="101"/>
      <c r="G19" s="118"/>
      <c r="H19" s="15"/>
    </row>
    <row r="20" spans="1:8" ht="15.75" x14ac:dyDescent="0.25">
      <c r="A20" s="135" t="s">
        <v>154</v>
      </c>
      <c r="B20" s="136"/>
      <c r="C20" s="14"/>
      <c r="D20" s="71"/>
      <c r="E20" s="101"/>
      <c r="F20" s="101"/>
      <c r="G20" s="118"/>
      <c r="H20" s="15"/>
    </row>
    <row r="21" spans="1:8" ht="15.75" x14ac:dyDescent="0.25">
      <c r="A21" s="135" t="s">
        <v>156</v>
      </c>
      <c r="B21" s="136"/>
      <c r="C21" s="14"/>
      <c r="D21" s="71">
        <v>2</v>
      </c>
      <c r="E21" s="101">
        <v>302061</v>
      </c>
      <c r="F21" s="101">
        <v>4762.5</v>
      </c>
      <c r="G21" s="118">
        <f>F21/E21</f>
        <v>1.5766682888555622E-2</v>
      </c>
      <c r="H21" s="15"/>
    </row>
    <row r="22" spans="1:8" ht="15.75" x14ac:dyDescent="0.25">
      <c r="A22" s="135" t="s">
        <v>143</v>
      </c>
      <c r="B22" s="136"/>
      <c r="C22" s="14"/>
      <c r="D22" s="71"/>
      <c r="E22" s="101"/>
      <c r="F22" s="101"/>
      <c r="G22" s="118"/>
      <c r="H22" s="15"/>
    </row>
    <row r="23" spans="1:8" ht="15.75" x14ac:dyDescent="0.25">
      <c r="A23" s="135" t="s">
        <v>108</v>
      </c>
      <c r="B23" s="136"/>
      <c r="C23" s="14"/>
      <c r="D23" s="71">
        <v>9</v>
      </c>
      <c r="E23" s="101">
        <v>1146871</v>
      </c>
      <c r="F23" s="101">
        <v>295604.5</v>
      </c>
      <c r="G23" s="118">
        <f>F23/E23</f>
        <v>0.25774869187554661</v>
      </c>
      <c r="H23" s="15"/>
    </row>
    <row r="24" spans="1:8" ht="15.75" x14ac:dyDescent="0.25">
      <c r="A24" s="135" t="s">
        <v>138</v>
      </c>
      <c r="B24" s="136"/>
      <c r="C24" s="14"/>
      <c r="D24" s="71">
        <v>1</v>
      </c>
      <c r="E24" s="101">
        <v>35354</v>
      </c>
      <c r="F24" s="101">
        <v>18964.5</v>
      </c>
      <c r="G24" s="118">
        <f>F24/E24</f>
        <v>0.53641737851445381</v>
      </c>
      <c r="H24" s="15"/>
    </row>
    <row r="25" spans="1:8" ht="15.75" x14ac:dyDescent="0.25">
      <c r="A25" s="137" t="s">
        <v>20</v>
      </c>
      <c r="B25" s="136"/>
      <c r="C25" s="14"/>
      <c r="D25" s="71">
        <v>2</v>
      </c>
      <c r="E25" s="101">
        <v>210045</v>
      </c>
      <c r="F25" s="101">
        <v>25079</v>
      </c>
      <c r="G25" s="118">
        <f>F25/E25</f>
        <v>0.11939822419005451</v>
      </c>
      <c r="H25" s="15"/>
    </row>
    <row r="26" spans="1:8" ht="15.75" x14ac:dyDescent="0.25">
      <c r="A26" s="137" t="s">
        <v>21</v>
      </c>
      <c r="B26" s="136"/>
      <c r="C26" s="14"/>
      <c r="D26" s="71"/>
      <c r="E26" s="101"/>
      <c r="F26" s="101"/>
      <c r="G26" s="118"/>
      <c r="H26" s="15"/>
    </row>
    <row r="27" spans="1:8" ht="15.75" x14ac:dyDescent="0.25">
      <c r="A27" s="138" t="s">
        <v>23</v>
      </c>
      <c r="B27" s="136"/>
      <c r="C27" s="14"/>
      <c r="D27" s="71"/>
      <c r="E27" s="101"/>
      <c r="F27" s="101"/>
      <c r="G27" s="118"/>
      <c r="H27" s="15"/>
    </row>
    <row r="28" spans="1:8" ht="15.75" x14ac:dyDescent="0.25">
      <c r="A28" s="138" t="s">
        <v>145</v>
      </c>
      <c r="B28" s="136"/>
      <c r="C28" s="14"/>
      <c r="D28" s="71"/>
      <c r="E28" s="101"/>
      <c r="F28" s="101"/>
      <c r="G28" s="118"/>
      <c r="H28" s="15"/>
    </row>
    <row r="29" spans="1:8" ht="15.75" x14ac:dyDescent="0.25">
      <c r="A29" s="138" t="s">
        <v>133</v>
      </c>
      <c r="B29" s="136"/>
      <c r="C29" s="14"/>
      <c r="D29" s="71"/>
      <c r="E29" s="101"/>
      <c r="F29" s="101"/>
      <c r="G29" s="118"/>
      <c r="H29" s="15"/>
    </row>
    <row r="30" spans="1:8" ht="15.75" x14ac:dyDescent="0.25">
      <c r="A30" s="138" t="s">
        <v>66</v>
      </c>
      <c r="B30" s="136"/>
      <c r="C30" s="14"/>
      <c r="D30" s="71"/>
      <c r="E30" s="101"/>
      <c r="F30" s="101"/>
      <c r="G30" s="118"/>
      <c r="H30" s="15"/>
    </row>
    <row r="31" spans="1:8" ht="15.75" x14ac:dyDescent="0.25">
      <c r="A31" s="138" t="s">
        <v>144</v>
      </c>
      <c r="B31" s="136"/>
      <c r="C31" s="14"/>
      <c r="D31" s="71"/>
      <c r="E31" s="101"/>
      <c r="F31" s="101"/>
      <c r="G31" s="118"/>
      <c r="H31" s="15"/>
    </row>
    <row r="32" spans="1:8" ht="15.75" x14ac:dyDescent="0.25">
      <c r="A32" s="138" t="s">
        <v>53</v>
      </c>
      <c r="B32" s="136"/>
      <c r="C32" s="14"/>
      <c r="D32" s="71"/>
      <c r="E32" s="101"/>
      <c r="F32" s="101"/>
      <c r="G32" s="118"/>
      <c r="H32" s="15"/>
    </row>
    <row r="33" spans="1:8" ht="15.75" x14ac:dyDescent="0.25">
      <c r="A33" s="138" t="s">
        <v>151</v>
      </c>
      <c r="B33" s="136"/>
      <c r="C33" s="14"/>
      <c r="D33" s="71"/>
      <c r="E33" s="101"/>
      <c r="F33" s="101"/>
      <c r="G33" s="118"/>
      <c r="H33" s="15"/>
    </row>
    <row r="34" spans="1:8" ht="15.75" x14ac:dyDescent="0.25">
      <c r="A34" s="138" t="s">
        <v>95</v>
      </c>
      <c r="B34" s="136"/>
      <c r="C34" s="14"/>
      <c r="D34" s="71"/>
      <c r="E34" s="101"/>
      <c r="F34" s="101"/>
      <c r="G34" s="118"/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19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19"/>
      <c r="H36" s="15"/>
    </row>
    <row r="37" spans="1:8" x14ac:dyDescent="0.2">
      <c r="A37" s="16" t="s">
        <v>30</v>
      </c>
      <c r="B37" s="13"/>
      <c r="C37" s="14"/>
      <c r="D37" s="72"/>
      <c r="E37" s="120"/>
      <c r="F37" s="121"/>
      <c r="G37" s="119"/>
      <c r="H37" s="15"/>
    </row>
    <row r="38" spans="1:8" x14ac:dyDescent="0.2">
      <c r="A38" s="17"/>
      <c r="B38" s="18"/>
      <c r="C38" s="14"/>
      <c r="D38" s="72"/>
      <c r="E38" s="111"/>
      <c r="F38" s="111"/>
      <c r="G38" s="119"/>
      <c r="H38" s="15"/>
    </row>
    <row r="39" spans="1:8" ht="15.75" x14ac:dyDescent="0.25">
      <c r="A39" s="19" t="s">
        <v>31</v>
      </c>
      <c r="B39" s="20"/>
      <c r="C39" s="21"/>
      <c r="D39" s="73">
        <f>SUM(D9:D38)</f>
        <v>29</v>
      </c>
      <c r="E39" s="112">
        <f>SUM(E9:E38)</f>
        <v>5005885</v>
      </c>
      <c r="F39" s="112">
        <f>SUM(F9:F38)</f>
        <v>1024448</v>
      </c>
      <c r="G39" s="122">
        <f>F39/E39</f>
        <v>0.20464872844661833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2"/>
    </row>
    <row r="44" spans="1:8" ht="15.75" x14ac:dyDescent="0.25">
      <c r="A44" s="27" t="s">
        <v>33</v>
      </c>
      <c r="B44" s="28"/>
      <c r="C44" s="14"/>
      <c r="D44" s="71">
        <v>9</v>
      </c>
      <c r="E44" s="101">
        <v>1492016.09</v>
      </c>
      <c r="F44" s="101">
        <v>124748.16</v>
      </c>
      <c r="G44" s="118">
        <f>1-(+F44/E44)</f>
        <v>0.91638953437827875</v>
      </c>
      <c r="H44" s="15"/>
    </row>
    <row r="45" spans="1:8" ht="15.75" x14ac:dyDescent="0.25">
      <c r="A45" s="27" t="s">
        <v>34</v>
      </c>
      <c r="B45" s="28"/>
      <c r="C45" s="14"/>
      <c r="D45" s="71"/>
      <c r="E45" s="101"/>
      <c r="F45" s="101"/>
      <c r="G45" s="118"/>
      <c r="H45" s="15"/>
    </row>
    <row r="46" spans="1:8" ht="15.75" x14ac:dyDescent="0.25">
      <c r="A46" s="27" t="s">
        <v>35</v>
      </c>
      <c r="B46" s="28"/>
      <c r="C46" s="14"/>
      <c r="D46" s="71">
        <v>31</v>
      </c>
      <c r="E46" s="101">
        <v>1359174.75</v>
      </c>
      <c r="F46" s="101">
        <v>127447.67</v>
      </c>
      <c r="G46" s="118">
        <f>1-(+F46/E46)</f>
        <v>0.90623157912549512</v>
      </c>
      <c r="H46" s="15"/>
    </row>
    <row r="47" spans="1:8" ht="15.75" x14ac:dyDescent="0.25">
      <c r="A47" s="27" t="s">
        <v>36</v>
      </c>
      <c r="B47" s="28"/>
      <c r="C47" s="14"/>
      <c r="D47" s="71">
        <v>7</v>
      </c>
      <c r="E47" s="101">
        <v>1771460.5</v>
      </c>
      <c r="F47" s="101">
        <v>110270.39</v>
      </c>
      <c r="G47" s="118"/>
      <c r="H47" s="15"/>
    </row>
    <row r="48" spans="1:8" ht="15.75" x14ac:dyDescent="0.25">
      <c r="A48" s="27" t="s">
        <v>37</v>
      </c>
      <c r="B48" s="28"/>
      <c r="C48" s="14"/>
      <c r="D48" s="71">
        <v>30</v>
      </c>
      <c r="E48" s="101">
        <v>4281772</v>
      </c>
      <c r="F48" s="101">
        <v>263543.44</v>
      </c>
      <c r="G48" s="118">
        <f>1-(+F48/E48)</f>
        <v>0.93844991279311463</v>
      </c>
      <c r="H48" s="15"/>
    </row>
    <row r="49" spans="1:8" ht="15.75" x14ac:dyDescent="0.25">
      <c r="A49" s="27" t="s">
        <v>38</v>
      </c>
      <c r="B49" s="28"/>
      <c r="C49" s="14"/>
      <c r="D49" s="71"/>
      <c r="E49" s="101"/>
      <c r="F49" s="101"/>
      <c r="G49" s="118"/>
      <c r="H49" s="15"/>
    </row>
    <row r="50" spans="1:8" ht="15.75" x14ac:dyDescent="0.25">
      <c r="A50" s="27" t="s">
        <v>39</v>
      </c>
      <c r="B50" s="28"/>
      <c r="C50" s="14"/>
      <c r="D50" s="71">
        <v>9</v>
      </c>
      <c r="E50" s="101">
        <v>775825</v>
      </c>
      <c r="F50" s="101">
        <v>49275</v>
      </c>
      <c r="G50" s="118">
        <f>1-(+F50/E50)</f>
        <v>0.93648696548835109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x14ac:dyDescent="0.25">
      <c r="A52" s="27" t="s">
        <v>41</v>
      </c>
      <c r="B52" s="28"/>
      <c r="C52" s="14"/>
      <c r="D52" s="71"/>
      <c r="E52" s="101"/>
      <c r="F52" s="101"/>
      <c r="G52" s="118"/>
      <c r="H52" s="15"/>
    </row>
    <row r="53" spans="1:8" ht="15.75" x14ac:dyDescent="0.25">
      <c r="A53" s="29" t="s">
        <v>59</v>
      </c>
      <c r="B53" s="30"/>
      <c r="C53" s="14"/>
      <c r="D53" s="71"/>
      <c r="E53" s="101"/>
      <c r="F53" s="101"/>
      <c r="G53" s="118"/>
      <c r="H53" s="15"/>
    </row>
    <row r="54" spans="1:8" ht="15.75" x14ac:dyDescent="0.25">
      <c r="A54" s="27" t="s">
        <v>60</v>
      </c>
      <c r="B54" s="30"/>
      <c r="C54" s="14"/>
      <c r="D54" s="71">
        <v>462</v>
      </c>
      <c r="E54" s="101">
        <v>32766789.739999998</v>
      </c>
      <c r="F54" s="101">
        <v>3937558.55</v>
      </c>
      <c r="G54" s="118">
        <f>1-(+F54/E54)</f>
        <v>0.87983081097525917</v>
      </c>
      <c r="H54" s="15"/>
    </row>
    <row r="55" spans="1:8" ht="15.75" x14ac:dyDescent="0.25">
      <c r="A55" s="27" t="s">
        <v>61</v>
      </c>
      <c r="B55" s="30"/>
      <c r="C55" s="14"/>
      <c r="D55" s="71"/>
      <c r="E55" s="101"/>
      <c r="F55" s="101"/>
      <c r="G55" s="118"/>
      <c r="H55" s="15"/>
    </row>
    <row r="56" spans="1:8" ht="15.75" x14ac:dyDescent="0.25">
      <c r="A56" s="70" t="s">
        <v>117</v>
      </c>
      <c r="B56" s="30"/>
      <c r="C56" s="14"/>
      <c r="D56" s="71">
        <v>329</v>
      </c>
      <c r="E56" s="101">
        <v>59752562.770000003</v>
      </c>
      <c r="F56" s="101">
        <v>6621501.3700000001</v>
      </c>
      <c r="G56" s="118">
        <f>1-(+F56/E56)</f>
        <v>0.88918464643119111</v>
      </c>
      <c r="H56" s="15"/>
    </row>
    <row r="57" spans="1:8" x14ac:dyDescent="0.2">
      <c r="A57" s="16" t="s">
        <v>42</v>
      </c>
      <c r="B57" s="30"/>
      <c r="C57" s="14"/>
      <c r="D57" s="72"/>
      <c r="E57" s="104"/>
      <c r="F57" s="101"/>
      <c r="G57" s="119"/>
      <c r="H57" s="15"/>
    </row>
    <row r="58" spans="1:8" x14ac:dyDescent="0.2">
      <c r="A58" s="16" t="s">
        <v>43</v>
      </c>
      <c r="B58" s="28"/>
      <c r="C58" s="14"/>
      <c r="D58" s="72"/>
      <c r="E58" s="104"/>
      <c r="F58" s="101"/>
      <c r="G58" s="119"/>
      <c r="H58" s="15"/>
    </row>
    <row r="59" spans="1:8" x14ac:dyDescent="0.2">
      <c r="A59" s="16" t="s">
        <v>44</v>
      </c>
      <c r="B59" s="28"/>
      <c r="C59" s="14"/>
      <c r="D59" s="72"/>
      <c r="E59" s="100"/>
      <c r="F59" s="101">
        <v>-50</v>
      </c>
      <c r="G59" s="119"/>
      <c r="H59" s="15"/>
    </row>
    <row r="60" spans="1:8" x14ac:dyDescent="0.2">
      <c r="A60" s="16" t="s">
        <v>30</v>
      </c>
      <c r="B60" s="28"/>
      <c r="C60" s="14"/>
      <c r="D60" s="72"/>
      <c r="E60" s="100"/>
      <c r="F60" s="101"/>
      <c r="G60" s="119"/>
      <c r="H60" s="15"/>
    </row>
    <row r="61" spans="1:8" ht="15.75" x14ac:dyDescent="0.25">
      <c r="A61" s="32"/>
      <c r="B61" s="18"/>
      <c r="C61" s="14"/>
      <c r="D61" s="72"/>
      <c r="E61" s="111"/>
      <c r="F61" s="111"/>
      <c r="G61" s="119"/>
      <c r="H61" s="15"/>
    </row>
    <row r="62" spans="1:8" ht="15.75" x14ac:dyDescent="0.25">
      <c r="A62" s="20" t="s">
        <v>45</v>
      </c>
      <c r="B62" s="20"/>
      <c r="C62" s="21"/>
      <c r="D62" s="73">
        <f>SUM(D44:D58)</f>
        <v>877</v>
      </c>
      <c r="E62" s="112">
        <f>SUM(E44:E61)</f>
        <v>102199600.84999999</v>
      </c>
      <c r="F62" s="112">
        <f>SUM(F44:F61)</f>
        <v>11234294.58</v>
      </c>
      <c r="G62" s="122">
        <f>1-(+F62/E62)</f>
        <v>0.89007496617830473</v>
      </c>
      <c r="H62" s="2"/>
    </row>
    <row r="63" spans="1:8" x14ac:dyDescent="0.2">
      <c r="A63" s="33"/>
      <c r="B63" s="33"/>
      <c r="C63" s="33"/>
      <c r="D63" s="113"/>
      <c r="E63" s="114"/>
      <c r="F63" s="115"/>
      <c r="G63" s="115"/>
      <c r="H63" s="2"/>
    </row>
    <row r="64" spans="1:8" ht="18" x14ac:dyDescent="0.25">
      <c r="A64" s="34" t="s">
        <v>46</v>
      </c>
      <c r="B64" s="35"/>
      <c r="C64" s="35"/>
      <c r="D64" s="116"/>
      <c r="E64" s="116"/>
      <c r="F64" s="36">
        <f>F62+F39</f>
        <v>12258742.58</v>
      </c>
      <c r="G64" s="116"/>
      <c r="H64" s="2"/>
    </row>
    <row r="65" spans="1:8" ht="18" x14ac:dyDescent="0.25">
      <c r="A65" s="37"/>
      <c r="B65" s="38"/>
      <c r="C65" s="38"/>
      <c r="D65" s="35"/>
      <c r="E65" s="35"/>
      <c r="F65" s="36"/>
      <c r="G65" s="35"/>
      <c r="H65" s="2"/>
    </row>
    <row r="66" spans="1:8" ht="15.75" x14ac:dyDescent="0.25">
      <c r="A66" s="4" t="s">
        <v>47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48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 t="s">
        <v>49</v>
      </c>
      <c r="B68" s="39"/>
      <c r="C68" s="39"/>
      <c r="D68" s="39"/>
      <c r="E68" s="39"/>
      <c r="F68" s="40"/>
      <c r="G68" s="39"/>
      <c r="H68" s="2"/>
    </row>
    <row r="69" spans="1:8" ht="15.75" x14ac:dyDescent="0.25">
      <c r="A69" s="4"/>
      <c r="B69" s="39"/>
      <c r="C69" s="39"/>
      <c r="D69" s="39"/>
      <c r="E69" s="39"/>
      <c r="F69" s="40"/>
      <c r="G69" s="39"/>
      <c r="H69" s="2"/>
    </row>
    <row r="70" spans="1:8" ht="18" x14ac:dyDescent="0.25">
      <c r="A70" s="41" t="s">
        <v>50</v>
      </c>
      <c r="B70" s="38"/>
      <c r="C70" s="38"/>
      <c r="D70" s="38"/>
      <c r="E70" s="38"/>
      <c r="F70" s="36"/>
      <c r="G70" s="38"/>
      <c r="H70" s="2"/>
    </row>
    <row r="71" spans="1:8" ht="18" x14ac:dyDescent="0.25">
      <c r="A71" s="42"/>
      <c r="B71" s="38"/>
      <c r="C71" s="38"/>
      <c r="D71" s="38"/>
      <c r="E71" s="36"/>
      <c r="F71" s="2"/>
      <c r="G71" s="2"/>
      <c r="H71" s="2"/>
    </row>
    <row r="72" spans="1:8" ht="18" x14ac:dyDescent="0.25">
      <c r="A72" s="81"/>
      <c r="B72" s="82"/>
      <c r="C72" s="82"/>
      <c r="D72" s="82"/>
      <c r="E72" s="36"/>
      <c r="F72" s="2"/>
      <c r="G72" s="2"/>
      <c r="H72" s="2"/>
    </row>
    <row r="73" spans="1:8" ht="18" x14ac:dyDescent="0.25">
      <c r="A73" s="42"/>
      <c r="B73" s="38"/>
      <c r="C73" s="38"/>
      <c r="D73" s="38"/>
      <c r="E73" s="43"/>
      <c r="F73" s="2"/>
      <c r="G73" s="2"/>
      <c r="H73" s="2"/>
    </row>
    <row r="74" spans="1:8" ht="18" x14ac:dyDescent="0.25">
      <c r="A74" s="42"/>
      <c r="B74" s="38"/>
      <c r="C74" s="38"/>
      <c r="D74" s="38"/>
      <c r="E74" s="44"/>
      <c r="F74" s="2"/>
      <c r="G74" s="2"/>
      <c r="H74" s="2"/>
    </row>
    <row r="75" spans="1:8" ht="18" x14ac:dyDescent="0.25">
      <c r="A75" s="42"/>
      <c r="B75" s="38"/>
      <c r="C75" s="38"/>
      <c r="D75" s="38"/>
      <c r="E75" s="45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36"/>
      <c r="F77" s="2"/>
      <c r="G77" s="2"/>
      <c r="H77" s="2"/>
    </row>
    <row r="78" spans="1:8" ht="18" x14ac:dyDescent="0.25">
      <c r="A78" s="42"/>
      <c r="B78" s="38"/>
      <c r="C78" s="38"/>
      <c r="D78" s="38"/>
      <c r="E78" s="43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4"/>
      <c r="F81" s="2"/>
      <c r="G81" s="2"/>
      <c r="H81" s="2"/>
    </row>
    <row r="82" spans="1:8" ht="18" x14ac:dyDescent="0.25">
      <c r="A82" s="42"/>
      <c r="B82" s="38"/>
      <c r="C82" s="38"/>
      <c r="D82" s="38"/>
      <c r="E82" s="46"/>
      <c r="F82" s="2"/>
      <c r="G82" s="2"/>
      <c r="H82" s="2"/>
    </row>
    <row r="83" spans="1:8" ht="18" x14ac:dyDescent="0.25">
      <c r="A83" s="42"/>
      <c r="B83" s="38"/>
      <c r="C83" s="38"/>
      <c r="D83" s="38"/>
      <c r="E83" s="38"/>
      <c r="F83" s="2"/>
      <c r="G83" s="2"/>
      <c r="H83" s="2"/>
    </row>
    <row r="84" spans="1:8" ht="15.75" x14ac:dyDescent="0.25">
      <c r="A84" s="47"/>
      <c r="B84" s="2"/>
      <c r="C84" s="2"/>
      <c r="D84" s="2"/>
      <c r="E84" s="2"/>
      <c r="F84" s="2"/>
      <c r="G84" s="2"/>
      <c r="H84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8867187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MARCH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121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5" t="s">
        <v>115</v>
      </c>
      <c r="B9" s="136"/>
      <c r="C9" s="14"/>
      <c r="D9" s="71"/>
      <c r="E9" s="100"/>
      <c r="F9" s="101"/>
      <c r="G9" s="118"/>
      <c r="H9" s="15"/>
    </row>
    <row r="10" spans="1:8" ht="15.75" x14ac:dyDescent="0.25">
      <c r="A10" s="135" t="s">
        <v>11</v>
      </c>
      <c r="B10" s="136"/>
      <c r="C10" s="14"/>
      <c r="D10" s="71"/>
      <c r="E10" s="100"/>
      <c r="F10" s="101"/>
      <c r="G10" s="118"/>
      <c r="H10" s="15"/>
    </row>
    <row r="11" spans="1:8" ht="15.75" x14ac:dyDescent="0.25">
      <c r="A11" s="135" t="s">
        <v>94</v>
      </c>
      <c r="B11" s="136"/>
      <c r="C11" s="14"/>
      <c r="D11" s="71">
        <v>4</v>
      </c>
      <c r="E11" s="100">
        <v>830976</v>
      </c>
      <c r="F11" s="101">
        <v>174010</v>
      </c>
      <c r="G11" s="118">
        <f t="shared" ref="G11:G23" si="0">F11/E11</f>
        <v>0.20940436306223043</v>
      </c>
      <c r="H11" s="15"/>
    </row>
    <row r="12" spans="1:8" ht="15.75" x14ac:dyDescent="0.25">
      <c r="A12" s="135" t="s">
        <v>62</v>
      </c>
      <c r="B12" s="136"/>
      <c r="C12" s="14"/>
      <c r="D12" s="71"/>
      <c r="E12" s="100"/>
      <c r="F12" s="101"/>
      <c r="G12" s="118"/>
      <c r="H12" s="15"/>
    </row>
    <row r="13" spans="1:8" ht="15.75" x14ac:dyDescent="0.25">
      <c r="A13" s="135" t="s">
        <v>63</v>
      </c>
      <c r="B13" s="136"/>
      <c r="C13" s="14"/>
      <c r="D13" s="71">
        <v>1</v>
      </c>
      <c r="E13" s="100">
        <v>49650</v>
      </c>
      <c r="F13" s="101">
        <v>-19566</v>
      </c>
      <c r="G13" s="118">
        <f t="shared" si="0"/>
        <v>-0.39407854984894258</v>
      </c>
      <c r="H13" s="15"/>
    </row>
    <row r="14" spans="1:8" ht="15.75" x14ac:dyDescent="0.25">
      <c r="A14" s="135" t="s">
        <v>119</v>
      </c>
      <c r="B14" s="136"/>
      <c r="C14" s="14"/>
      <c r="D14" s="71">
        <v>2</v>
      </c>
      <c r="E14" s="100">
        <v>399047</v>
      </c>
      <c r="F14" s="101">
        <v>6174</v>
      </c>
      <c r="G14" s="118">
        <f t="shared" si="0"/>
        <v>1.5471861710525326E-2</v>
      </c>
      <c r="H14" s="15"/>
    </row>
    <row r="15" spans="1:8" ht="15.75" x14ac:dyDescent="0.25">
      <c r="A15" s="135" t="s">
        <v>25</v>
      </c>
      <c r="B15" s="136"/>
      <c r="C15" s="14"/>
      <c r="D15" s="71">
        <v>1</v>
      </c>
      <c r="E15" s="100">
        <v>69963</v>
      </c>
      <c r="F15" s="101">
        <v>27960</v>
      </c>
      <c r="G15" s="118">
        <f t="shared" si="0"/>
        <v>0.39963980961365292</v>
      </c>
      <c r="H15" s="15"/>
    </row>
    <row r="16" spans="1:8" ht="15.75" x14ac:dyDescent="0.25">
      <c r="A16" s="135" t="s">
        <v>103</v>
      </c>
      <c r="B16" s="136"/>
      <c r="C16" s="14"/>
      <c r="D16" s="71">
        <v>1</v>
      </c>
      <c r="E16" s="100">
        <v>279385</v>
      </c>
      <c r="F16" s="101">
        <v>107518.5</v>
      </c>
      <c r="G16" s="118">
        <f t="shared" si="0"/>
        <v>0.38483991624460867</v>
      </c>
      <c r="H16" s="15"/>
    </row>
    <row r="17" spans="1:8" ht="15.75" x14ac:dyDescent="0.25">
      <c r="A17" s="135" t="s">
        <v>120</v>
      </c>
      <c r="B17" s="136"/>
      <c r="C17" s="14"/>
      <c r="D17" s="71"/>
      <c r="E17" s="100"/>
      <c r="F17" s="101"/>
      <c r="G17" s="118"/>
      <c r="H17" s="15"/>
    </row>
    <row r="18" spans="1:8" ht="15.75" x14ac:dyDescent="0.25">
      <c r="A18" s="135" t="s">
        <v>14</v>
      </c>
      <c r="B18" s="136"/>
      <c r="C18" s="14"/>
      <c r="D18" s="71">
        <v>2</v>
      </c>
      <c r="E18" s="100">
        <v>212926</v>
      </c>
      <c r="F18" s="101">
        <v>43985</v>
      </c>
      <c r="G18" s="118">
        <f t="shared" si="0"/>
        <v>0.20657411495073405</v>
      </c>
      <c r="H18" s="15"/>
    </row>
    <row r="19" spans="1:8" ht="15.75" x14ac:dyDescent="0.25">
      <c r="A19" s="135" t="s">
        <v>15</v>
      </c>
      <c r="B19" s="136"/>
      <c r="C19" s="14"/>
      <c r="D19" s="71">
        <v>2</v>
      </c>
      <c r="E19" s="100">
        <v>1339652</v>
      </c>
      <c r="F19" s="101">
        <v>390542.5</v>
      </c>
      <c r="G19" s="118">
        <f t="shared" si="0"/>
        <v>0.29152533643065515</v>
      </c>
      <c r="H19" s="15"/>
    </row>
    <row r="20" spans="1:8" ht="15.75" x14ac:dyDescent="0.25">
      <c r="A20" s="135" t="s">
        <v>154</v>
      </c>
      <c r="B20" s="136"/>
      <c r="C20" s="14"/>
      <c r="D20" s="71">
        <v>1</v>
      </c>
      <c r="E20" s="100">
        <v>920</v>
      </c>
      <c r="F20" s="101">
        <v>430</v>
      </c>
      <c r="G20" s="118">
        <f t="shared" si="0"/>
        <v>0.46739130434782611</v>
      </c>
      <c r="H20" s="15"/>
    </row>
    <row r="21" spans="1:8" ht="15.75" x14ac:dyDescent="0.25">
      <c r="A21" s="135" t="s">
        <v>156</v>
      </c>
      <c r="B21" s="136"/>
      <c r="C21" s="14"/>
      <c r="D21" s="71"/>
      <c r="E21" s="100"/>
      <c r="F21" s="101"/>
      <c r="G21" s="118"/>
      <c r="H21" s="15"/>
    </row>
    <row r="22" spans="1:8" ht="15.75" x14ac:dyDescent="0.25">
      <c r="A22" s="135" t="s">
        <v>143</v>
      </c>
      <c r="B22" s="136"/>
      <c r="C22" s="14"/>
      <c r="D22" s="71">
        <v>14</v>
      </c>
      <c r="E22" s="100">
        <v>2341691</v>
      </c>
      <c r="F22" s="101">
        <v>575249</v>
      </c>
      <c r="G22" s="118">
        <f t="shared" si="0"/>
        <v>0.24565538322519923</v>
      </c>
      <c r="H22" s="15"/>
    </row>
    <row r="23" spans="1:8" ht="15.75" x14ac:dyDescent="0.25">
      <c r="A23" s="135" t="s">
        <v>108</v>
      </c>
      <c r="B23" s="136"/>
      <c r="C23" s="14"/>
      <c r="D23" s="71">
        <v>2</v>
      </c>
      <c r="E23" s="100">
        <v>12180</v>
      </c>
      <c r="F23" s="101">
        <v>27477.5</v>
      </c>
      <c r="G23" s="118">
        <f t="shared" si="0"/>
        <v>2.2559523809523809</v>
      </c>
      <c r="H23" s="15"/>
    </row>
    <row r="24" spans="1:8" ht="15.75" x14ac:dyDescent="0.25">
      <c r="A24" s="135" t="s">
        <v>138</v>
      </c>
      <c r="B24" s="136"/>
      <c r="C24" s="14"/>
      <c r="D24" s="71"/>
      <c r="E24" s="100"/>
      <c r="F24" s="101"/>
      <c r="G24" s="118"/>
      <c r="H24" s="15"/>
    </row>
    <row r="25" spans="1:8" ht="15.75" x14ac:dyDescent="0.25">
      <c r="A25" s="137" t="s">
        <v>20</v>
      </c>
      <c r="B25" s="136"/>
      <c r="C25" s="14"/>
      <c r="D25" s="71">
        <v>4</v>
      </c>
      <c r="E25" s="100">
        <v>1015638</v>
      </c>
      <c r="F25" s="101">
        <v>241328</v>
      </c>
      <c r="G25" s="118">
        <f>F25/E25</f>
        <v>0.23761222010204422</v>
      </c>
      <c r="H25" s="15"/>
    </row>
    <row r="26" spans="1:8" ht="15.75" x14ac:dyDescent="0.25">
      <c r="A26" s="137" t="s">
        <v>21</v>
      </c>
      <c r="B26" s="136"/>
      <c r="C26" s="14"/>
      <c r="D26" s="71"/>
      <c r="E26" s="100"/>
      <c r="F26" s="101"/>
      <c r="G26" s="118"/>
      <c r="H26" s="15"/>
    </row>
    <row r="27" spans="1:8" ht="15.75" x14ac:dyDescent="0.25">
      <c r="A27" s="138" t="s">
        <v>23</v>
      </c>
      <c r="B27" s="136"/>
      <c r="C27" s="14"/>
      <c r="D27" s="71"/>
      <c r="E27" s="100"/>
      <c r="F27" s="101"/>
      <c r="G27" s="118"/>
      <c r="H27" s="15"/>
    </row>
    <row r="28" spans="1:8" ht="15.75" x14ac:dyDescent="0.25">
      <c r="A28" s="138" t="s">
        <v>145</v>
      </c>
      <c r="B28" s="136"/>
      <c r="C28" s="14"/>
      <c r="D28" s="71">
        <v>2</v>
      </c>
      <c r="E28" s="100">
        <v>1439753</v>
      </c>
      <c r="F28" s="101">
        <v>254218</v>
      </c>
      <c r="G28" s="118">
        <f t="shared" ref="G28:G34" si="1">F28/E28</f>
        <v>0.17657056453433331</v>
      </c>
      <c r="H28" s="15"/>
    </row>
    <row r="29" spans="1:8" ht="15.75" x14ac:dyDescent="0.25">
      <c r="A29" s="138" t="s">
        <v>133</v>
      </c>
      <c r="B29" s="136"/>
      <c r="C29" s="14"/>
      <c r="D29" s="71">
        <v>1</v>
      </c>
      <c r="E29" s="100">
        <v>57017</v>
      </c>
      <c r="F29" s="101">
        <v>20940</v>
      </c>
      <c r="G29" s="118">
        <f t="shared" si="1"/>
        <v>0.36725888770015958</v>
      </c>
      <c r="H29" s="15"/>
    </row>
    <row r="30" spans="1:8" ht="15.75" x14ac:dyDescent="0.25">
      <c r="A30" s="138" t="s">
        <v>66</v>
      </c>
      <c r="B30" s="136"/>
      <c r="C30" s="14"/>
      <c r="D30" s="71">
        <v>1</v>
      </c>
      <c r="E30" s="100">
        <v>60805</v>
      </c>
      <c r="F30" s="101">
        <v>21524.5</v>
      </c>
      <c r="G30" s="118">
        <f t="shared" si="1"/>
        <v>0.35399227037250225</v>
      </c>
      <c r="H30" s="15"/>
    </row>
    <row r="31" spans="1:8" ht="15.75" x14ac:dyDescent="0.25">
      <c r="A31" s="138" t="s">
        <v>144</v>
      </c>
      <c r="B31" s="136"/>
      <c r="C31" s="14"/>
      <c r="D31" s="71">
        <v>2</v>
      </c>
      <c r="E31" s="100">
        <v>388050</v>
      </c>
      <c r="F31" s="101">
        <v>76096.5</v>
      </c>
      <c r="G31" s="118">
        <f t="shared" si="1"/>
        <v>0.19609972941631232</v>
      </c>
      <c r="H31" s="15"/>
    </row>
    <row r="32" spans="1:8" ht="15.75" x14ac:dyDescent="0.25">
      <c r="A32" s="138" t="s">
        <v>53</v>
      </c>
      <c r="B32" s="136"/>
      <c r="C32" s="14"/>
      <c r="D32" s="71">
        <v>1</v>
      </c>
      <c r="E32" s="100">
        <v>180398</v>
      </c>
      <c r="F32" s="101">
        <v>58346</v>
      </c>
      <c r="G32" s="118">
        <f t="shared" si="1"/>
        <v>0.32342930631159988</v>
      </c>
      <c r="H32" s="15"/>
    </row>
    <row r="33" spans="1:8" ht="15.75" x14ac:dyDescent="0.25">
      <c r="A33" s="138" t="s">
        <v>151</v>
      </c>
      <c r="B33" s="136"/>
      <c r="C33" s="14"/>
      <c r="D33" s="71">
        <v>3</v>
      </c>
      <c r="E33" s="100">
        <v>359385</v>
      </c>
      <c r="F33" s="101">
        <v>122800</v>
      </c>
      <c r="G33" s="118">
        <f t="shared" si="1"/>
        <v>0.34169483979576221</v>
      </c>
      <c r="H33" s="15"/>
    </row>
    <row r="34" spans="1:8" ht="15.75" x14ac:dyDescent="0.25">
      <c r="A34" s="138" t="s">
        <v>95</v>
      </c>
      <c r="B34" s="136"/>
      <c r="C34" s="14"/>
      <c r="D34" s="71">
        <v>3</v>
      </c>
      <c r="E34" s="100">
        <v>1397056</v>
      </c>
      <c r="F34" s="101">
        <v>227807.5</v>
      </c>
      <c r="G34" s="118">
        <f t="shared" si="1"/>
        <v>0.16306254008429155</v>
      </c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19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19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19"/>
      <c r="H37" s="15"/>
    </row>
    <row r="38" spans="1:8" x14ac:dyDescent="0.2">
      <c r="A38" s="17"/>
      <c r="B38" s="18"/>
      <c r="C38" s="14"/>
      <c r="D38" s="72"/>
      <c r="E38" s="111"/>
      <c r="F38" s="111"/>
      <c r="G38" s="119"/>
      <c r="H38" s="15"/>
    </row>
    <row r="39" spans="1:8" ht="15.75" x14ac:dyDescent="0.25">
      <c r="A39" s="19" t="s">
        <v>31</v>
      </c>
      <c r="B39" s="20"/>
      <c r="C39" s="21"/>
      <c r="D39" s="73">
        <f>SUM(D9:D38)</f>
        <v>47</v>
      </c>
      <c r="E39" s="112">
        <f>SUM(E9:E38)</f>
        <v>10434492</v>
      </c>
      <c r="F39" s="112">
        <f>SUM(F9:F38)</f>
        <v>2356841</v>
      </c>
      <c r="G39" s="122">
        <f>F39/E39</f>
        <v>0.22587021965228399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2"/>
    </row>
    <row r="44" spans="1:8" ht="15.75" x14ac:dyDescent="0.25">
      <c r="A44" s="27" t="s">
        <v>33</v>
      </c>
      <c r="B44" s="28"/>
      <c r="C44" s="14"/>
      <c r="D44" s="71">
        <v>111</v>
      </c>
      <c r="E44" s="101">
        <v>15054682.279999999</v>
      </c>
      <c r="F44" s="101">
        <v>950060.81</v>
      </c>
      <c r="G44" s="118">
        <f>1-(+F44/E44)</f>
        <v>0.93689266951437777</v>
      </c>
      <c r="H44" s="15"/>
    </row>
    <row r="45" spans="1:8" ht="15.75" x14ac:dyDescent="0.25">
      <c r="A45" s="27" t="s">
        <v>34</v>
      </c>
      <c r="B45" s="28"/>
      <c r="C45" s="14"/>
      <c r="D45" s="71">
        <v>21</v>
      </c>
      <c r="E45" s="101">
        <v>6596545.4299999997</v>
      </c>
      <c r="F45" s="101">
        <v>431363.52</v>
      </c>
      <c r="G45" s="118">
        <f t="shared" ref="G45:G53" si="2">1-(+F45/E45)</f>
        <v>0.93460766327201661</v>
      </c>
      <c r="H45" s="15"/>
    </row>
    <row r="46" spans="1:8" ht="15.75" x14ac:dyDescent="0.25">
      <c r="A46" s="27" t="s">
        <v>35</v>
      </c>
      <c r="B46" s="28"/>
      <c r="C46" s="14"/>
      <c r="D46" s="71">
        <v>89</v>
      </c>
      <c r="E46" s="101">
        <v>5262083.75</v>
      </c>
      <c r="F46" s="101">
        <v>431506.07</v>
      </c>
      <c r="G46" s="118">
        <f t="shared" si="2"/>
        <v>0.91799711093537806</v>
      </c>
      <c r="H46" s="15"/>
    </row>
    <row r="47" spans="1:8" ht="15.75" x14ac:dyDescent="0.25">
      <c r="A47" s="27" t="s">
        <v>36</v>
      </c>
      <c r="B47" s="28"/>
      <c r="C47" s="14"/>
      <c r="D47" s="71"/>
      <c r="E47" s="101"/>
      <c r="F47" s="101"/>
      <c r="G47" s="118"/>
      <c r="H47" s="15"/>
    </row>
    <row r="48" spans="1:8" ht="15.75" x14ac:dyDescent="0.25">
      <c r="A48" s="27" t="s">
        <v>37</v>
      </c>
      <c r="B48" s="28"/>
      <c r="C48" s="14"/>
      <c r="D48" s="71">
        <v>104</v>
      </c>
      <c r="E48" s="101">
        <v>20529488.489999998</v>
      </c>
      <c r="F48" s="101">
        <v>1254078.33</v>
      </c>
      <c r="G48" s="118">
        <f t="shared" si="2"/>
        <v>0.93891331824410207</v>
      </c>
      <c r="H48" s="15"/>
    </row>
    <row r="49" spans="1:8" ht="15.75" x14ac:dyDescent="0.25">
      <c r="A49" s="27" t="s">
        <v>38</v>
      </c>
      <c r="B49" s="28"/>
      <c r="C49" s="14"/>
      <c r="D49" s="71"/>
      <c r="E49" s="101"/>
      <c r="F49" s="101"/>
      <c r="G49" s="118"/>
      <c r="H49" s="15"/>
    </row>
    <row r="50" spans="1:8" ht="15.75" x14ac:dyDescent="0.25">
      <c r="A50" s="27" t="s">
        <v>39</v>
      </c>
      <c r="B50" s="28"/>
      <c r="C50" s="14"/>
      <c r="D50" s="71">
        <v>15</v>
      </c>
      <c r="E50" s="101">
        <v>1195050</v>
      </c>
      <c r="F50" s="101">
        <v>74805</v>
      </c>
      <c r="G50" s="118">
        <f t="shared" si="2"/>
        <v>0.9374042927074181</v>
      </c>
      <c r="H50" s="15"/>
    </row>
    <row r="51" spans="1:8" ht="15.75" x14ac:dyDescent="0.25">
      <c r="A51" s="27" t="s">
        <v>40</v>
      </c>
      <c r="B51" s="28"/>
      <c r="C51" s="14"/>
      <c r="D51" s="71">
        <v>3</v>
      </c>
      <c r="E51" s="101">
        <v>88380</v>
      </c>
      <c r="F51" s="101">
        <v>15590</v>
      </c>
      <c r="G51" s="118">
        <f t="shared" si="2"/>
        <v>0.82360262502828696</v>
      </c>
      <c r="H51" s="15"/>
    </row>
    <row r="52" spans="1:8" ht="15.75" x14ac:dyDescent="0.25">
      <c r="A52" s="27" t="s">
        <v>41</v>
      </c>
      <c r="B52" s="28"/>
      <c r="C52" s="14"/>
      <c r="D52" s="71">
        <v>5</v>
      </c>
      <c r="E52" s="101">
        <v>170900</v>
      </c>
      <c r="F52" s="101">
        <v>46325</v>
      </c>
      <c r="G52" s="118">
        <f t="shared" si="2"/>
        <v>0.7289350497366881</v>
      </c>
      <c r="H52" s="15"/>
    </row>
    <row r="53" spans="1:8" ht="15.75" x14ac:dyDescent="0.25">
      <c r="A53" s="29" t="s">
        <v>59</v>
      </c>
      <c r="B53" s="30"/>
      <c r="C53" s="14"/>
      <c r="D53" s="71">
        <v>2</v>
      </c>
      <c r="E53" s="101">
        <v>53400</v>
      </c>
      <c r="F53" s="101">
        <v>19000</v>
      </c>
      <c r="G53" s="118">
        <f t="shared" si="2"/>
        <v>0.64419475655430714</v>
      </c>
      <c r="H53" s="15"/>
    </row>
    <row r="54" spans="1:8" ht="15.75" x14ac:dyDescent="0.25">
      <c r="A54" s="27" t="s">
        <v>60</v>
      </c>
      <c r="B54" s="30"/>
      <c r="C54" s="14"/>
      <c r="D54" s="71">
        <v>1252</v>
      </c>
      <c r="E54" s="101">
        <v>119150715.70999999</v>
      </c>
      <c r="F54" s="101">
        <v>13153863.33</v>
      </c>
      <c r="G54" s="118">
        <f>1-(+F54/E54)</f>
        <v>0.88960315301827408</v>
      </c>
      <c r="H54" s="15"/>
    </row>
    <row r="55" spans="1:8" ht="15.75" x14ac:dyDescent="0.25">
      <c r="A55" s="27" t="s">
        <v>61</v>
      </c>
      <c r="B55" s="30"/>
      <c r="C55" s="14"/>
      <c r="D55" s="71">
        <v>21</v>
      </c>
      <c r="E55" s="101">
        <v>416515.91</v>
      </c>
      <c r="F55" s="101">
        <v>49084.02</v>
      </c>
      <c r="G55" s="118">
        <f>1-(+F55/E55)</f>
        <v>0.88215571405183535</v>
      </c>
      <c r="H55" s="15"/>
    </row>
    <row r="56" spans="1:8" ht="15.75" x14ac:dyDescent="0.25">
      <c r="A56" s="70" t="s">
        <v>117</v>
      </c>
      <c r="B56" s="30"/>
      <c r="C56" s="14"/>
      <c r="D56" s="71"/>
      <c r="E56" s="101"/>
      <c r="F56" s="101"/>
      <c r="G56" s="118"/>
      <c r="H56" s="15"/>
    </row>
    <row r="57" spans="1:8" x14ac:dyDescent="0.2">
      <c r="A57" s="16" t="s">
        <v>42</v>
      </c>
      <c r="B57" s="30"/>
      <c r="C57" s="14"/>
      <c r="D57" s="72"/>
      <c r="E57" s="104"/>
      <c r="F57" s="101"/>
      <c r="G57" s="119"/>
      <c r="H57" s="15"/>
    </row>
    <row r="58" spans="1:8" x14ac:dyDescent="0.2">
      <c r="A58" s="16" t="s">
        <v>43</v>
      </c>
      <c r="B58" s="28"/>
      <c r="C58" s="14"/>
      <c r="D58" s="72"/>
      <c r="E58" s="104"/>
      <c r="F58" s="101"/>
      <c r="G58" s="119"/>
      <c r="H58" s="15"/>
    </row>
    <row r="59" spans="1:8" x14ac:dyDescent="0.2">
      <c r="A59" s="16" t="s">
        <v>44</v>
      </c>
      <c r="B59" s="28"/>
      <c r="C59" s="14"/>
      <c r="D59" s="72"/>
      <c r="E59" s="100"/>
      <c r="F59" s="101"/>
      <c r="G59" s="119"/>
      <c r="H59" s="15"/>
    </row>
    <row r="60" spans="1:8" x14ac:dyDescent="0.2">
      <c r="A60" s="16" t="s">
        <v>30</v>
      </c>
      <c r="B60" s="28"/>
      <c r="C60" s="14"/>
      <c r="D60" s="72"/>
      <c r="E60" s="100"/>
      <c r="F60" s="101"/>
      <c r="G60" s="119"/>
      <c r="H60" s="15"/>
    </row>
    <row r="61" spans="1:8" ht="15.75" x14ac:dyDescent="0.25">
      <c r="A61" s="32"/>
      <c r="B61" s="18"/>
      <c r="C61" s="14"/>
      <c r="D61" s="72"/>
      <c r="E61" s="77"/>
      <c r="F61" s="111"/>
      <c r="G61" s="119"/>
      <c r="H61" s="15"/>
    </row>
    <row r="62" spans="1:8" ht="15.75" x14ac:dyDescent="0.25">
      <c r="A62" s="20" t="s">
        <v>45</v>
      </c>
      <c r="B62" s="20"/>
      <c r="C62" s="21"/>
      <c r="D62" s="73">
        <f>SUM(D44:D58)</f>
        <v>1623</v>
      </c>
      <c r="E62" s="112">
        <f>SUM(E44:E61)</f>
        <v>168517761.56999999</v>
      </c>
      <c r="F62" s="112">
        <f>SUM(F44:F61)</f>
        <v>16425676.08</v>
      </c>
      <c r="G62" s="122">
        <f>1-(F62/E62)</f>
        <v>0.9025285173089781</v>
      </c>
      <c r="H62" s="15"/>
    </row>
    <row r="63" spans="1:8" x14ac:dyDescent="0.2">
      <c r="A63" s="33"/>
      <c r="B63" s="33"/>
      <c r="C63" s="49"/>
      <c r="D63" s="123"/>
      <c r="E63" s="114"/>
      <c r="F63" s="115"/>
      <c r="G63" s="115"/>
      <c r="H63" s="2"/>
    </row>
    <row r="64" spans="1:8" ht="18" x14ac:dyDescent="0.25">
      <c r="A64" s="34" t="s">
        <v>46</v>
      </c>
      <c r="B64" s="35"/>
      <c r="C64" s="38"/>
      <c r="D64" s="51"/>
      <c r="E64" s="116"/>
      <c r="F64" s="36">
        <f>F62+F39</f>
        <v>18782517.079999998</v>
      </c>
      <c r="G64" s="116"/>
      <c r="H64" s="2"/>
    </row>
    <row r="65" spans="1:8" ht="18" x14ac:dyDescent="0.25">
      <c r="A65" s="37"/>
      <c r="B65" s="38"/>
      <c r="C65" s="38"/>
      <c r="D65" s="79"/>
      <c r="E65" s="35"/>
      <c r="F65" s="36"/>
      <c r="G65" s="35"/>
      <c r="H65" s="2"/>
    </row>
    <row r="66" spans="1:8" ht="15.75" x14ac:dyDescent="0.25">
      <c r="A66" s="4" t="s">
        <v>47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48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 t="s">
        <v>49</v>
      </c>
      <c r="B68" s="39"/>
      <c r="C68" s="39"/>
      <c r="D68" s="39"/>
      <c r="E68" s="39"/>
      <c r="F68" s="40"/>
      <c r="G68" s="39"/>
      <c r="H68" s="2"/>
    </row>
    <row r="69" spans="1:8" ht="15.75" x14ac:dyDescent="0.25">
      <c r="A69" s="4"/>
      <c r="B69" s="39"/>
      <c r="C69" s="39"/>
      <c r="D69" s="39"/>
      <c r="E69" s="39"/>
      <c r="F69" s="40"/>
      <c r="G69" s="39"/>
      <c r="H69" s="2"/>
    </row>
    <row r="70" spans="1:8" ht="18" x14ac:dyDescent="0.25">
      <c r="A70" s="41" t="s">
        <v>50</v>
      </c>
      <c r="B70" s="38"/>
      <c r="C70" s="38"/>
      <c r="D70" s="38"/>
      <c r="E70" s="38"/>
      <c r="F70" s="36"/>
      <c r="G70" s="38"/>
      <c r="H70" s="2"/>
    </row>
    <row r="71" spans="1:8" ht="18" x14ac:dyDescent="0.25">
      <c r="A71" s="42"/>
      <c r="B71" s="38"/>
      <c r="C71" s="38"/>
      <c r="D71" s="38"/>
      <c r="E71" s="36"/>
      <c r="F71" s="2"/>
      <c r="G71" s="2"/>
      <c r="H71" s="2"/>
    </row>
    <row r="72" spans="1:8" ht="18" x14ac:dyDescent="0.25">
      <c r="A72" s="81"/>
      <c r="B72" s="82"/>
      <c r="C72" s="82"/>
      <c r="D72" s="82"/>
      <c r="E72" s="43"/>
      <c r="F72" s="2"/>
      <c r="G72" s="2"/>
      <c r="H72" s="2"/>
    </row>
    <row r="73" spans="1:8" ht="18" x14ac:dyDescent="0.25">
      <c r="A73" s="42"/>
      <c r="B73" s="38"/>
      <c r="C73" s="38"/>
      <c r="D73" s="38"/>
      <c r="E73" s="44"/>
      <c r="F73" s="2"/>
      <c r="G73" s="2"/>
      <c r="H73" s="2"/>
    </row>
    <row r="74" spans="1:8" ht="18" x14ac:dyDescent="0.25">
      <c r="A74" s="42"/>
      <c r="B74" s="38"/>
      <c r="C74" s="38"/>
      <c r="D74" s="38"/>
      <c r="E74" s="45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43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6"/>
      <c r="F81" s="2"/>
      <c r="G81" s="2"/>
      <c r="H81" s="2"/>
    </row>
    <row r="82" spans="1:8" ht="18" x14ac:dyDescent="0.25">
      <c r="A82" s="42"/>
      <c r="B82" s="38"/>
      <c r="C82" s="38"/>
      <c r="D82" s="38"/>
      <c r="E82" s="38"/>
      <c r="F82" s="2"/>
      <c r="G82" s="2"/>
      <c r="H82" s="2"/>
    </row>
    <row r="83" spans="1:8" ht="15.75" x14ac:dyDescent="0.25">
      <c r="A83" s="47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zoomScale="87" workbookViewId="0">
      <selection activeCell="D9" sqref="D9"/>
    </sheetView>
  </sheetViews>
  <sheetFormatPr defaultRowHeight="23.25" x14ac:dyDescent="0.35"/>
  <cols>
    <col min="1" max="1" width="9.6640625" style="52" customWidth="1"/>
    <col min="2" max="2" width="15.6640625" style="52" customWidth="1"/>
    <col min="3" max="3" width="3.6640625" style="52" customWidth="1"/>
    <col min="4" max="4" width="7.6640625" style="52" customWidth="1"/>
    <col min="5" max="6" width="14.6640625" style="52" customWidth="1"/>
    <col min="7" max="7" width="11.6640625" style="52" customWidth="1"/>
    <col min="8" max="16384" width="8.88671875" style="52"/>
  </cols>
  <sheetData>
    <row r="1" spans="1:8" ht="23.25" customHeight="1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customHeight="1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customHeight="1" x14ac:dyDescent="0.35">
      <c r="A3" s="1" t="str">
        <f>ARG!$A$3</f>
        <v>MONTH ENDED:  MARCH 2025</v>
      </c>
      <c r="B3" s="2"/>
      <c r="C3" s="2"/>
      <c r="D3" s="2"/>
      <c r="E3" s="2"/>
      <c r="F3" s="2"/>
      <c r="G3" s="2"/>
      <c r="H3" s="2"/>
    </row>
    <row r="4" spans="1:8" ht="15.75" customHeight="1" x14ac:dyDescent="0.35">
      <c r="A4" s="4"/>
      <c r="B4" s="4"/>
      <c r="C4" s="4"/>
      <c r="D4" s="4"/>
      <c r="E4" s="4"/>
      <c r="F4" s="5"/>
      <c r="G4" s="5"/>
      <c r="H4" s="2"/>
    </row>
    <row r="5" spans="1:8" ht="23.25" customHeight="1" x14ac:dyDescent="0.35">
      <c r="A5" s="2"/>
      <c r="B5" s="4"/>
      <c r="C5" s="4"/>
      <c r="D5" s="6" t="s">
        <v>67</v>
      </c>
      <c r="E5" s="7"/>
      <c r="F5" s="8"/>
      <c r="G5" s="5"/>
      <c r="H5" s="2"/>
    </row>
    <row r="6" spans="1:8" ht="15.75" customHeight="1" x14ac:dyDescent="0.35">
      <c r="A6" s="9" t="s">
        <v>3</v>
      </c>
      <c r="B6" s="4"/>
      <c r="C6" s="4"/>
      <c r="D6" s="4"/>
      <c r="E6" s="4"/>
      <c r="F6" s="5"/>
      <c r="G6" s="5"/>
      <c r="H6" s="2"/>
    </row>
    <row r="7" spans="1:8" ht="15.75" customHeight="1" x14ac:dyDescent="0.3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customHeight="1" x14ac:dyDescent="0.3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customHeight="1" x14ac:dyDescent="0.35">
      <c r="A9" s="135" t="s">
        <v>10</v>
      </c>
      <c r="B9" s="136"/>
      <c r="C9" s="14"/>
      <c r="D9" s="71"/>
      <c r="E9" s="101"/>
      <c r="F9" s="101"/>
      <c r="G9" s="118"/>
      <c r="H9" s="15"/>
    </row>
    <row r="10" spans="1:8" ht="15.75" customHeight="1" x14ac:dyDescent="0.35">
      <c r="A10" s="135" t="s">
        <v>11</v>
      </c>
      <c r="B10" s="136"/>
      <c r="C10" s="14"/>
      <c r="D10" s="71"/>
      <c r="E10" s="101"/>
      <c r="F10" s="101"/>
      <c r="G10" s="118"/>
      <c r="H10" s="15"/>
    </row>
    <row r="11" spans="1:8" ht="15.75" customHeight="1" x14ac:dyDescent="0.35">
      <c r="A11" s="135" t="s">
        <v>111</v>
      </c>
      <c r="B11" s="136"/>
      <c r="C11" s="14"/>
      <c r="D11" s="71"/>
      <c r="E11" s="101"/>
      <c r="F11" s="101"/>
      <c r="G11" s="118"/>
      <c r="H11" s="15"/>
    </row>
    <row r="12" spans="1:8" ht="15.75" customHeight="1" x14ac:dyDescent="0.35">
      <c r="A12" s="135" t="s">
        <v>25</v>
      </c>
      <c r="B12" s="136"/>
      <c r="C12" s="14"/>
      <c r="D12" s="71"/>
      <c r="E12" s="101"/>
      <c r="F12" s="101"/>
      <c r="G12" s="118"/>
      <c r="H12" s="15"/>
    </row>
    <row r="13" spans="1:8" ht="15.75" customHeight="1" x14ac:dyDescent="0.35">
      <c r="A13" s="135" t="s">
        <v>70</v>
      </c>
      <c r="B13" s="136"/>
      <c r="C13" s="14"/>
      <c r="D13" s="71"/>
      <c r="E13" s="101"/>
      <c r="F13" s="101"/>
      <c r="G13" s="118"/>
      <c r="H13" s="15"/>
    </row>
    <row r="14" spans="1:8" ht="15.75" customHeight="1" x14ac:dyDescent="0.35">
      <c r="A14" s="135" t="s">
        <v>99</v>
      </c>
      <c r="B14" s="136"/>
      <c r="C14" s="14"/>
      <c r="D14" s="71"/>
      <c r="E14" s="101"/>
      <c r="F14" s="101"/>
      <c r="G14" s="118"/>
      <c r="H14" s="15"/>
    </row>
    <row r="15" spans="1:8" ht="15.75" customHeight="1" x14ac:dyDescent="0.35">
      <c r="A15" s="135" t="s">
        <v>101</v>
      </c>
      <c r="B15" s="136"/>
      <c r="C15" s="14"/>
      <c r="D15" s="71"/>
      <c r="E15" s="101"/>
      <c r="F15" s="101"/>
      <c r="G15" s="118"/>
      <c r="H15" s="15"/>
    </row>
    <row r="16" spans="1:8" ht="15.75" customHeight="1" x14ac:dyDescent="0.35">
      <c r="A16" s="135" t="s">
        <v>96</v>
      </c>
      <c r="B16" s="136"/>
      <c r="C16" s="14"/>
      <c r="D16" s="71"/>
      <c r="E16" s="101"/>
      <c r="F16" s="101"/>
      <c r="G16" s="118"/>
      <c r="H16" s="15"/>
    </row>
    <row r="17" spans="1:8" ht="15.75" customHeight="1" x14ac:dyDescent="0.35">
      <c r="A17" s="135" t="s">
        <v>74</v>
      </c>
      <c r="B17" s="136"/>
      <c r="C17" s="14"/>
      <c r="D17" s="71"/>
      <c r="E17" s="101"/>
      <c r="F17" s="101"/>
      <c r="G17" s="118"/>
      <c r="H17" s="15"/>
    </row>
    <row r="18" spans="1:8" ht="15.75" customHeight="1" x14ac:dyDescent="0.35">
      <c r="A18" s="138" t="s">
        <v>105</v>
      </c>
      <c r="B18" s="136"/>
      <c r="C18" s="14"/>
      <c r="D18" s="71"/>
      <c r="E18" s="101"/>
      <c r="F18" s="101"/>
      <c r="G18" s="118"/>
      <c r="H18" s="15"/>
    </row>
    <row r="19" spans="1:8" ht="15.75" customHeight="1" x14ac:dyDescent="0.35">
      <c r="A19" s="138" t="s">
        <v>14</v>
      </c>
      <c r="B19" s="136"/>
      <c r="C19" s="14"/>
      <c r="D19" s="71"/>
      <c r="E19" s="101"/>
      <c r="F19" s="101"/>
      <c r="G19" s="118"/>
      <c r="H19" s="15"/>
    </row>
    <row r="20" spans="1:8" ht="15.75" customHeight="1" x14ac:dyDescent="0.35">
      <c r="A20" s="135" t="s">
        <v>15</v>
      </c>
      <c r="B20" s="136"/>
      <c r="C20" s="14"/>
      <c r="D20" s="71"/>
      <c r="E20" s="101"/>
      <c r="F20" s="101"/>
      <c r="G20" s="118"/>
      <c r="H20" s="15"/>
    </row>
    <row r="21" spans="1:8" ht="15.75" customHeight="1" x14ac:dyDescent="0.35">
      <c r="A21" s="135" t="s">
        <v>58</v>
      </c>
      <c r="B21" s="136"/>
      <c r="C21" s="14"/>
      <c r="D21" s="71"/>
      <c r="E21" s="101"/>
      <c r="F21" s="101"/>
      <c r="G21" s="118"/>
      <c r="H21" s="15"/>
    </row>
    <row r="22" spans="1:8" ht="15.75" customHeight="1" x14ac:dyDescent="0.35">
      <c r="A22" s="135" t="s">
        <v>91</v>
      </c>
      <c r="B22" s="136"/>
      <c r="C22" s="14"/>
      <c r="D22" s="71"/>
      <c r="E22" s="101"/>
      <c r="F22" s="101"/>
      <c r="G22" s="118"/>
      <c r="H22" s="15"/>
    </row>
    <row r="23" spans="1:8" ht="15.75" customHeight="1" x14ac:dyDescent="0.35">
      <c r="A23" s="135" t="s">
        <v>106</v>
      </c>
      <c r="B23" s="136"/>
      <c r="C23" s="14"/>
      <c r="D23" s="71"/>
      <c r="E23" s="101"/>
      <c r="F23" s="101"/>
      <c r="G23" s="118"/>
      <c r="H23" s="15"/>
    </row>
    <row r="24" spans="1:8" ht="15.75" customHeight="1" x14ac:dyDescent="0.35">
      <c r="A24" s="135" t="s">
        <v>18</v>
      </c>
      <c r="B24" s="136"/>
      <c r="C24" s="14"/>
      <c r="D24" s="71"/>
      <c r="E24" s="101"/>
      <c r="F24" s="101"/>
      <c r="G24" s="118"/>
      <c r="H24" s="15"/>
    </row>
    <row r="25" spans="1:8" ht="15.75" customHeight="1" x14ac:dyDescent="0.35">
      <c r="A25" s="137" t="s">
        <v>20</v>
      </c>
      <c r="B25" s="136"/>
      <c r="C25" s="14"/>
      <c r="D25" s="71"/>
      <c r="E25" s="101"/>
      <c r="F25" s="101"/>
      <c r="G25" s="118"/>
      <c r="H25" s="15"/>
    </row>
    <row r="26" spans="1:8" ht="15.75" customHeight="1" x14ac:dyDescent="0.35">
      <c r="A26" s="137" t="s">
        <v>21</v>
      </c>
      <c r="B26" s="136"/>
      <c r="C26" s="14"/>
      <c r="D26" s="71"/>
      <c r="E26" s="101"/>
      <c r="F26" s="101"/>
      <c r="G26" s="118"/>
      <c r="H26" s="15"/>
    </row>
    <row r="27" spans="1:8" ht="15.75" customHeight="1" x14ac:dyDescent="0.35">
      <c r="A27" s="138" t="s">
        <v>22</v>
      </c>
      <c r="B27" s="136"/>
      <c r="C27" s="14"/>
      <c r="D27" s="71"/>
      <c r="E27" s="101"/>
      <c r="F27" s="101"/>
      <c r="G27" s="118"/>
      <c r="H27" s="15"/>
    </row>
    <row r="28" spans="1:8" ht="15.75" customHeight="1" x14ac:dyDescent="0.35">
      <c r="A28" s="138" t="s">
        <v>23</v>
      </c>
      <c r="B28" s="136"/>
      <c r="C28" s="14"/>
      <c r="D28" s="71"/>
      <c r="E28" s="101"/>
      <c r="F28" s="101"/>
      <c r="G28" s="118"/>
      <c r="H28" s="15"/>
    </row>
    <row r="29" spans="1:8" ht="15.75" customHeight="1" x14ac:dyDescent="0.35">
      <c r="A29" s="138" t="s">
        <v>24</v>
      </c>
      <c r="B29" s="136"/>
      <c r="C29" s="14"/>
      <c r="D29" s="71"/>
      <c r="E29" s="101"/>
      <c r="F29" s="101"/>
      <c r="G29" s="118"/>
      <c r="H29" s="15"/>
    </row>
    <row r="30" spans="1:8" ht="15.75" customHeight="1" x14ac:dyDescent="0.35">
      <c r="A30" s="138" t="s">
        <v>66</v>
      </c>
      <c r="B30" s="136"/>
      <c r="C30" s="14"/>
      <c r="D30" s="71"/>
      <c r="E30" s="101"/>
      <c r="F30" s="101"/>
      <c r="G30" s="118"/>
      <c r="H30" s="15"/>
    </row>
    <row r="31" spans="1:8" ht="15.75" customHeight="1" x14ac:dyDescent="0.35">
      <c r="A31" s="138" t="s">
        <v>145</v>
      </c>
      <c r="B31" s="136"/>
      <c r="C31" s="14"/>
      <c r="D31" s="71"/>
      <c r="E31" s="101"/>
      <c r="F31" s="101"/>
      <c r="G31" s="118"/>
      <c r="H31" s="15"/>
    </row>
    <row r="32" spans="1:8" ht="15.75" customHeight="1" x14ac:dyDescent="0.35">
      <c r="A32" s="138" t="s">
        <v>102</v>
      </c>
      <c r="B32" s="136"/>
      <c r="C32" s="14"/>
      <c r="D32" s="71"/>
      <c r="E32" s="101"/>
      <c r="F32" s="101"/>
      <c r="G32" s="118"/>
      <c r="H32" s="15"/>
    </row>
    <row r="33" spans="1:8" ht="15.75" customHeight="1" x14ac:dyDescent="0.35">
      <c r="A33" s="138" t="s">
        <v>27</v>
      </c>
      <c r="B33" s="136"/>
      <c r="C33" s="14"/>
      <c r="D33" s="71"/>
      <c r="E33" s="101"/>
      <c r="F33" s="101"/>
      <c r="G33" s="118"/>
      <c r="H33" s="15"/>
    </row>
    <row r="34" spans="1:8" ht="15.75" customHeight="1" x14ac:dyDescent="0.35">
      <c r="A34" s="138" t="s">
        <v>72</v>
      </c>
      <c r="B34" s="136"/>
      <c r="C34" s="14"/>
      <c r="D34" s="71"/>
      <c r="E34" s="101"/>
      <c r="F34" s="101"/>
      <c r="G34" s="118"/>
      <c r="H34" s="15"/>
    </row>
    <row r="35" spans="1:8" ht="15.75" customHeight="1" x14ac:dyDescent="0.35">
      <c r="A35" s="16" t="s">
        <v>28</v>
      </c>
      <c r="B35" s="13"/>
      <c r="C35" s="14"/>
      <c r="D35" s="72"/>
      <c r="E35" s="100"/>
      <c r="F35" s="101"/>
      <c r="G35" s="119"/>
      <c r="H35" s="15"/>
    </row>
    <row r="36" spans="1:8" ht="15.75" customHeight="1" x14ac:dyDescent="0.35">
      <c r="A36" s="16" t="s">
        <v>44</v>
      </c>
      <c r="B36" s="13"/>
      <c r="C36" s="14"/>
      <c r="D36" s="72"/>
      <c r="E36" s="100"/>
      <c r="F36" s="101"/>
      <c r="G36" s="119"/>
      <c r="H36" s="15"/>
    </row>
    <row r="37" spans="1:8" ht="15.75" customHeight="1" x14ac:dyDescent="0.35">
      <c r="A37" s="16" t="s">
        <v>30</v>
      </c>
      <c r="B37" s="13"/>
      <c r="C37" s="14"/>
      <c r="D37" s="72"/>
      <c r="E37" s="120"/>
      <c r="F37" s="121"/>
      <c r="G37" s="119"/>
      <c r="H37" s="15"/>
    </row>
    <row r="38" spans="1:8" ht="15.75" customHeight="1" x14ac:dyDescent="0.35">
      <c r="A38" s="17"/>
      <c r="B38" s="18"/>
      <c r="C38" s="14"/>
      <c r="D38" s="72"/>
      <c r="E38" s="111"/>
      <c r="F38" s="111"/>
      <c r="G38" s="119"/>
      <c r="H38" s="15"/>
    </row>
    <row r="39" spans="1:8" ht="15.75" customHeight="1" x14ac:dyDescent="0.35">
      <c r="A39" s="19" t="s">
        <v>31</v>
      </c>
      <c r="B39" s="20"/>
      <c r="C39" s="21"/>
      <c r="D39" s="73">
        <f>SUM(D9:D38)</f>
        <v>0</v>
      </c>
      <c r="E39" s="112">
        <f>SUM(E9:E38)</f>
        <v>0</v>
      </c>
      <c r="F39" s="112">
        <f>SUM(F9:F38)</f>
        <v>0</v>
      </c>
      <c r="G39" s="122">
        <v>0</v>
      </c>
      <c r="H39" s="15"/>
    </row>
    <row r="40" spans="1:8" ht="15.75" customHeight="1" x14ac:dyDescent="0.35">
      <c r="A40" s="22"/>
      <c r="B40" s="22"/>
      <c r="C40" s="22"/>
      <c r="D40" s="107"/>
      <c r="E40" s="108"/>
      <c r="F40" s="74"/>
      <c r="G40" s="74"/>
      <c r="H40" s="2"/>
    </row>
    <row r="41" spans="1:8" ht="15.75" customHeight="1" x14ac:dyDescent="0.3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customHeight="1" x14ac:dyDescent="0.3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customHeight="1" x14ac:dyDescent="0.3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2"/>
    </row>
    <row r="44" spans="1:8" ht="15.75" customHeight="1" x14ac:dyDescent="0.35">
      <c r="A44" s="27" t="s">
        <v>33</v>
      </c>
      <c r="B44" s="28"/>
      <c r="C44" s="14"/>
      <c r="D44" s="71">
        <v>5</v>
      </c>
      <c r="E44" s="101">
        <v>300126.05</v>
      </c>
      <c r="F44" s="101">
        <v>11985.85</v>
      </c>
      <c r="G44" s="118">
        <f>1-(+F44/E44)</f>
        <v>0.96006394646516025</v>
      </c>
      <c r="H44" s="15"/>
    </row>
    <row r="45" spans="1:8" ht="15.75" customHeight="1" x14ac:dyDescent="0.35">
      <c r="A45" s="27" t="s">
        <v>34</v>
      </c>
      <c r="B45" s="28"/>
      <c r="C45" s="14"/>
      <c r="D45" s="71"/>
      <c r="E45" s="101"/>
      <c r="F45" s="101"/>
      <c r="G45" s="118"/>
      <c r="H45" s="15"/>
    </row>
    <row r="46" spans="1:8" ht="15.75" customHeight="1" x14ac:dyDescent="0.35">
      <c r="A46" s="27" t="s">
        <v>35</v>
      </c>
      <c r="B46" s="28"/>
      <c r="C46" s="14"/>
      <c r="D46" s="71">
        <v>4</v>
      </c>
      <c r="E46" s="101">
        <v>73813</v>
      </c>
      <c r="F46" s="101">
        <v>3586.5</v>
      </c>
      <c r="G46" s="118">
        <f>1-(+F46/E46)</f>
        <v>0.95141099806267193</v>
      </c>
      <c r="H46" s="15"/>
    </row>
    <row r="47" spans="1:8" ht="15.75" customHeight="1" x14ac:dyDescent="0.35">
      <c r="A47" s="27" t="s">
        <v>36</v>
      </c>
      <c r="B47" s="28"/>
      <c r="C47" s="14"/>
      <c r="D47" s="71">
        <v>12</v>
      </c>
      <c r="E47" s="101">
        <v>720813.5</v>
      </c>
      <c r="F47" s="101">
        <v>131075</v>
      </c>
      <c r="G47" s="118">
        <f>1-(+F47/E47)</f>
        <v>0.81815684639646735</v>
      </c>
      <c r="H47" s="15"/>
    </row>
    <row r="48" spans="1:8" ht="15.75" customHeight="1" x14ac:dyDescent="0.35">
      <c r="A48" s="27" t="s">
        <v>37</v>
      </c>
      <c r="B48" s="28"/>
      <c r="C48" s="14"/>
      <c r="D48" s="71">
        <v>8</v>
      </c>
      <c r="E48" s="101">
        <v>1315382.3700000001</v>
      </c>
      <c r="F48" s="101">
        <v>75531.11</v>
      </c>
      <c r="G48" s="118">
        <f>1-(+F48/E48)</f>
        <v>0.94257859028473978</v>
      </c>
      <c r="H48" s="15"/>
    </row>
    <row r="49" spans="1:8" ht="15.75" customHeight="1" x14ac:dyDescent="0.35">
      <c r="A49" s="27" t="s">
        <v>38</v>
      </c>
      <c r="B49" s="28"/>
      <c r="C49" s="14"/>
      <c r="D49" s="71"/>
      <c r="E49" s="101"/>
      <c r="F49" s="101"/>
      <c r="G49" s="118"/>
      <c r="H49" s="15"/>
    </row>
    <row r="50" spans="1:8" ht="15.75" customHeight="1" x14ac:dyDescent="0.35">
      <c r="A50" s="27" t="s">
        <v>39</v>
      </c>
      <c r="B50" s="28"/>
      <c r="C50" s="14"/>
      <c r="D50" s="71">
        <v>5</v>
      </c>
      <c r="E50" s="101">
        <v>225510</v>
      </c>
      <c r="F50" s="101">
        <v>13565</v>
      </c>
      <c r="G50" s="118">
        <f>1-(+F50/E50)</f>
        <v>0.93984745687552662</v>
      </c>
      <c r="H50" s="15"/>
    </row>
    <row r="51" spans="1:8" ht="15.75" customHeight="1" x14ac:dyDescent="0.3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customHeight="1" x14ac:dyDescent="0.35">
      <c r="A52" s="27" t="s">
        <v>41</v>
      </c>
      <c r="B52" s="28"/>
      <c r="C52" s="14"/>
      <c r="D52" s="71"/>
      <c r="E52" s="101"/>
      <c r="F52" s="101"/>
      <c r="G52" s="118"/>
      <c r="H52" s="15"/>
    </row>
    <row r="53" spans="1:8" ht="15.75" customHeight="1" x14ac:dyDescent="0.35">
      <c r="A53" s="27" t="s">
        <v>60</v>
      </c>
      <c r="B53" s="30"/>
      <c r="C53" s="14"/>
      <c r="D53" s="71"/>
      <c r="E53" s="101"/>
      <c r="F53" s="101"/>
      <c r="G53" s="118"/>
      <c r="H53" s="15"/>
    </row>
    <row r="54" spans="1:8" ht="15.75" customHeight="1" x14ac:dyDescent="0.35">
      <c r="A54" s="27" t="s">
        <v>61</v>
      </c>
      <c r="B54" s="30"/>
      <c r="C54" s="14"/>
      <c r="D54" s="71">
        <v>356</v>
      </c>
      <c r="E54" s="101">
        <v>28762808.550000001</v>
      </c>
      <c r="F54" s="101">
        <v>3073524.23</v>
      </c>
      <c r="G54" s="118">
        <f>1-(+F54/E54)</f>
        <v>0.89314241602459921</v>
      </c>
      <c r="H54" s="15"/>
    </row>
    <row r="55" spans="1:8" ht="15.75" customHeight="1" x14ac:dyDescent="0.35">
      <c r="A55" s="31" t="s">
        <v>42</v>
      </c>
      <c r="B55" s="30"/>
      <c r="C55" s="14"/>
      <c r="D55" s="72"/>
      <c r="E55" s="104"/>
      <c r="F55" s="101"/>
      <c r="G55" s="119"/>
      <c r="H55" s="15"/>
    </row>
    <row r="56" spans="1:8" ht="15.75" customHeight="1" x14ac:dyDescent="0.35">
      <c r="A56" s="16" t="s">
        <v>43</v>
      </c>
      <c r="B56" s="28"/>
      <c r="C56" s="14"/>
      <c r="D56" s="72"/>
      <c r="E56" s="104"/>
      <c r="F56" s="101"/>
      <c r="G56" s="119"/>
      <c r="H56" s="15"/>
    </row>
    <row r="57" spans="1:8" ht="15.75" customHeight="1" x14ac:dyDescent="0.35">
      <c r="A57" s="16" t="s">
        <v>29</v>
      </c>
      <c r="B57" s="28"/>
      <c r="C57" s="14"/>
      <c r="D57" s="72"/>
      <c r="E57" s="100"/>
      <c r="F57" s="101"/>
      <c r="G57" s="119"/>
      <c r="H57" s="15"/>
    </row>
    <row r="58" spans="1:8" ht="15.75" customHeight="1" x14ac:dyDescent="0.35">
      <c r="A58" s="16" t="s">
        <v>30</v>
      </c>
      <c r="B58" s="28"/>
      <c r="C58" s="14"/>
      <c r="D58" s="72"/>
      <c r="E58" s="100"/>
      <c r="F58" s="101"/>
      <c r="G58" s="119"/>
      <c r="H58" s="15"/>
    </row>
    <row r="59" spans="1:8" ht="15.75" customHeight="1" x14ac:dyDescent="0.35">
      <c r="A59" s="32"/>
      <c r="B59" s="18"/>
      <c r="C59" s="14"/>
      <c r="D59" s="72"/>
      <c r="E59" s="111"/>
      <c r="F59" s="111"/>
      <c r="G59" s="119"/>
      <c r="H59" s="15"/>
    </row>
    <row r="60" spans="1:8" ht="15.75" customHeight="1" x14ac:dyDescent="0.35">
      <c r="A60" s="20" t="s">
        <v>45</v>
      </c>
      <c r="B60" s="20"/>
      <c r="C60" s="21"/>
      <c r="D60" s="73">
        <f>SUM(D44:D56)</f>
        <v>390</v>
      </c>
      <c r="E60" s="112">
        <f>SUM(E44:E59)</f>
        <v>31398453.469999999</v>
      </c>
      <c r="F60" s="112">
        <f>SUM(F44:F59)</f>
        <v>3309267.69</v>
      </c>
      <c r="G60" s="122">
        <f>1-(F60/E60)</f>
        <v>0.89460411821996655</v>
      </c>
      <c r="H60" s="15"/>
    </row>
    <row r="61" spans="1:8" ht="15.75" customHeight="1" x14ac:dyDescent="0.35">
      <c r="A61" s="33"/>
      <c r="B61" s="33"/>
      <c r="C61" s="33"/>
      <c r="D61" s="123"/>
      <c r="E61" s="114"/>
      <c r="F61" s="115"/>
      <c r="G61" s="115"/>
      <c r="H61" s="2"/>
    </row>
    <row r="62" spans="1:8" ht="15.75" customHeight="1" x14ac:dyDescent="0.35">
      <c r="A62" s="34" t="s">
        <v>46</v>
      </c>
      <c r="B62" s="35"/>
      <c r="C62" s="35"/>
      <c r="D62" s="51"/>
      <c r="E62" s="116"/>
      <c r="F62" s="36">
        <f>F60+F39</f>
        <v>3309267.69</v>
      </c>
      <c r="G62" s="116"/>
      <c r="H62" s="2"/>
    </row>
    <row r="63" spans="1:8" ht="15.75" customHeight="1" x14ac:dyDescent="0.35">
      <c r="A63" s="37"/>
      <c r="B63" s="38"/>
      <c r="C63" s="38"/>
      <c r="D63" s="51"/>
      <c r="E63" s="38"/>
      <c r="F63" s="36"/>
      <c r="G63" s="38"/>
      <c r="H63" s="2"/>
    </row>
    <row r="64" spans="1:8" ht="15.75" customHeight="1" x14ac:dyDescent="0.35">
      <c r="A64" s="4" t="s">
        <v>47</v>
      </c>
      <c r="B64" s="39"/>
      <c r="C64" s="39"/>
      <c r="D64" s="39"/>
      <c r="E64" s="39"/>
      <c r="F64" s="40"/>
      <c r="G64" s="39"/>
      <c r="H64" s="2"/>
    </row>
    <row r="65" spans="1:8" ht="15.75" customHeight="1" x14ac:dyDescent="0.35">
      <c r="A65" s="4" t="s">
        <v>48</v>
      </c>
      <c r="B65" s="39"/>
      <c r="C65" s="39"/>
      <c r="D65" s="39"/>
      <c r="E65" s="39"/>
      <c r="F65" s="40"/>
      <c r="G65" s="39"/>
      <c r="H65" s="2"/>
    </row>
    <row r="66" spans="1:8" ht="15.75" customHeight="1" x14ac:dyDescent="0.35">
      <c r="A66" s="4" t="s">
        <v>49</v>
      </c>
      <c r="B66" s="39"/>
      <c r="C66" s="39"/>
      <c r="D66" s="39"/>
      <c r="E66" s="39"/>
      <c r="F66" s="40"/>
      <c r="G66" s="39"/>
      <c r="H66" s="2"/>
    </row>
    <row r="67" spans="1:8" ht="15.75" customHeight="1" x14ac:dyDescent="0.35">
      <c r="A67" s="4"/>
      <c r="B67" s="39"/>
      <c r="C67" s="39"/>
      <c r="D67" s="39"/>
      <c r="E67" s="39"/>
      <c r="F67" s="40"/>
      <c r="G67" s="39"/>
      <c r="H67" s="2"/>
    </row>
    <row r="68" spans="1:8" ht="15.75" customHeight="1" x14ac:dyDescent="0.35">
      <c r="A68" s="41" t="s">
        <v>50</v>
      </c>
      <c r="B68" s="38"/>
      <c r="C68" s="38"/>
      <c r="D68" s="38"/>
      <c r="E68" s="38"/>
      <c r="F68" s="36"/>
      <c r="G68" s="38"/>
      <c r="H68" s="2"/>
    </row>
  </sheetData>
  <phoneticPr fontId="17" type="noConversion"/>
  <printOptions horizontalCentered="1"/>
  <pageMargins left="0.25" right="0.25" top="0.25" bottom="0.25" header="0.5" footer="0.5"/>
  <pageSetup scale="5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2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MARCH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68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5" t="s">
        <v>136</v>
      </c>
      <c r="B9" s="136"/>
      <c r="C9" s="14"/>
      <c r="D9" s="71"/>
      <c r="E9" s="101"/>
      <c r="F9" s="101"/>
      <c r="G9" s="102"/>
      <c r="H9" s="15"/>
    </row>
    <row r="10" spans="1:8" ht="15.75" x14ac:dyDescent="0.25">
      <c r="A10" s="135" t="s">
        <v>11</v>
      </c>
      <c r="B10" s="136"/>
      <c r="C10" s="14"/>
      <c r="D10" s="71">
        <v>3</v>
      </c>
      <c r="E10" s="101">
        <v>895291</v>
      </c>
      <c r="F10" s="101">
        <v>-44766</v>
      </c>
      <c r="G10" s="102">
        <f>F10/E10</f>
        <v>-5.0001619585140475E-2</v>
      </c>
      <c r="H10" s="15"/>
    </row>
    <row r="11" spans="1:8" ht="15.75" x14ac:dyDescent="0.25">
      <c r="A11" s="135" t="s">
        <v>69</v>
      </c>
      <c r="B11" s="136"/>
      <c r="C11" s="14"/>
      <c r="D11" s="71">
        <v>1</v>
      </c>
      <c r="E11" s="101">
        <v>261555</v>
      </c>
      <c r="F11" s="101">
        <v>120870</v>
      </c>
      <c r="G11" s="102">
        <f>F11/E11</f>
        <v>0.462120777656707</v>
      </c>
      <c r="H11" s="15"/>
    </row>
    <row r="12" spans="1:8" ht="15.75" x14ac:dyDescent="0.25">
      <c r="A12" s="135" t="s">
        <v>25</v>
      </c>
      <c r="B12" s="136"/>
      <c r="C12" s="14"/>
      <c r="D12" s="71">
        <v>1</v>
      </c>
      <c r="E12" s="101">
        <v>83945</v>
      </c>
      <c r="F12" s="101">
        <v>28372</v>
      </c>
      <c r="G12" s="102">
        <f>F12/E12</f>
        <v>0.33798320328786707</v>
      </c>
      <c r="H12" s="15"/>
    </row>
    <row r="13" spans="1:8" ht="15.75" x14ac:dyDescent="0.25">
      <c r="A13" s="135" t="s">
        <v>70</v>
      </c>
      <c r="B13" s="136"/>
      <c r="C13" s="14"/>
      <c r="D13" s="71">
        <v>18</v>
      </c>
      <c r="E13" s="101">
        <v>4166079</v>
      </c>
      <c r="F13" s="101">
        <v>983902</v>
      </c>
      <c r="G13" s="102">
        <f>F13/E13</f>
        <v>0.23616978938709515</v>
      </c>
      <c r="H13" s="15"/>
    </row>
    <row r="14" spans="1:8" ht="15.75" x14ac:dyDescent="0.25">
      <c r="A14" s="135" t="s">
        <v>112</v>
      </c>
      <c r="B14" s="136"/>
      <c r="C14" s="14"/>
      <c r="D14" s="71"/>
      <c r="E14" s="101"/>
      <c r="F14" s="101"/>
      <c r="G14" s="102"/>
      <c r="H14" s="15"/>
    </row>
    <row r="15" spans="1:8" ht="15.75" x14ac:dyDescent="0.25">
      <c r="A15" s="135" t="s">
        <v>104</v>
      </c>
      <c r="B15" s="136"/>
      <c r="C15" s="14"/>
      <c r="D15" s="71"/>
      <c r="E15" s="101"/>
      <c r="F15" s="101"/>
      <c r="G15" s="102"/>
      <c r="H15" s="15"/>
    </row>
    <row r="16" spans="1:8" ht="15.75" x14ac:dyDescent="0.25">
      <c r="A16" s="135" t="s">
        <v>113</v>
      </c>
      <c r="B16" s="136"/>
      <c r="C16" s="14"/>
      <c r="D16" s="71"/>
      <c r="E16" s="101"/>
      <c r="F16" s="101"/>
      <c r="G16" s="102"/>
      <c r="H16" s="15"/>
    </row>
    <row r="17" spans="1:8" ht="15.75" x14ac:dyDescent="0.25">
      <c r="A17" s="135" t="s">
        <v>137</v>
      </c>
      <c r="B17" s="136"/>
      <c r="C17" s="14"/>
      <c r="D17" s="71"/>
      <c r="E17" s="101"/>
      <c r="F17" s="101"/>
      <c r="G17" s="102"/>
      <c r="H17" s="15"/>
    </row>
    <row r="18" spans="1:8" ht="15.75" x14ac:dyDescent="0.25">
      <c r="A18" s="135" t="s">
        <v>14</v>
      </c>
      <c r="B18" s="136"/>
      <c r="C18" s="14"/>
      <c r="D18" s="71">
        <v>1</v>
      </c>
      <c r="E18" s="101">
        <v>1197574</v>
      </c>
      <c r="F18" s="101">
        <v>463179</v>
      </c>
      <c r="G18" s="102">
        <f>F18/E18</f>
        <v>0.38676440871294798</v>
      </c>
      <c r="H18" s="15"/>
    </row>
    <row r="19" spans="1:8" ht="15.75" x14ac:dyDescent="0.25">
      <c r="A19" s="135" t="s">
        <v>15</v>
      </c>
      <c r="B19" s="136"/>
      <c r="C19" s="14"/>
      <c r="D19" s="71">
        <v>3</v>
      </c>
      <c r="E19" s="101">
        <v>2714651</v>
      </c>
      <c r="F19" s="101">
        <v>867803</v>
      </c>
      <c r="G19" s="102">
        <f>F19/E19</f>
        <v>0.31967387336346365</v>
      </c>
      <c r="H19" s="15"/>
    </row>
    <row r="20" spans="1:8" ht="15.75" x14ac:dyDescent="0.25">
      <c r="A20" s="138" t="s">
        <v>16</v>
      </c>
      <c r="B20" s="136"/>
      <c r="C20" s="14"/>
      <c r="D20" s="71"/>
      <c r="E20" s="101"/>
      <c r="F20" s="101"/>
      <c r="G20" s="102"/>
      <c r="H20" s="15"/>
    </row>
    <row r="21" spans="1:8" ht="15.75" x14ac:dyDescent="0.25">
      <c r="A21" s="135" t="s">
        <v>71</v>
      </c>
      <c r="B21" s="136"/>
      <c r="C21" s="14"/>
      <c r="D21" s="71">
        <v>3</v>
      </c>
      <c r="E21" s="101">
        <v>4747368</v>
      </c>
      <c r="F21" s="101">
        <v>388197.5</v>
      </c>
      <c r="G21" s="102">
        <f>F21/E21</f>
        <v>8.1771099270164016E-2</v>
      </c>
      <c r="H21" s="15"/>
    </row>
    <row r="22" spans="1:8" ht="15.75" x14ac:dyDescent="0.25">
      <c r="A22" s="135" t="s">
        <v>91</v>
      </c>
      <c r="B22" s="136"/>
      <c r="C22" s="14"/>
      <c r="D22" s="71"/>
      <c r="E22" s="101"/>
      <c r="F22" s="101"/>
      <c r="G22" s="102"/>
      <c r="H22" s="15"/>
    </row>
    <row r="23" spans="1:8" ht="15.75" x14ac:dyDescent="0.25">
      <c r="A23" s="135" t="s">
        <v>139</v>
      </c>
      <c r="B23" s="136"/>
      <c r="C23" s="14"/>
      <c r="D23" s="71">
        <v>1</v>
      </c>
      <c r="E23" s="101">
        <v>59785</v>
      </c>
      <c r="F23" s="101">
        <v>14915</v>
      </c>
      <c r="G23" s="102">
        <f>F23/E23</f>
        <v>0.24947729363552731</v>
      </c>
      <c r="H23" s="15"/>
    </row>
    <row r="24" spans="1:8" ht="15.75" x14ac:dyDescent="0.25">
      <c r="A24" s="135" t="s">
        <v>133</v>
      </c>
      <c r="B24" s="136"/>
      <c r="C24" s="14"/>
      <c r="D24" s="71">
        <v>1</v>
      </c>
      <c r="E24" s="101">
        <v>384679</v>
      </c>
      <c r="F24" s="101">
        <v>47125.31</v>
      </c>
      <c r="G24" s="102">
        <f>F24/E24</f>
        <v>0.12250554358309135</v>
      </c>
      <c r="H24" s="15"/>
    </row>
    <row r="25" spans="1:8" ht="15.75" x14ac:dyDescent="0.25">
      <c r="A25" s="137" t="s">
        <v>20</v>
      </c>
      <c r="B25" s="136"/>
      <c r="C25" s="14"/>
      <c r="D25" s="71">
        <v>4</v>
      </c>
      <c r="E25" s="101">
        <v>2074792</v>
      </c>
      <c r="F25" s="101">
        <v>621354</v>
      </c>
      <c r="G25" s="102">
        <f>F25/E25</f>
        <v>0.29947773077976009</v>
      </c>
      <c r="H25" s="15"/>
    </row>
    <row r="26" spans="1:8" ht="15.75" x14ac:dyDescent="0.25">
      <c r="A26" s="137" t="s">
        <v>21</v>
      </c>
      <c r="B26" s="136"/>
      <c r="C26" s="14"/>
      <c r="D26" s="71">
        <v>17</v>
      </c>
      <c r="E26" s="101">
        <v>151526</v>
      </c>
      <c r="F26" s="101">
        <v>151526</v>
      </c>
      <c r="G26" s="102">
        <f>F26/E26</f>
        <v>1</v>
      </c>
      <c r="H26" s="15"/>
    </row>
    <row r="27" spans="1:8" ht="15.75" x14ac:dyDescent="0.25">
      <c r="A27" s="138" t="s">
        <v>22</v>
      </c>
      <c r="B27" s="136"/>
      <c r="C27" s="14"/>
      <c r="D27" s="71"/>
      <c r="E27" s="101"/>
      <c r="F27" s="101"/>
      <c r="G27" s="102"/>
      <c r="H27" s="15"/>
    </row>
    <row r="28" spans="1:8" ht="15.75" x14ac:dyDescent="0.25">
      <c r="A28" s="138" t="s">
        <v>23</v>
      </c>
      <c r="B28" s="136"/>
      <c r="C28" s="14"/>
      <c r="D28" s="71"/>
      <c r="E28" s="101">
        <v>72837</v>
      </c>
      <c r="F28" s="101">
        <v>9587</v>
      </c>
      <c r="G28" s="102">
        <f>F28/E28</f>
        <v>0.13162266430522948</v>
      </c>
      <c r="H28" s="15"/>
    </row>
    <row r="29" spans="1:8" ht="15.75" x14ac:dyDescent="0.25">
      <c r="A29" s="138" t="s">
        <v>141</v>
      </c>
      <c r="B29" s="136"/>
      <c r="C29" s="14"/>
      <c r="D29" s="71">
        <v>1</v>
      </c>
      <c r="E29" s="101">
        <v>1312250</v>
      </c>
      <c r="F29" s="101">
        <v>132270</v>
      </c>
      <c r="G29" s="102">
        <f>F29/E29</f>
        <v>0.1007963421604115</v>
      </c>
      <c r="H29" s="15"/>
    </row>
    <row r="30" spans="1:8" ht="15.75" x14ac:dyDescent="0.25">
      <c r="A30" s="138" t="s">
        <v>107</v>
      </c>
      <c r="B30" s="136"/>
      <c r="C30" s="14"/>
      <c r="D30" s="71"/>
      <c r="E30" s="101"/>
      <c r="F30" s="101"/>
      <c r="G30" s="102"/>
      <c r="H30" s="15"/>
    </row>
    <row r="31" spans="1:8" ht="15.75" x14ac:dyDescent="0.25">
      <c r="A31" s="138" t="s">
        <v>19</v>
      </c>
      <c r="B31" s="136"/>
      <c r="C31" s="14"/>
      <c r="D31" s="71"/>
      <c r="E31" s="101"/>
      <c r="F31" s="101"/>
      <c r="G31" s="102"/>
      <c r="H31" s="15"/>
    </row>
    <row r="32" spans="1:8" ht="15.75" x14ac:dyDescent="0.25">
      <c r="A32" s="138" t="s">
        <v>132</v>
      </c>
      <c r="B32" s="136"/>
      <c r="C32" s="14"/>
      <c r="D32" s="71">
        <v>2</v>
      </c>
      <c r="E32" s="101">
        <v>495056</v>
      </c>
      <c r="F32" s="101">
        <v>169937</v>
      </c>
      <c r="G32" s="102">
        <f>F32/E32</f>
        <v>0.34326823632073949</v>
      </c>
      <c r="H32" s="15"/>
    </row>
    <row r="33" spans="1:8" ht="15.75" x14ac:dyDescent="0.25">
      <c r="A33" s="138" t="s">
        <v>142</v>
      </c>
      <c r="B33" s="136"/>
      <c r="C33" s="14"/>
      <c r="D33" s="71">
        <v>2</v>
      </c>
      <c r="E33" s="101">
        <v>762837</v>
      </c>
      <c r="F33" s="101">
        <v>271670</v>
      </c>
      <c r="G33" s="102">
        <f>F33/E33</f>
        <v>0.35613112630876581</v>
      </c>
      <c r="H33" s="15"/>
    </row>
    <row r="34" spans="1:8" ht="15.75" x14ac:dyDescent="0.25">
      <c r="A34" s="138" t="s">
        <v>72</v>
      </c>
      <c r="B34" s="136"/>
      <c r="C34" s="14"/>
      <c r="D34" s="71">
        <v>3</v>
      </c>
      <c r="E34" s="101">
        <v>2654041</v>
      </c>
      <c r="F34" s="101">
        <v>384150</v>
      </c>
      <c r="G34" s="102">
        <f>F34/E34</f>
        <v>0.14474154694671257</v>
      </c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03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>
        <v>36900</v>
      </c>
      <c r="G36" s="103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2">
      <c r="A38" s="17"/>
      <c r="B38" s="18"/>
      <c r="C38" s="14"/>
      <c r="D38" s="72"/>
      <c r="E38" s="104"/>
      <c r="F38" s="104"/>
      <c r="G38" s="103"/>
      <c r="H38" s="15"/>
    </row>
    <row r="39" spans="1:8" ht="15.75" x14ac:dyDescent="0.25">
      <c r="A39" s="19" t="s">
        <v>31</v>
      </c>
      <c r="B39" s="20"/>
      <c r="C39" s="21"/>
      <c r="D39" s="99">
        <f>SUM(D9:D38)</f>
        <v>61</v>
      </c>
      <c r="E39" s="105">
        <f>SUM(E9:E38)</f>
        <v>22034266</v>
      </c>
      <c r="F39" s="105">
        <f>SUM(F9:F38)</f>
        <v>4646991.8100000005</v>
      </c>
      <c r="G39" s="106">
        <f>F39/E39</f>
        <v>0.21089841658442357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8" t="s">
        <v>124</v>
      </c>
      <c r="H43" s="2"/>
    </row>
    <row r="44" spans="1:8" ht="15.75" x14ac:dyDescent="0.25">
      <c r="A44" s="27" t="s">
        <v>33</v>
      </c>
      <c r="B44" s="28"/>
      <c r="C44" s="14"/>
      <c r="D44" s="71">
        <v>97</v>
      </c>
      <c r="E44" s="101">
        <v>21954489.030000001</v>
      </c>
      <c r="F44" s="101">
        <v>1088363.51</v>
      </c>
      <c r="G44" s="102">
        <f>1-(+F44/E44)</f>
        <v>0.95042637938360619</v>
      </c>
      <c r="H44" s="15"/>
    </row>
    <row r="45" spans="1:8" ht="15.75" x14ac:dyDescent="0.25">
      <c r="A45" s="27" t="s">
        <v>34</v>
      </c>
      <c r="B45" s="28"/>
      <c r="C45" s="14"/>
      <c r="D45" s="71">
        <v>16</v>
      </c>
      <c r="E45" s="101">
        <v>9214338.9499999993</v>
      </c>
      <c r="F45" s="101">
        <v>886818.5</v>
      </c>
      <c r="G45" s="102">
        <f>1-(+F45/E45)</f>
        <v>0.90375668783054697</v>
      </c>
      <c r="H45" s="15"/>
    </row>
    <row r="46" spans="1:8" ht="15.75" x14ac:dyDescent="0.25">
      <c r="A46" s="27" t="s">
        <v>35</v>
      </c>
      <c r="B46" s="28"/>
      <c r="C46" s="14"/>
      <c r="D46" s="71">
        <v>252</v>
      </c>
      <c r="E46" s="101">
        <v>16808330.100000001</v>
      </c>
      <c r="F46" s="101">
        <v>859830.94</v>
      </c>
      <c r="G46" s="102">
        <f>1-(+F46/E46)</f>
        <v>0.94884495158742743</v>
      </c>
      <c r="H46" s="15"/>
    </row>
    <row r="47" spans="1:8" ht="15.75" x14ac:dyDescent="0.25">
      <c r="A47" s="27" t="s">
        <v>36</v>
      </c>
      <c r="B47" s="28"/>
      <c r="C47" s="14"/>
      <c r="D47" s="71">
        <v>17</v>
      </c>
      <c r="E47" s="101">
        <v>1553421.95</v>
      </c>
      <c r="F47" s="101">
        <v>131936.84</v>
      </c>
      <c r="G47" s="102">
        <f>1-(+F47/E47)</f>
        <v>0.91506696554661149</v>
      </c>
      <c r="H47" s="15"/>
    </row>
    <row r="48" spans="1:8" ht="15.75" x14ac:dyDescent="0.25">
      <c r="A48" s="27" t="s">
        <v>37</v>
      </c>
      <c r="B48" s="28"/>
      <c r="C48" s="14"/>
      <c r="D48" s="71">
        <v>95</v>
      </c>
      <c r="E48" s="101">
        <v>17512470.050000001</v>
      </c>
      <c r="F48" s="101">
        <v>1247427.3999999999</v>
      </c>
      <c r="G48" s="102">
        <f>1-(+F48/E48)</f>
        <v>0.92876919152818194</v>
      </c>
      <c r="H48" s="15"/>
    </row>
    <row r="49" spans="1:8" ht="15.75" x14ac:dyDescent="0.25">
      <c r="A49" s="27" t="s">
        <v>38</v>
      </c>
      <c r="B49" s="28"/>
      <c r="C49" s="14"/>
      <c r="D49" s="71"/>
      <c r="E49" s="101"/>
      <c r="F49" s="101"/>
      <c r="G49" s="102"/>
      <c r="H49" s="15"/>
    </row>
    <row r="50" spans="1:8" ht="15.75" x14ac:dyDescent="0.25">
      <c r="A50" s="27" t="s">
        <v>39</v>
      </c>
      <c r="B50" s="28"/>
      <c r="C50" s="14"/>
      <c r="D50" s="71">
        <v>49</v>
      </c>
      <c r="E50" s="101">
        <v>16972002.510000002</v>
      </c>
      <c r="F50" s="101">
        <v>806635.71</v>
      </c>
      <c r="G50" s="102">
        <f t="shared" ref="G50:G55" si="0">1-(+F50/E50)</f>
        <v>0.95247256712784922</v>
      </c>
      <c r="H50" s="15"/>
    </row>
    <row r="51" spans="1:8" ht="15.75" x14ac:dyDescent="0.25">
      <c r="A51" s="27" t="s">
        <v>40</v>
      </c>
      <c r="B51" s="28"/>
      <c r="C51" s="14"/>
      <c r="D51" s="71">
        <v>8</v>
      </c>
      <c r="E51" s="101">
        <v>860640</v>
      </c>
      <c r="F51" s="101">
        <v>43060</v>
      </c>
      <c r="G51" s="102">
        <f t="shared" si="0"/>
        <v>0.94996746607176052</v>
      </c>
      <c r="H51" s="15"/>
    </row>
    <row r="52" spans="1:8" ht="15.75" x14ac:dyDescent="0.25">
      <c r="A52" s="53" t="s">
        <v>41</v>
      </c>
      <c r="B52" s="28"/>
      <c r="C52" s="14"/>
      <c r="D52" s="71">
        <v>6</v>
      </c>
      <c r="E52" s="101">
        <v>365175</v>
      </c>
      <c r="F52" s="101">
        <v>76250</v>
      </c>
      <c r="G52" s="102">
        <f t="shared" si="0"/>
        <v>0.7911960019168891</v>
      </c>
      <c r="H52" s="15"/>
    </row>
    <row r="53" spans="1:8" ht="15.75" x14ac:dyDescent="0.25">
      <c r="A53" s="54" t="s">
        <v>59</v>
      </c>
      <c r="B53" s="28"/>
      <c r="C53" s="14"/>
      <c r="D53" s="71">
        <v>2</v>
      </c>
      <c r="E53" s="101">
        <v>84700</v>
      </c>
      <c r="F53" s="101">
        <v>-35800</v>
      </c>
      <c r="G53" s="102">
        <f t="shared" si="0"/>
        <v>1.4226682408500591</v>
      </c>
      <c r="H53" s="15"/>
    </row>
    <row r="54" spans="1:8" ht="15.75" x14ac:dyDescent="0.25">
      <c r="A54" s="27" t="s">
        <v>92</v>
      </c>
      <c r="B54" s="28"/>
      <c r="C54" s="14"/>
      <c r="D54" s="71">
        <v>1238</v>
      </c>
      <c r="E54" s="101">
        <v>153719645.96000001</v>
      </c>
      <c r="F54" s="101">
        <v>16699415.189999999</v>
      </c>
      <c r="G54" s="102">
        <f t="shared" si="0"/>
        <v>0.89136447013190867</v>
      </c>
      <c r="H54" s="15"/>
    </row>
    <row r="55" spans="1:8" ht="15.75" x14ac:dyDescent="0.25">
      <c r="A55" s="69" t="s">
        <v>93</v>
      </c>
      <c r="B55" s="30"/>
      <c r="C55" s="14"/>
      <c r="D55" s="71">
        <v>3</v>
      </c>
      <c r="E55" s="101">
        <v>500875</v>
      </c>
      <c r="F55" s="101">
        <v>51696.92</v>
      </c>
      <c r="G55" s="102">
        <f t="shared" si="0"/>
        <v>0.89678678312952331</v>
      </c>
      <c r="H55" s="15"/>
    </row>
    <row r="56" spans="1:8" x14ac:dyDescent="0.2">
      <c r="A56" s="31" t="s">
        <v>42</v>
      </c>
      <c r="B56" s="30"/>
      <c r="C56" s="14"/>
      <c r="D56" s="72"/>
      <c r="E56" s="104"/>
      <c r="F56" s="101"/>
      <c r="G56" s="103"/>
      <c r="H56" s="15"/>
    </row>
    <row r="57" spans="1:8" x14ac:dyDescent="0.2">
      <c r="A57" s="16" t="s">
        <v>43</v>
      </c>
      <c r="B57" s="28"/>
      <c r="C57" s="14"/>
      <c r="D57" s="72"/>
      <c r="E57" s="104"/>
      <c r="F57" s="101"/>
      <c r="G57" s="103"/>
      <c r="H57" s="15"/>
    </row>
    <row r="58" spans="1:8" x14ac:dyDescent="0.2">
      <c r="A58" s="16" t="s">
        <v>29</v>
      </c>
      <c r="B58" s="28"/>
      <c r="C58" s="14"/>
      <c r="D58" s="72"/>
      <c r="E58" s="100"/>
      <c r="F58" s="101"/>
      <c r="G58" s="103"/>
      <c r="H58" s="15"/>
    </row>
    <row r="59" spans="1:8" x14ac:dyDescent="0.2">
      <c r="A59" s="16" t="s">
        <v>30</v>
      </c>
      <c r="B59" s="28"/>
      <c r="C59" s="14"/>
      <c r="D59" s="72"/>
      <c r="E59" s="100"/>
      <c r="F59" s="101"/>
      <c r="G59" s="103"/>
      <c r="H59" s="15"/>
    </row>
    <row r="60" spans="1:8" ht="15.75" x14ac:dyDescent="0.25">
      <c r="A60" s="32"/>
      <c r="B60" s="18"/>
      <c r="C60" s="14"/>
      <c r="D60" s="72"/>
      <c r="E60" s="111"/>
      <c r="F60" s="111"/>
      <c r="G60" s="103"/>
      <c r="H60" s="2"/>
    </row>
    <row r="61" spans="1:8" ht="15.75" x14ac:dyDescent="0.25">
      <c r="A61" s="20" t="s">
        <v>45</v>
      </c>
      <c r="B61" s="20"/>
      <c r="C61" s="21"/>
      <c r="D61" s="73">
        <f>SUM(D44:D57)</f>
        <v>1783</v>
      </c>
      <c r="E61" s="112">
        <f>SUM(E44:E60)</f>
        <v>239546088.55000001</v>
      </c>
      <c r="F61" s="112">
        <f>SUM(F44:F60)</f>
        <v>21855635.010000002</v>
      </c>
      <c r="G61" s="106">
        <f>1-(+F61/E61)</f>
        <v>0.90876229646539142</v>
      </c>
      <c r="H61" s="2"/>
    </row>
    <row r="62" spans="1:8" x14ac:dyDescent="0.2">
      <c r="A62" s="33"/>
      <c r="B62" s="33"/>
      <c r="C62" s="33"/>
      <c r="D62" s="113"/>
      <c r="E62" s="114"/>
      <c r="F62" s="115"/>
      <c r="G62" s="115"/>
      <c r="H62" s="2"/>
    </row>
    <row r="63" spans="1:8" ht="18" x14ac:dyDescent="0.25">
      <c r="A63" s="34" t="s">
        <v>46</v>
      </c>
      <c r="B63" s="35"/>
      <c r="C63" s="35"/>
      <c r="D63" s="116"/>
      <c r="E63" s="116"/>
      <c r="F63" s="36">
        <f>F61+F39</f>
        <v>26502626.82</v>
      </c>
      <c r="G63" s="116"/>
      <c r="H63" s="2"/>
    </row>
    <row r="64" spans="1:8" ht="18" x14ac:dyDescent="0.25">
      <c r="A64" s="34"/>
      <c r="B64" s="35"/>
      <c r="C64" s="35"/>
      <c r="D64" s="35"/>
      <c r="E64" s="35"/>
      <c r="F64" s="36"/>
      <c r="G64" s="35"/>
      <c r="H64" s="2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/>
      <c r="B68" s="39"/>
      <c r="C68" s="39"/>
      <c r="D68" s="39"/>
      <c r="E68" s="39"/>
      <c r="F68" s="40"/>
      <c r="G68" s="39"/>
      <c r="H68" s="2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2"/>
    </row>
    <row r="70" spans="1:8" ht="18" x14ac:dyDescent="0.25">
      <c r="A70" s="42"/>
      <c r="B70" s="38"/>
      <c r="C70" s="38"/>
      <c r="D70" s="38"/>
      <c r="E70" s="36"/>
      <c r="F70" s="2"/>
      <c r="G70" s="2"/>
      <c r="H70" s="2"/>
    </row>
    <row r="71" spans="1:8" ht="18" x14ac:dyDescent="0.25">
      <c r="A71" s="81"/>
      <c r="B71" s="82"/>
      <c r="C71" s="82"/>
      <c r="D71" s="82"/>
      <c r="E71" s="43"/>
      <c r="F71" s="2"/>
      <c r="G71" s="2"/>
      <c r="H71" s="2"/>
    </row>
    <row r="72" spans="1:8" ht="18" x14ac:dyDescent="0.25">
      <c r="A72" s="42"/>
      <c r="B72" s="38"/>
      <c r="C72" s="38"/>
      <c r="D72" s="38"/>
      <c r="E72" s="44"/>
      <c r="F72" s="2"/>
      <c r="G72" s="2"/>
      <c r="H72" s="2"/>
    </row>
    <row r="73" spans="1:8" ht="18" x14ac:dyDescent="0.25">
      <c r="A73" s="42"/>
      <c r="B73" s="38"/>
      <c r="C73" s="38"/>
      <c r="D73" s="38"/>
      <c r="E73" s="45"/>
      <c r="F73" s="2"/>
      <c r="G73" s="2"/>
      <c r="H73" s="2"/>
    </row>
    <row r="74" spans="1:8" ht="18" x14ac:dyDescent="0.25">
      <c r="A74" s="42"/>
      <c r="B74" s="38"/>
      <c r="C74" s="38"/>
      <c r="D74" s="38"/>
      <c r="E74" s="36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43"/>
      <c r="F76" s="2"/>
      <c r="G76" s="2"/>
      <c r="H76" s="2"/>
    </row>
    <row r="77" spans="1:8" ht="18" x14ac:dyDescent="0.25">
      <c r="A77" s="42"/>
      <c r="B77" s="38"/>
      <c r="C77" s="38"/>
      <c r="D77" s="38"/>
      <c r="E77" s="44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6"/>
      <c r="F80" s="2"/>
      <c r="G80" s="2"/>
      <c r="H80" s="2"/>
    </row>
    <row r="81" spans="1:8" ht="18" x14ac:dyDescent="0.25">
      <c r="A81" s="42"/>
      <c r="B81" s="38"/>
      <c r="C81" s="38"/>
      <c r="D81" s="38"/>
      <c r="E81" s="38"/>
      <c r="F81" s="2"/>
      <c r="G81" s="2"/>
      <c r="H81" s="2"/>
    </row>
    <row r="82" spans="1:8" ht="15.75" x14ac:dyDescent="0.25">
      <c r="A82" s="47"/>
      <c r="B82" s="2"/>
      <c r="C82" s="2"/>
      <c r="D82" s="2"/>
      <c r="E82" s="2"/>
      <c r="F82" s="2"/>
      <c r="G82" s="2"/>
      <c r="H82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zoomScale="87" zoomScaleNormal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MARCH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1"/>
      <c r="B5" s="83"/>
      <c r="C5" s="83"/>
      <c r="D5" s="60" t="s">
        <v>73</v>
      </c>
      <c r="E5" s="61"/>
      <c r="F5" s="8"/>
      <c r="G5" s="84"/>
      <c r="H5" s="2"/>
    </row>
    <row r="6" spans="1:8" ht="18" x14ac:dyDescent="0.25">
      <c r="A6" s="23" t="s">
        <v>3</v>
      </c>
      <c r="B6" s="83"/>
      <c r="C6" s="83"/>
      <c r="D6" s="83"/>
      <c r="E6" s="83"/>
      <c r="F6" s="84"/>
      <c r="G6" s="84"/>
      <c r="H6" s="2"/>
    </row>
    <row r="7" spans="1:8" ht="15.75" x14ac:dyDescent="0.25">
      <c r="A7" s="63"/>
      <c r="B7" s="63"/>
      <c r="C7" s="63"/>
      <c r="D7" s="63"/>
      <c r="E7" s="25" t="s">
        <v>4</v>
      </c>
      <c r="F7" s="25" t="s">
        <v>4</v>
      </c>
      <c r="G7" s="12" t="s">
        <v>5</v>
      </c>
      <c r="H7" s="2"/>
    </row>
    <row r="8" spans="1:8" ht="15.75" x14ac:dyDescent="0.25">
      <c r="A8" s="63"/>
      <c r="B8" s="63"/>
      <c r="C8" s="63"/>
      <c r="D8" s="25" t="s">
        <v>6</v>
      </c>
      <c r="E8" s="25" t="s">
        <v>7</v>
      </c>
      <c r="F8" s="12" t="s">
        <v>8</v>
      </c>
      <c r="G8" s="12" t="s">
        <v>9</v>
      </c>
      <c r="H8" s="2"/>
    </row>
    <row r="9" spans="1:8" ht="15.75" x14ac:dyDescent="0.25">
      <c r="A9" s="135" t="s">
        <v>10</v>
      </c>
      <c r="B9" s="136"/>
      <c r="C9" s="14"/>
      <c r="D9" s="71"/>
      <c r="E9" s="100"/>
      <c r="F9" s="101"/>
      <c r="G9" s="102"/>
      <c r="H9" s="15"/>
    </row>
    <row r="10" spans="1:8" ht="15.75" x14ac:dyDescent="0.25">
      <c r="A10" s="135" t="s">
        <v>11</v>
      </c>
      <c r="B10" s="136"/>
      <c r="C10" s="14"/>
      <c r="D10" s="71"/>
      <c r="E10" s="100"/>
      <c r="F10" s="101"/>
      <c r="G10" s="102"/>
      <c r="H10" s="15"/>
    </row>
    <row r="11" spans="1:8" ht="15.75" x14ac:dyDescent="0.25">
      <c r="A11" s="135" t="s">
        <v>111</v>
      </c>
      <c r="B11" s="136"/>
      <c r="C11" s="14"/>
      <c r="D11" s="71"/>
      <c r="E11" s="100"/>
      <c r="F11" s="101"/>
      <c r="G11" s="102"/>
      <c r="H11" s="15"/>
    </row>
    <row r="12" spans="1:8" ht="15.75" x14ac:dyDescent="0.25">
      <c r="A12" s="135" t="s">
        <v>25</v>
      </c>
      <c r="B12" s="136"/>
      <c r="C12" s="14"/>
      <c r="D12" s="71"/>
      <c r="E12" s="100"/>
      <c r="F12" s="101"/>
      <c r="G12" s="102"/>
      <c r="H12" s="15"/>
    </row>
    <row r="13" spans="1:8" ht="15.75" x14ac:dyDescent="0.25">
      <c r="A13" s="135" t="s">
        <v>70</v>
      </c>
      <c r="B13" s="136"/>
      <c r="C13" s="14"/>
      <c r="D13" s="71">
        <v>15</v>
      </c>
      <c r="E13" s="100">
        <v>1877476</v>
      </c>
      <c r="F13" s="101">
        <v>792436.5</v>
      </c>
      <c r="G13" s="102">
        <f>F13/E13</f>
        <v>0.4220754353184808</v>
      </c>
      <c r="H13" s="15"/>
    </row>
    <row r="14" spans="1:8" ht="15.75" x14ac:dyDescent="0.25">
      <c r="A14" s="135" t="s">
        <v>99</v>
      </c>
      <c r="B14" s="136"/>
      <c r="C14" s="14"/>
      <c r="D14" s="71">
        <v>3</v>
      </c>
      <c r="E14" s="100">
        <v>661876</v>
      </c>
      <c r="F14" s="101">
        <v>148132.5</v>
      </c>
      <c r="G14" s="102">
        <f>F14/E14</f>
        <v>0.22380702729816462</v>
      </c>
      <c r="H14" s="15"/>
    </row>
    <row r="15" spans="1:8" ht="15.75" x14ac:dyDescent="0.25">
      <c r="A15" s="135" t="s">
        <v>101</v>
      </c>
      <c r="B15" s="136"/>
      <c r="C15" s="14"/>
      <c r="D15" s="71"/>
      <c r="E15" s="100"/>
      <c r="F15" s="101"/>
      <c r="G15" s="102"/>
      <c r="H15" s="15"/>
    </row>
    <row r="16" spans="1:8" ht="15.75" x14ac:dyDescent="0.25">
      <c r="A16" s="135" t="s">
        <v>96</v>
      </c>
      <c r="B16" s="136"/>
      <c r="C16" s="14"/>
      <c r="D16" s="71">
        <v>1</v>
      </c>
      <c r="E16" s="100">
        <v>295499</v>
      </c>
      <c r="F16" s="101">
        <v>58325.5</v>
      </c>
      <c r="G16" s="102">
        <f>F16/E16</f>
        <v>0.19737968656408314</v>
      </c>
      <c r="H16" s="15"/>
    </row>
    <row r="17" spans="1:8" ht="15.75" x14ac:dyDescent="0.25">
      <c r="A17" s="135" t="s">
        <v>74</v>
      </c>
      <c r="B17" s="136"/>
      <c r="C17" s="14"/>
      <c r="D17" s="71">
        <v>2</v>
      </c>
      <c r="E17" s="100">
        <v>238330</v>
      </c>
      <c r="F17" s="101">
        <v>-3897</v>
      </c>
      <c r="G17" s="102">
        <f>F17/E17</f>
        <v>-1.6351277640246718E-2</v>
      </c>
      <c r="H17" s="15"/>
    </row>
    <row r="18" spans="1:8" ht="15.75" x14ac:dyDescent="0.25">
      <c r="A18" s="138" t="s">
        <v>105</v>
      </c>
      <c r="B18" s="136"/>
      <c r="C18" s="14"/>
      <c r="D18" s="71">
        <v>2</v>
      </c>
      <c r="E18" s="100">
        <v>530830</v>
      </c>
      <c r="F18" s="101">
        <v>148626</v>
      </c>
      <c r="G18" s="102">
        <f>F18/E18</f>
        <v>0.27998794340937777</v>
      </c>
      <c r="H18" s="15"/>
    </row>
    <row r="19" spans="1:8" ht="15.75" x14ac:dyDescent="0.25">
      <c r="A19" s="138" t="s">
        <v>14</v>
      </c>
      <c r="B19" s="136"/>
      <c r="C19" s="14"/>
      <c r="D19" s="71"/>
      <c r="E19" s="100"/>
      <c r="F19" s="101"/>
      <c r="G19" s="102"/>
      <c r="H19" s="15"/>
    </row>
    <row r="20" spans="1:8" ht="15.75" x14ac:dyDescent="0.25">
      <c r="A20" s="135" t="s">
        <v>15</v>
      </c>
      <c r="B20" s="136"/>
      <c r="C20" s="14"/>
      <c r="D20" s="71">
        <v>2</v>
      </c>
      <c r="E20" s="100">
        <v>1126342</v>
      </c>
      <c r="F20" s="101">
        <v>353292</v>
      </c>
      <c r="G20" s="102">
        <f>F20/E20</f>
        <v>0.31366316802534222</v>
      </c>
      <c r="H20" s="15"/>
    </row>
    <row r="21" spans="1:8" ht="15.75" x14ac:dyDescent="0.25">
      <c r="A21" s="135" t="s">
        <v>58</v>
      </c>
      <c r="B21" s="136"/>
      <c r="C21" s="14"/>
      <c r="D21" s="71"/>
      <c r="E21" s="100"/>
      <c r="F21" s="101"/>
      <c r="G21" s="102"/>
      <c r="H21" s="15"/>
    </row>
    <row r="22" spans="1:8" ht="15.75" x14ac:dyDescent="0.25">
      <c r="A22" s="135" t="s">
        <v>91</v>
      </c>
      <c r="B22" s="136"/>
      <c r="C22" s="14"/>
      <c r="D22" s="71"/>
      <c r="E22" s="100"/>
      <c r="F22" s="101"/>
      <c r="G22" s="102"/>
      <c r="H22" s="15"/>
    </row>
    <row r="23" spans="1:8" ht="15.75" x14ac:dyDescent="0.25">
      <c r="A23" s="135" t="s">
        <v>106</v>
      </c>
      <c r="B23" s="136"/>
      <c r="C23" s="14"/>
      <c r="D23" s="71">
        <v>3</v>
      </c>
      <c r="E23" s="100">
        <v>1350823</v>
      </c>
      <c r="F23" s="101">
        <v>416350.58</v>
      </c>
      <c r="G23" s="102">
        <f t="shared" ref="G23:G29" si="0">F23/E23</f>
        <v>0.30821993703098038</v>
      </c>
      <c r="H23" s="15"/>
    </row>
    <row r="24" spans="1:8" ht="15.75" x14ac:dyDescent="0.25">
      <c r="A24" s="135" t="s">
        <v>18</v>
      </c>
      <c r="B24" s="136"/>
      <c r="C24" s="14"/>
      <c r="D24" s="71">
        <v>2</v>
      </c>
      <c r="E24" s="100">
        <v>1608550</v>
      </c>
      <c r="F24" s="101">
        <v>329966</v>
      </c>
      <c r="G24" s="102">
        <f t="shared" si="0"/>
        <v>0.20513257281402505</v>
      </c>
      <c r="H24" s="15"/>
    </row>
    <row r="25" spans="1:8" ht="15.75" x14ac:dyDescent="0.25">
      <c r="A25" s="137" t="s">
        <v>20</v>
      </c>
      <c r="B25" s="136"/>
      <c r="C25" s="14"/>
      <c r="D25" s="71">
        <v>4</v>
      </c>
      <c r="E25" s="100">
        <v>936584</v>
      </c>
      <c r="F25" s="101">
        <v>135234.5</v>
      </c>
      <c r="G25" s="102">
        <f t="shared" si="0"/>
        <v>0.14439121317468587</v>
      </c>
      <c r="H25" s="15"/>
    </row>
    <row r="26" spans="1:8" ht="15.75" x14ac:dyDescent="0.25">
      <c r="A26" s="137" t="s">
        <v>21</v>
      </c>
      <c r="B26" s="136"/>
      <c r="C26" s="14"/>
      <c r="D26" s="71"/>
      <c r="E26" s="100"/>
      <c r="F26" s="101"/>
      <c r="G26" s="102"/>
      <c r="H26" s="15"/>
    </row>
    <row r="27" spans="1:8" ht="15.75" x14ac:dyDescent="0.25">
      <c r="A27" s="138" t="s">
        <v>22</v>
      </c>
      <c r="B27" s="136"/>
      <c r="C27" s="14"/>
      <c r="D27" s="71"/>
      <c r="E27" s="100"/>
      <c r="F27" s="101"/>
      <c r="G27" s="102"/>
      <c r="H27" s="15"/>
    </row>
    <row r="28" spans="1:8" ht="15.75" x14ac:dyDescent="0.25">
      <c r="A28" s="138" t="s">
        <v>23</v>
      </c>
      <c r="B28" s="136"/>
      <c r="C28" s="14"/>
      <c r="D28" s="71"/>
      <c r="E28" s="100"/>
      <c r="F28" s="101"/>
      <c r="G28" s="102"/>
      <c r="H28" s="15"/>
    </row>
    <row r="29" spans="1:8" ht="15.75" x14ac:dyDescent="0.25">
      <c r="A29" s="138" t="s">
        <v>24</v>
      </c>
      <c r="B29" s="136"/>
      <c r="C29" s="14"/>
      <c r="D29" s="71">
        <v>1</v>
      </c>
      <c r="E29" s="100">
        <v>57706</v>
      </c>
      <c r="F29" s="101">
        <v>26290</v>
      </c>
      <c r="G29" s="102">
        <f t="shared" si="0"/>
        <v>0.45558520777735417</v>
      </c>
      <c r="H29" s="15"/>
    </row>
    <row r="30" spans="1:8" ht="15.75" x14ac:dyDescent="0.25">
      <c r="A30" s="138" t="s">
        <v>152</v>
      </c>
      <c r="B30" s="136"/>
      <c r="C30" s="14"/>
      <c r="D30" s="71"/>
      <c r="E30" s="100"/>
      <c r="F30" s="101"/>
      <c r="G30" s="102"/>
      <c r="H30" s="15"/>
    </row>
    <row r="31" spans="1:8" ht="15.75" x14ac:dyDescent="0.25">
      <c r="A31" s="138" t="s">
        <v>145</v>
      </c>
      <c r="B31" s="136"/>
      <c r="C31" s="14"/>
      <c r="D31" s="71">
        <v>2</v>
      </c>
      <c r="E31" s="100">
        <v>1879371</v>
      </c>
      <c r="F31" s="101">
        <v>302018.5</v>
      </c>
      <c r="G31" s="102">
        <f>F31/E31</f>
        <v>0.16070190505227547</v>
      </c>
      <c r="H31" s="15"/>
    </row>
    <row r="32" spans="1:8" ht="15.75" x14ac:dyDescent="0.25">
      <c r="A32" s="138" t="s">
        <v>102</v>
      </c>
      <c r="B32" s="136"/>
      <c r="C32" s="14"/>
      <c r="D32" s="71">
        <v>1</v>
      </c>
      <c r="E32" s="100">
        <v>176095</v>
      </c>
      <c r="F32" s="101">
        <v>76340</v>
      </c>
      <c r="G32" s="102">
        <f>F32/E32</f>
        <v>0.43351599988642492</v>
      </c>
      <c r="H32" s="15"/>
    </row>
    <row r="33" spans="1:8" ht="15.75" x14ac:dyDescent="0.25">
      <c r="A33" s="138" t="s">
        <v>27</v>
      </c>
      <c r="B33" s="136"/>
      <c r="C33" s="14"/>
      <c r="D33" s="71"/>
      <c r="E33" s="100"/>
      <c r="F33" s="101"/>
      <c r="G33" s="102"/>
      <c r="H33" s="15"/>
    </row>
    <row r="34" spans="1:8" ht="15.75" x14ac:dyDescent="0.25">
      <c r="A34" s="138" t="s">
        <v>72</v>
      </c>
      <c r="B34" s="136"/>
      <c r="C34" s="14"/>
      <c r="D34" s="71">
        <v>4</v>
      </c>
      <c r="E34" s="100">
        <v>3895504</v>
      </c>
      <c r="F34" s="101">
        <v>894386</v>
      </c>
      <c r="G34" s="102">
        <f>F34/E34</f>
        <v>0.22959442475222719</v>
      </c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03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03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2">
      <c r="A38" s="17"/>
      <c r="B38" s="18"/>
      <c r="C38" s="14"/>
      <c r="D38" s="72"/>
      <c r="E38" s="104"/>
      <c r="F38" s="104"/>
      <c r="G38" s="103"/>
      <c r="H38" s="15"/>
    </row>
    <row r="39" spans="1:8" ht="15.75" x14ac:dyDescent="0.25">
      <c r="A39" s="19" t="s">
        <v>31</v>
      </c>
      <c r="B39" s="20"/>
      <c r="C39" s="21"/>
      <c r="D39" s="73">
        <f>SUM(D9:D38)</f>
        <v>42</v>
      </c>
      <c r="E39" s="112">
        <f>SUM(E9:E38)</f>
        <v>14634986</v>
      </c>
      <c r="F39" s="112">
        <f>SUM(F9:F38)</f>
        <v>3677501.08</v>
      </c>
      <c r="G39" s="117">
        <f>F39/E39</f>
        <v>0.2512814894390743</v>
      </c>
      <c r="H39" s="15"/>
    </row>
    <row r="40" spans="1:8" ht="15.75" x14ac:dyDescent="0.25">
      <c r="A40" s="85"/>
      <c r="B40" s="86"/>
      <c r="C40" s="21"/>
      <c r="D40" s="87"/>
      <c r="E40" s="124"/>
      <c r="F40" s="124"/>
      <c r="G40" s="125"/>
      <c r="H40" s="15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15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15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8" t="s">
        <v>124</v>
      </c>
      <c r="H43" s="15"/>
    </row>
    <row r="44" spans="1:8" ht="15.75" x14ac:dyDescent="0.25">
      <c r="A44" s="27" t="s">
        <v>33</v>
      </c>
      <c r="B44" s="28"/>
      <c r="C44" s="14"/>
      <c r="D44" s="71">
        <v>154</v>
      </c>
      <c r="E44" s="101">
        <v>27607143.329999998</v>
      </c>
      <c r="F44" s="101">
        <v>2103936.69</v>
      </c>
      <c r="G44" s="102">
        <f>1-(+F44/E44)</f>
        <v>0.9237901341384458</v>
      </c>
      <c r="H44" s="15"/>
    </row>
    <row r="45" spans="1:8" ht="15.75" x14ac:dyDescent="0.25">
      <c r="A45" s="27" t="s">
        <v>34</v>
      </c>
      <c r="B45" s="28"/>
      <c r="C45" s="14"/>
      <c r="D45" s="71">
        <v>16</v>
      </c>
      <c r="E45" s="101">
        <v>10887170.6</v>
      </c>
      <c r="F45" s="101">
        <v>1109675.99</v>
      </c>
      <c r="G45" s="102">
        <f t="shared" ref="G45:G55" si="1">1-(+F45/E45)</f>
        <v>0.8980748965208647</v>
      </c>
      <c r="H45" s="15"/>
    </row>
    <row r="46" spans="1:8" ht="15.75" x14ac:dyDescent="0.25">
      <c r="A46" s="27" t="s">
        <v>35</v>
      </c>
      <c r="B46" s="28"/>
      <c r="C46" s="14"/>
      <c r="D46" s="71">
        <v>136</v>
      </c>
      <c r="E46" s="101">
        <v>16983183</v>
      </c>
      <c r="F46" s="101">
        <v>779550.51</v>
      </c>
      <c r="G46" s="102">
        <f t="shared" si="1"/>
        <v>0.9540986804417052</v>
      </c>
      <c r="H46" s="15"/>
    </row>
    <row r="47" spans="1:8" ht="15.75" x14ac:dyDescent="0.25">
      <c r="A47" s="27" t="s">
        <v>36</v>
      </c>
      <c r="B47" s="28"/>
      <c r="C47" s="14"/>
      <c r="D47" s="71">
        <v>3</v>
      </c>
      <c r="E47" s="101">
        <v>753393</v>
      </c>
      <c r="F47" s="101">
        <v>136772.68</v>
      </c>
      <c r="G47" s="102">
        <f t="shared" si="1"/>
        <v>0.81845772392363614</v>
      </c>
      <c r="H47" s="15"/>
    </row>
    <row r="48" spans="1:8" ht="15.75" x14ac:dyDescent="0.25">
      <c r="A48" s="27" t="s">
        <v>37</v>
      </c>
      <c r="B48" s="28"/>
      <c r="C48" s="14"/>
      <c r="D48" s="71">
        <v>57</v>
      </c>
      <c r="E48" s="101">
        <v>9724219.75</v>
      </c>
      <c r="F48" s="101">
        <v>811869.97</v>
      </c>
      <c r="G48" s="102">
        <f t="shared" si="1"/>
        <v>0.9165105282611492</v>
      </c>
      <c r="H48" s="15"/>
    </row>
    <row r="49" spans="1:8" ht="15.75" x14ac:dyDescent="0.25">
      <c r="A49" s="27" t="s">
        <v>38</v>
      </c>
      <c r="B49" s="28"/>
      <c r="C49" s="14"/>
      <c r="D49" s="71"/>
      <c r="E49" s="101"/>
      <c r="F49" s="101"/>
      <c r="G49" s="102"/>
      <c r="H49" s="2"/>
    </row>
    <row r="50" spans="1:8" ht="15.75" x14ac:dyDescent="0.25">
      <c r="A50" s="27" t="s">
        <v>39</v>
      </c>
      <c r="B50" s="28"/>
      <c r="C50" s="14"/>
      <c r="D50" s="71">
        <v>8</v>
      </c>
      <c r="E50" s="101">
        <v>1746305</v>
      </c>
      <c r="F50" s="101">
        <v>635837.56000000006</v>
      </c>
      <c r="G50" s="102">
        <f t="shared" si="1"/>
        <v>0.63589547072246821</v>
      </c>
      <c r="H50" s="2"/>
    </row>
    <row r="51" spans="1:8" ht="15.75" x14ac:dyDescent="0.25">
      <c r="A51" s="27" t="s">
        <v>40</v>
      </c>
      <c r="B51" s="28"/>
      <c r="C51" s="14"/>
      <c r="D51" s="71">
        <v>3</v>
      </c>
      <c r="E51" s="101">
        <v>549590</v>
      </c>
      <c r="F51" s="101">
        <v>432230.74</v>
      </c>
      <c r="G51" s="102">
        <f t="shared" si="1"/>
        <v>0.21353965683509524</v>
      </c>
      <c r="H51" s="2"/>
    </row>
    <row r="52" spans="1:8" ht="15.75" x14ac:dyDescent="0.25">
      <c r="A52" s="53" t="s">
        <v>41</v>
      </c>
      <c r="B52" s="28"/>
      <c r="C52" s="14"/>
      <c r="D52" s="71">
        <v>2</v>
      </c>
      <c r="E52" s="101">
        <v>442850</v>
      </c>
      <c r="F52" s="101">
        <v>146735.49</v>
      </c>
      <c r="G52" s="102">
        <f t="shared" si="1"/>
        <v>0.66865645252342776</v>
      </c>
      <c r="H52" s="2"/>
    </row>
    <row r="53" spans="1:8" ht="15.75" x14ac:dyDescent="0.25">
      <c r="A53" s="54" t="s">
        <v>59</v>
      </c>
      <c r="B53" s="28"/>
      <c r="C53" s="14"/>
      <c r="D53" s="71"/>
      <c r="E53" s="101"/>
      <c r="F53" s="101"/>
      <c r="G53" s="102"/>
      <c r="H53" s="2"/>
    </row>
    <row r="54" spans="1:8" ht="15.75" x14ac:dyDescent="0.25">
      <c r="A54" s="27" t="s">
        <v>92</v>
      </c>
      <c r="B54" s="28"/>
      <c r="C54" s="14"/>
      <c r="D54" s="71">
        <v>1207</v>
      </c>
      <c r="E54" s="101">
        <v>148049092.44</v>
      </c>
      <c r="F54" s="101">
        <v>14434298.220000001</v>
      </c>
      <c r="G54" s="102">
        <f t="shared" si="1"/>
        <v>0.90250329818232555</v>
      </c>
      <c r="H54" s="2"/>
    </row>
    <row r="55" spans="1:8" ht="15.75" x14ac:dyDescent="0.25">
      <c r="A55" s="69" t="s">
        <v>93</v>
      </c>
      <c r="B55" s="30"/>
      <c r="C55" s="14"/>
      <c r="D55" s="71">
        <v>2</v>
      </c>
      <c r="E55" s="101">
        <v>580727.72</v>
      </c>
      <c r="F55" s="101">
        <v>442711.62</v>
      </c>
      <c r="G55" s="102">
        <f t="shared" si="1"/>
        <v>0.23766060280366841</v>
      </c>
      <c r="H55" s="2"/>
    </row>
    <row r="56" spans="1:8" x14ac:dyDescent="0.2">
      <c r="A56" s="16" t="s">
        <v>42</v>
      </c>
      <c r="B56" s="30"/>
      <c r="C56" s="14"/>
      <c r="D56" s="72"/>
      <c r="E56" s="104"/>
      <c r="F56" s="101"/>
      <c r="G56" s="103"/>
      <c r="H56" s="2"/>
    </row>
    <row r="57" spans="1:8" x14ac:dyDescent="0.2">
      <c r="A57" s="16" t="s">
        <v>43</v>
      </c>
      <c r="B57" s="28"/>
      <c r="C57" s="14"/>
      <c r="D57" s="72"/>
      <c r="E57" s="104"/>
      <c r="F57" s="101"/>
      <c r="G57" s="103"/>
      <c r="H57" s="2"/>
    </row>
    <row r="58" spans="1:8" x14ac:dyDescent="0.2">
      <c r="A58" s="16" t="s">
        <v>44</v>
      </c>
      <c r="B58" s="28"/>
      <c r="C58" s="14"/>
      <c r="D58" s="72"/>
      <c r="E58" s="100"/>
      <c r="F58" s="101"/>
      <c r="G58" s="103"/>
      <c r="H58" s="2"/>
    </row>
    <row r="59" spans="1:8" x14ac:dyDescent="0.2">
      <c r="A59" s="16" t="s">
        <v>30</v>
      </c>
      <c r="B59" s="28"/>
      <c r="C59" s="14"/>
      <c r="D59" s="72"/>
      <c r="E59" s="100"/>
      <c r="F59" s="101"/>
      <c r="G59" s="103"/>
      <c r="H59" s="2"/>
    </row>
    <row r="60" spans="1:8" ht="15.75" x14ac:dyDescent="0.25">
      <c r="A60" s="32"/>
      <c r="B60" s="18"/>
      <c r="C60" s="14"/>
      <c r="D60" s="72"/>
      <c r="E60" s="111"/>
      <c r="F60" s="111"/>
      <c r="G60" s="103"/>
      <c r="H60" s="2"/>
    </row>
    <row r="61" spans="1:8" ht="15.75" x14ac:dyDescent="0.25">
      <c r="A61" s="20" t="s">
        <v>45</v>
      </c>
      <c r="B61" s="20"/>
      <c r="C61" s="21"/>
      <c r="D61" s="73">
        <f>SUM(D44:D57)</f>
        <v>1588</v>
      </c>
      <c r="E61" s="112">
        <f>SUM(E44:E60)</f>
        <v>217323674.84</v>
      </c>
      <c r="F61" s="112">
        <f>SUM(F44:F60)</f>
        <v>21033619.470000003</v>
      </c>
      <c r="G61" s="106">
        <f>1-(+F61/E61)</f>
        <v>0.9032152411122002</v>
      </c>
      <c r="H61" s="2"/>
    </row>
    <row r="62" spans="1:8" x14ac:dyDescent="0.2">
      <c r="A62" s="33"/>
      <c r="B62" s="33"/>
      <c r="C62" s="33"/>
      <c r="D62" s="113"/>
      <c r="E62" s="114"/>
      <c r="F62" s="115"/>
      <c r="G62" s="115"/>
      <c r="H62" s="2"/>
    </row>
    <row r="63" spans="1:8" ht="18" x14ac:dyDescent="0.25">
      <c r="A63" s="34" t="s">
        <v>46</v>
      </c>
      <c r="B63" s="35"/>
      <c r="C63" s="35"/>
      <c r="D63" s="116"/>
      <c r="E63" s="116"/>
      <c r="F63" s="36">
        <f>+F61+F39</f>
        <v>24711120.550000004</v>
      </c>
      <c r="G63" s="116"/>
      <c r="H63" s="2"/>
    </row>
    <row r="64" spans="1:8" ht="18" x14ac:dyDescent="0.25">
      <c r="A64" s="42"/>
      <c r="B64" s="38"/>
      <c r="C64" s="38"/>
      <c r="D64" s="38"/>
      <c r="E64" s="43"/>
      <c r="F64" s="2"/>
      <c r="G64" s="2"/>
      <c r="H64" s="2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/>
      <c r="B68" s="39"/>
      <c r="C68" s="39"/>
      <c r="D68" s="39"/>
      <c r="E68" s="39"/>
      <c r="F68" s="40"/>
      <c r="G68" s="39"/>
      <c r="H68" s="2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2"/>
    </row>
    <row r="70" spans="1:8" ht="18" x14ac:dyDescent="0.25">
      <c r="A70" s="42"/>
      <c r="B70" s="38"/>
      <c r="C70" s="38"/>
      <c r="D70" s="38"/>
      <c r="E70" s="38"/>
      <c r="F70" s="2"/>
      <c r="G70" s="2"/>
      <c r="H70" s="2"/>
    </row>
    <row r="71" spans="1:8" ht="15.75" x14ac:dyDescent="0.25">
      <c r="A71" s="47"/>
      <c r="B71" s="2"/>
      <c r="C71" s="2"/>
      <c r="D71" s="2"/>
      <c r="E71" s="2"/>
      <c r="F71" s="2"/>
      <c r="G71" s="2"/>
      <c r="H71" s="2"/>
    </row>
  </sheetData>
  <phoneticPr fontId="17" type="noConversion"/>
  <printOptions horizontalCentered="1"/>
  <pageMargins left="0.75" right="0.75" top="0.25" bottom="0.25" header="0.5" footer="0.5"/>
  <pageSetup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ARG</vt:lpstr>
      <vt:lpstr>CARUTHERSVILLE</vt:lpstr>
      <vt:lpstr>HOLLYWOOD</vt:lpstr>
      <vt:lpstr>HARKC</vt:lpstr>
      <vt:lpstr>BALLYSKC</vt:lpstr>
      <vt:lpstr>AMERKC</vt:lpstr>
      <vt:lpstr>LAGRANGE</vt:lpstr>
      <vt:lpstr>AMERSC</vt:lpstr>
      <vt:lpstr>RIVERCITY</vt:lpstr>
      <vt:lpstr>HORSESHOE</vt:lpstr>
      <vt:lpstr>ISLEBV</vt:lpstr>
      <vt:lpstr>STJO</vt:lpstr>
      <vt:lpstr>CAPE</vt:lpstr>
      <vt:lpstr>STATE TOTALS</vt:lpstr>
      <vt:lpstr>'STATE TOTALS'!Print_Area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Goforth</dc:creator>
  <cp:lastModifiedBy>webteam-dev</cp:lastModifiedBy>
  <cp:lastPrinted>2024-04-08T21:36:56Z</cp:lastPrinted>
  <dcterms:created xsi:type="dcterms:W3CDTF">2012-06-07T14:04:25Z</dcterms:created>
  <dcterms:modified xsi:type="dcterms:W3CDTF">2025-05-09T19:44:34Z</dcterms:modified>
</cp:coreProperties>
</file>