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32760" yWindow="135" windowWidth="7845" windowHeight="4080" tabRatio="790" activeTab="9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1" i="14" l="1"/>
  <c r="F63" i="14"/>
  <c r="E61" i="14"/>
  <c r="G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70" i="12"/>
  <c r="E70" i="12"/>
  <c r="B17" i="13" s="1"/>
  <c r="D70" i="12"/>
  <c r="G63" i="12"/>
  <c r="G59" i="12"/>
  <c r="G57" i="12"/>
  <c r="G56" i="12"/>
  <c r="G55" i="12"/>
  <c r="G53" i="12"/>
  <c r="F49" i="12"/>
  <c r="B13" i="13" s="1"/>
  <c r="E49" i="12"/>
  <c r="G49" i="12" s="1"/>
  <c r="D49" i="12"/>
  <c r="G43" i="12"/>
  <c r="F38" i="12"/>
  <c r="E38" i="12"/>
  <c r="D38" i="12"/>
  <c r="G29" i="12"/>
  <c r="G11" i="1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0" i="11"/>
  <c r="G29" i="11"/>
  <c r="G22" i="11"/>
  <c r="G19" i="11"/>
  <c r="G15" i="11"/>
  <c r="G11" i="11"/>
  <c r="G9" i="11"/>
  <c r="F60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D39" i="10"/>
  <c r="B6" i="13" s="1"/>
  <c r="G34" i="10"/>
  <c r="G33" i="10"/>
  <c r="G29" i="10"/>
  <c r="G28" i="10"/>
  <c r="G26" i="10"/>
  <c r="G25" i="10"/>
  <c r="G20" i="10"/>
  <c r="G19" i="10"/>
  <c r="G16" i="10"/>
  <c r="F15" i="10"/>
  <c r="E15" i="10"/>
  <c r="E39" i="10" s="1"/>
  <c r="G10" i="10"/>
  <c r="F73" i="9"/>
  <c r="F75" i="9"/>
  <c r="E73" i="9"/>
  <c r="D73" i="9"/>
  <c r="G67" i="9"/>
  <c r="G66" i="9"/>
  <c r="G64" i="9"/>
  <c r="G63" i="9"/>
  <c r="G62" i="9"/>
  <c r="G60" i="9"/>
  <c r="G59" i="9"/>
  <c r="G58" i="9"/>
  <c r="G57" i="9"/>
  <c r="G56" i="9"/>
  <c r="F51" i="9"/>
  <c r="E51" i="9"/>
  <c r="D51" i="9"/>
  <c r="F39" i="9"/>
  <c r="E39" i="9"/>
  <c r="G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G61" i="8"/>
  <c r="F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F63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G60" i="7"/>
  <c r="F60" i="7"/>
  <c r="E60" i="7"/>
  <c r="D60" i="7"/>
  <c r="G54" i="7"/>
  <c r="G50" i="7"/>
  <c r="G48" i="7"/>
  <c r="G47" i="7"/>
  <c r="G46" i="7"/>
  <c r="G44" i="7"/>
  <c r="F39" i="7"/>
  <c r="F62" i="7"/>
  <c r="E39" i="7"/>
  <c r="D39" i="7"/>
  <c r="F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F64" i="6"/>
  <c r="E39" i="6"/>
  <c r="D39" i="6"/>
  <c r="G34" i="6"/>
  <c r="G33" i="6"/>
  <c r="G32" i="6"/>
  <c r="G31" i="6"/>
  <c r="G30" i="6"/>
  <c r="G29" i="6"/>
  <c r="G25" i="6"/>
  <c r="G23" i="6"/>
  <c r="G22" i="6"/>
  <c r="G20" i="6"/>
  <c r="G19" i="6"/>
  <c r="G18" i="6"/>
  <c r="G16" i="6"/>
  <c r="G15" i="6"/>
  <c r="G14" i="6"/>
  <c r="G13" i="6"/>
  <c r="G11" i="6"/>
  <c r="G62" i="5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21" i="5"/>
  <c r="G18" i="5"/>
  <c r="G17" i="5"/>
  <c r="G14" i="5"/>
  <c r="G12" i="5"/>
  <c r="G10" i="5"/>
  <c r="G62" i="4"/>
  <c r="F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F64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4" i="3"/>
  <c r="F62" i="3"/>
  <c r="G62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G39" i="3"/>
  <c r="F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44" i="2"/>
  <c r="G39" i="2"/>
  <c r="F39" i="2"/>
  <c r="E39" i="2"/>
  <c r="D39" i="2"/>
  <c r="G34" i="2"/>
  <c r="G32" i="2"/>
  <c r="G30" i="2"/>
  <c r="G29" i="2"/>
  <c r="G18" i="2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B11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F71" i="12"/>
  <c r="G60" i="11"/>
  <c r="G73" i="9"/>
  <c r="G39" i="8"/>
  <c r="G62" i="6"/>
  <c r="G39" i="6"/>
  <c r="G39" i="4"/>
  <c r="G60" i="2"/>
  <c r="G39" i="1"/>
  <c r="G61" i="1"/>
  <c r="G15" i="10" l="1"/>
  <c r="B7" i="13"/>
  <c r="B16" i="13"/>
  <c r="F39" i="10"/>
  <c r="G39" i="10" s="1"/>
  <c r="G60" i="10"/>
  <c r="G70" i="12"/>
  <c r="B18" i="13"/>
  <c r="G38" i="12"/>
  <c r="B14" i="13"/>
  <c r="F62" i="10" l="1"/>
  <c r="B8" i="13"/>
  <c r="B9" i="13" s="1"/>
  <c r="B19" i="13"/>
  <c r="B21" i="13" l="1"/>
</calcChain>
</file>

<file path=xl/sharedStrings.xml><?xml version="1.0" encoding="utf-8"?>
<sst xmlns="http://schemas.openxmlformats.org/spreadsheetml/2006/main" count="966" uniqueCount="158">
  <si>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</si>
  <si>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</si>
  <si>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</si>
  <si>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</si>
  <si>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</si>
  <si>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</si>
  <si>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</si>
  <si>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</si>
  <si>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</si>
  <si>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</si>
  <si>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</si>
  <si>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</si>
  <si>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</si>
  <si>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</si>
  <si>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</si>
  <si>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</si>
  <si>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</si>
  <si>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</si>
  <si>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</si>
  <si>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</si>
  <si>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</si>
  <si>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</si>
  <si>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</si>
  <si>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</si>
  <si>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</si>
  <si>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</si>
  <si>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</si>
  <si>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</si>
  <si>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</si>
  <si>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</si>
  <si>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</si>
  <si>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</si>
  <si>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</si>
  <si>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</si>
  <si>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</si>
  <si>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</si>
  <si>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</si>
  <si>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</si>
  <si>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</si>
  <si>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</si>
  <si>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</si>
  <si>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</si>
  <si>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</si>
  <si>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</si>
  <si>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</si>
  <si>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</si>
  <si>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</si>
  <si>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</si>
  <si>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</si>
  <si>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</si>
  <si>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</si>
  <si>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</si>
  <si>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</si>
  <si>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</si>
  <si>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</si>
  <si>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</si>
  <si>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</si>
  <si>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</si>
  <si>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</si>
  <si>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</si>
  <si>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</si>
  <si>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</si>
  <si>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</si>
  <si>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</si>
  <si>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</si>
  <si>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</si>
  <si>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</si>
  <si>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</si>
  <si>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</si>
  <si>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</si>
  <si>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</si>
  <si>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</si>
  <si>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</si>
  <si>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</si>
  <si>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</si>
  <si>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</si>
  <si>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</si>
  <si>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</si>
  <si>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</si>
  <si>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</si>
  <si>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</si>
  <si>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</si>
  <si>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</si>
  <si>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</si>
  <si>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</si>
  <si>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</si>
  <si>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</si>
  <si>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</si>
  <si>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</si>
  <si>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</si>
  <si>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</si>
  <si>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</si>
  <si>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</si>
  <si>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</si>
  <si>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</si>
  <si>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</si>
  <si>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</si>
  <si>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</si>
  <si>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</si>
  <si>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</si>
  <si>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</si>
  <si>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</si>
  <si>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</si>
  <si>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</si>
  <si>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</si>
  <si>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</si>
  <si>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</si>
  <si>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</si>
  <si>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</si>
  <si>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</si>
  <si>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</si>
  <si>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</si>
  <si>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</si>
  <si>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</si>
  <si>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</si>
  <si>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</si>
  <si>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</si>
  <si>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</si>
  <si>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</si>
  <si>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</si>
  <si>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</si>
  <si>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</si>
  <si>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</si>
  <si>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</si>
  <si>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</si>
  <si>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</si>
  <si>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</si>
  <si>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</si>
  <si>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</si>
  <si>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</si>
  <si>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</si>
  <si>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</si>
  <si>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</si>
  <si>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</si>
  <si>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</si>
  <si>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</si>
  <si>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</si>
  <si>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</si>
  <si>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</si>
  <si>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</si>
  <si>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</si>
  <si>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</si>
  <si>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</si>
  <si>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</si>
  <si>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</si>
  <si>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</si>
  <si>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</si>
  <si>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</si>
  <si>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</si>
  <si>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</si>
  <si>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</si>
  <si>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</si>
  <si>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</si>
  <si>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</si>
  <si>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2-3-5 Stud</t>
  </si>
  <si>
    <t xml:space="preserve">     Multi Denom</t>
  </si>
  <si>
    <t xml:space="preserve">   Mini Baccarat Dragon Bonus</t>
  </si>
  <si>
    <t>MONTH ENDED: 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</si>
</sst>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157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>
        <v>8</v>
      </c>
      <c r="E9" s="100">
        <v>1350623</v>
      </c>
      <c r="F9" s="101">
        <v>351332.5</v>
      </c>
      <c r="G9" s="102">
        <f>F9/E9</f>
        <v>0.26012625284775986</v>
      </c>
      <c r="H9" s="15"/>
    </row>
    <row r="10" spans="1:8" ht="15.75" x14ac:dyDescent="0.25">
      <c r="A10" s="135" t="s">
        <v>11</v>
      </c>
      <c r="B10" s="136"/>
      <c r="C10" s="14"/>
      <c r="D10" s="71">
        <v>5</v>
      </c>
      <c r="E10" s="100">
        <v>1306283</v>
      </c>
      <c r="F10" s="101">
        <v>317676.5</v>
      </c>
      <c r="G10" s="102">
        <f>F10/E10</f>
        <v>0.24319117679706465</v>
      </c>
      <c r="H10" s="15"/>
    </row>
    <row r="11" spans="1:8" ht="15.75" x14ac:dyDescent="0.25">
      <c r="A11" s="135" t="s">
        <v>69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</v>
      </c>
      <c r="E13" s="100">
        <v>317980</v>
      </c>
      <c r="F13" s="101">
        <v>32313</v>
      </c>
      <c r="G13" s="102">
        <f t="shared" ref="G13:G22" si="0">F13/E13</f>
        <v>0.10161959871690043</v>
      </c>
      <c r="H13" s="15"/>
    </row>
    <row r="14" spans="1:8" ht="15.75" x14ac:dyDescent="0.25">
      <c r="A14" s="135" t="s">
        <v>112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>
        <v>1</v>
      </c>
      <c r="E15" s="100">
        <v>104325</v>
      </c>
      <c r="F15" s="101">
        <v>17871</v>
      </c>
      <c r="G15" s="102">
        <f t="shared" si="0"/>
        <v>0.17130122214234364</v>
      </c>
      <c r="H15" s="15"/>
    </row>
    <row r="16" spans="1:8" ht="15.75" x14ac:dyDescent="0.25">
      <c r="A16" s="135" t="s">
        <v>113</v>
      </c>
      <c r="B16" s="136"/>
      <c r="C16" s="14"/>
      <c r="D16" s="71">
        <v>2</v>
      </c>
      <c r="E16" s="100">
        <v>3311978</v>
      </c>
      <c r="F16" s="101">
        <v>23937.5</v>
      </c>
      <c r="G16" s="102">
        <f t="shared" si="0"/>
        <v>7.2275540477623945E-3</v>
      </c>
      <c r="H16" s="15"/>
    </row>
    <row r="17" spans="1:8" ht="15.75" x14ac:dyDescent="0.25">
      <c r="A17" s="135" t="s">
        <v>137</v>
      </c>
      <c r="B17" s="136"/>
      <c r="C17" s="14"/>
      <c r="D17" s="71">
        <v>4</v>
      </c>
      <c r="E17" s="100">
        <v>6299540</v>
      </c>
      <c r="F17" s="101">
        <v>603276.5</v>
      </c>
      <c r="G17" s="102">
        <f t="shared" si="0"/>
        <v>9.5765166980446195E-2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0">
        <v>451941</v>
      </c>
      <c r="F18" s="101">
        <v>91196.5</v>
      </c>
      <c r="G18" s="102">
        <f t="shared" si="0"/>
        <v>0.20178850779194629</v>
      </c>
      <c r="H18" s="15"/>
    </row>
    <row r="19" spans="1:8" ht="15.75" x14ac:dyDescent="0.25">
      <c r="A19" s="135" t="s">
        <v>15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8" t="s">
        <v>16</v>
      </c>
      <c r="B20" s="136"/>
      <c r="C20" s="14"/>
      <c r="D20" s="71">
        <v>1</v>
      </c>
      <c r="E20" s="100">
        <v>597546</v>
      </c>
      <c r="F20" s="101">
        <v>141071</v>
      </c>
      <c r="G20" s="102">
        <f t="shared" si="0"/>
        <v>0.23608391655203115</v>
      </c>
      <c r="H20" s="15"/>
    </row>
    <row r="21" spans="1:8" ht="15.75" x14ac:dyDescent="0.25">
      <c r="A21" s="135" t="s">
        <v>71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>
        <v>1</v>
      </c>
      <c r="E22" s="100">
        <v>50097</v>
      </c>
      <c r="F22" s="101">
        <v>-710</v>
      </c>
      <c r="G22" s="102">
        <f t="shared" si="0"/>
        <v>-1.4172505339641097E-2</v>
      </c>
      <c r="H22" s="15"/>
    </row>
    <row r="23" spans="1:8" ht="15.75" x14ac:dyDescent="0.25">
      <c r="A23" s="135" t="s">
        <v>139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133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3</v>
      </c>
      <c r="E25" s="100">
        <v>451479</v>
      </c>
      <c r="F25" s="101">
        <v>121065</v>
      </c>
      <c r="G25" s="102">
        <f>F25/E25</f>
        <v>0.26815200707009629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141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107</v>
      </c>
      <c r="B30" s="136"/>
      <c r="C30" s="14"/>
      <c r="D30" s="71">
        <v>2</v>
      </c>
      <c r="E30" s="101">
        <v>485773</v>
      </c>
      <c r="F30" s="101">
        <v>107350.5</v>
      </c>
      <c r="G30" s="102">
        <f>F30/E30</f>
        <v>0.2209890216212099</v>
      </c>
      <c r="H30" s="15"/>
    </row>
    <row r="31" spans="1:8" ht="15.75" x14ac:dyDescent="0.25">
      <c r="A31" s="138" t="s">
        <v>19</v>
      </c>
      <c r="B31" s="136"/>
      <c r="C31" s="14"/>
      <c r="D31" s="71">
        <v>2</v>
      </c>
      <c r="E31" s="101">
        <v>267074</v>
      </c>
      <c r="F31" s="101">
        <v>45701</v>
      </c>
      <c r="G31" s="102">
        <f>F31/E31</f>
        <v>0.17111736822004389</v>
      </c>
      <c r="H31" s="15"/>
    </row>
    <row r="32" spans="1:8" ht="15.75" x14ac:dyDescent="0.25">
      <c r="A32" s="138" t="s">
        <v>132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142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14994639</v>
      </c>
      <c r="F39" s="105">
        <f>SUM(F9:F38)</f>
        <v>1852081</v>
      </c>
      <c r="G39" s="106">
        <f>F39/E39</f>
        <v>0.12351621136060695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104</v>
      </c>
      <c r="E44" s="101">
        <v>12269651.9</v>
      </c>
      <c r="F44" s="101">
        <v>745851.33</v>
      </c>
      <c r="G44" s="102">
        <f>1-(+F44/E44)</f>
        <v>0.93921169597321663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5465015.7199999997</v>
      </c>
      <c r="F45" s="101">
        <v>478954.19</v>
      </c>
      <c r="G45" s="102">
        <f t="shared" ref="G45:G52" si="1">1-(+F45/E45)</f>
        <v>0.91235996115304863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3717344.75</v>
      </c>
      <c r="F46" s="101">
        <v>234672.12</v>
      </c>
      <c r="G46" s="102">
        <f t="shared" si="1"/>
        <v>0.93687103677967987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1231416</v>
      </c>
      <c r="F47" s="101">
        <v>-398</v>
      </c>
      <c r="G47" s="102">
        <f t="shared" si="1"/>
        <v>1.0003232051556907</v>
      </c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12471469.43</v>
      </c>
      <c r="F48" s="101">
        <v>870517.92</v>
      </c>
      <c r="G48" s="102">
        <f t="shared" si="1"/>
        <v>0.93019924998525216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2241317</v>
      </c>
      <c r="F49" s="101">
        <v>68245</v>
      </c>
      <c r="G49" s="102">
        <f t="shared" si="1"/>
        <v>0.96955138429771426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1147197.08</v>
      </c>
      <c r="F50" s="101">
        <v>106782.08</v>
      </c>
      <c r="G50" s="102">
        <f t="shared" si="1"/>
        <v>0.9069191494106662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162400</v>
      </c>
      <c r="F52" s="101">
        <v>-34150</v>
      </c>
      <c r="G52" s="102">
        <f t="shared" si="1"/>
        <v>1.2102832512315271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770</v>
      </c>
      <c r="E54" s="101">
        <v>73302088.870000005</v>
      </c>
      <c r="F54" s="101">
        <v>7545653.1200000001</v>
      </c>
      <c r="G54" s="102">
        <f>1-(+F54/E54)</f>
        <v>0.89706087184797578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1083</v>
      </c>
      <c r="E61" s="112">
        <f>SUM(E44:E60)</f>
        <v>112007900.75</v>
      </c>
      <c r="F61" s="112">
        <f>SUM(F44:F60)</f>
        <v>10016127.76</v>
      </c>
      <c r="G61" s="106">
        <f>1-(+F61/E61)</f>
        <v>0.91057659599963536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11868208.76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48" zoomScale="87" workbookViewId="0">
      <selection activeCell="F69" sqref="F6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2</v>
      </c>
      <c r="E10" s="101">
        <v>606461</v>
      </c>
      <c r="F10" s="101">
        <v>32271</v>
      </c>
      <c r="G10" s="102">
        <f>F10/E10</f>
        <v>5.3211995495176113E-2</v>
      </c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>
        <v>8</v>
      </c>
      <c r="E15" s="101">
        <f>1334694+28480</f>
        <v>1363174</v>
      </c>
      <c r="F15" s="101">
        <f>468083+18047.5</f>
        <v>486130.5</v>
      </c>
      <c r="G15" s="102">
        <f>F15/E15</f>
        <v>0.35661661680753887</v>
      </c>
      <c r="H15" s="15"/>
    </row>
    <row r="16" spans="1:8" ht="15.75" x14ac:dyDescent="0.25">
      <c r="A16" s="135" t="s">
        <v>96</v>
      </c>
      <c r="B16" s="136"/>
      <c r="C16" s="14"/>
      <c r="D16" s="71">
        <v>5</v>
      </c>
      <c r="E16" s="101">
        <v>753914</v>
      </c>
      <c r="F16" s="101">
        <v>181898</v>
      </c>
      <c r="G16" s="102">
        <f>F16/E16</f>
        <v>0.24127155086654445</v>
      </c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>
        <v>1</v>
      </c>
      <c r="E19" s="101">
        <v>55585</v>
      </c>
      <c r="F19" s="101">
        <v>3804</v>
      </c>
      <c r="G19" s="102">
        <f>F19/E19</f>
        <v>6.8435729063596296E-2</v>
      </c>
      <c r="H19" s="15"/>
    </row>
    <row r="20" spans="1:8" ht="15.75" x14ac:dyDescent="0.25">
      <c r="A20" s="135" t="s">
        <v>15</v>
      </c>
      <c r="B20" s="136"/>
      <c r="C20" s="14"/>
      <c r="D20" s="71">
        <v>1</v>
      </c>
      <c r="E20" s="101">
        <v>992585</v>
      </c>
      <c r="F20" s="101">
        <v>192447</v>
      </c>
      <c r="G20" s="102">
        <f>F20/E20</f>
        <v>0.19388465471470956</v>
      </c>
      <c r="H20" s="15"/>
    </row>
    <row r="21" spans="1:8" ht="15.75" x14ac:dyDescent="0.25">
      <c r="A21" s="135" t="s">
        <v>58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813661</v>
      </c>
      <c r="F25" s="101">
        <v>254481</v>
      </c>
      <c r="G25" s="102">
        <f>F25/E25</f>
        <v>0.31276047395659862</v>
      </c>
      <c r="H25" s="15"/>
    </row>
    <row r="26" spans="1:8" ht="15.75" x14ac:dyDescent="0.25">
      <c r="A26" s="137" t="s">
        <v>21</v>
      </c>
      <c r="B26" s="136"/>
      <c r="C26" s="14"/>
      <c r="D26" s="71">
        <v>9</v>
      </c>
      <c r="E26" s="101">
        <v>93205</v>
      </c>
      <c r="F26" s="101">
        <v>93205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15083</v>
      </c>
      <c r="F28" s="101">
        <v>2183</v>
      </c>
      <c r="G28" s="102">
        <f>F28/E28</f>
        <v>0.14473248027580721</v>
      </c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74673</v>
      </c>
      <c r="F29" s="101">
        <v>15920.72</v>
      </c>
      <c r="G29" s="102">
        <f t="shared" ref="G29:G34" si="0">F29/E29</f>
        <v>0.21320584414714822</v>
      </c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>
        <v>1</v>
      </c>
      <c r="E33" s="101">
        <v>382881</v>
      </c>
      <c r="F33" s="101">
        <v>146916</v>
      </c>
      <c r="G33" s="102">
        <f t="shared" si="0"/>
        <v>0.38371191048915981</v>
      </c>
      <c r="H33" s="15"/>
    </row>
    <row r="34" spans="1:8" ht="15.75" x14ac:dyDescent="0.25">
      <c r="A34" s="138" t="s">
        <v>72</v>
      </c>
      <c r="B34" s="136"/>
      <c r="C34" s="14"/>
      <c r="D34" s="71">
        <v>2</v>
      </c>
      <c r="E34" s="101">
        <v>1001375</v>
      </c>
      <c r="F34" s="101">
        <v>231835</v>
      </c>
      <c r="G34" s="102">
        <f t="shared" si="0"/>
        <v>0.23151666458619399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32</v>
      </c>
      <c r="E39" s="112">
        <f>SUM(E9:E38)</f>
        <v>6152597</v>
      </c>
      <c r="F39" s="112">
        <f>SUM(F9:F38)</f>
        <v>1641091.22</v>
      </c>
      <c r="G39" s="117">
        <f>F39/E39</f>
        <v>0.26673146640353657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65</v>
      </c>
      <c r="E44" s="101">
        <v>14008889.119999999</v>
      </c>
      <c r="F44" s="101">
        <v>1199358.1200000001</v>
      </c>
      <c r="G44" s="102">
        <f>1-(+F44/E44)</f>
        <v>0.91438592241495309</v>
      </c>
      <c r="H44" s="15"/>
    </row>
    <row r="45" spans="1:8" ht="15.75" x14ac:dyDescent="0.25">
      <c r="A45" s="27" t="s">
        <v>34</v>
      </c>
      <c r="B45" s="28"/>
      <c r="C45" s="14"/>
      <c r="D45" s="71">
        <v>6</v>
      </c>
      <c r="E45" s="101">
        <v>949852.05</v>
      </c>
      <c r="F45" s="101">
        <v>45987.28</v>
      </c>
      <c r="G45" s="102">
        <f>1-(+F45/E45)</f>
        <v>0.95158479681125074</v>
      </c>
      <c r="H45" s="15"/>
    </row>
    <row r="46" spans="1:8" ht="15.75" x14ac:dyDescent="0.25">
      <c r="A46" s="27" t="s">
        <v>35</v>
      </c>
      <c r="B46" s="28"/>
      <c r="C46" s="14"/>
      <c r="D46" s="71">
        <v>53</v>
      </c>
      <c r="E46" s="101">
        <v>4895562.45</v>
      </c>
      <c r="F46" s="101">
        <v>303023.84999999998</v>
      </c>
      <c r="G46" s="102">
        <f>1-(+F46/E46)</f>
        <v>0.9381023420506055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930029.5</v>
      </c>
      <c r="F47" s="101">
        <v>32662.95</v>
      </c>
      <c r="G47" s="102">
        <f>1-(+F47/E47)</f>
        <v>0.96487966241931034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13535042</v>
      </c>
      <c r="F48" s="101">
        <v>771798.8</v>
      </c>
      <c r="G48" s="102">
        <f t="shared" ref="G48:G54" si="1">1-(+F48/E48)</f>
        <v>0.9429777314322334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722600</v>
      </c>
      <c r="F49" s="101">
        <v>36355.129999999997</v>
      </c>
      <c r="G49" s="102">
        <f t="shared" si="1"/>
        <v>0.94968844450595069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312275</v>
      </c>
      <c r="F50" s="101">
        <v>31840.87</v>
      </c>
      <c r="G50" s="102">
        <f t="shared" si="1"/>
        <v>0.8980358017772796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151875</v>
      </c>
      <c r="F52" s="101">
        <v>42422.720000000001</v>
      </c>
      <c r="G52" s="102">
        <f t="shared" si="1"/>
        <v>0.72067344855967075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13800</v>
      </c>
      <c r="F53" s="101">
        <v>8402.2800000000007</v>
      </c>
      <c r="G53" s="102">
        <f t="shared" si="1"/>
        <v>0.39113913043478254</v>
      </c>
      <c r="H53" s="2"/>
    </row>
    <row r="54" spans="1:8" ht="15.75" x14ac:dyDescent="0.25">
      <c r="A54" s="27" t="s">
        <v>92</v>
      </c>
      <c r="B54" s="28"/>
      <c r="C54" s="39"/>
      <c r="D54" s="71">
        <v>697</v>
      </c>
      <c r="E54" s="101">
        <v>72116033.049999997</v>
      </c>
      <c r="F54" s="101">
        <v>8134186.8399999999</v>
      </c>
      <c r="G54" s="102">
        <f t="shared" si="1"/>
        <v>0.88720695667826943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870</v>
      </c>
      <c r="E60" s="112">
        <f>SUM(E43:E59)</f>
        <v>107635958.17</v>
      </c>
      <c r="F60" s="112">
        <f>SUM(F43:F59)</f>
        <v>10606038.84</v>
      </c>
      <c r="G60" s="106">
        <f>1-(+F60/E60)</f>
        <v>0.90146379499638174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12247130.060000001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D70" s="116"/>
      <c r="E70" s="116"/>
      <c r="F70" s="36"/>
      <c r="G70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>
        <v>7</v>
      </c>
      <c r="E9" s="100">
        <v>999906</v>
      </c>
      <c r="F9" s="101">
        <v>273615.5</v>
      </c>
      <c r="G9" s="102">
        <f>+F9/E9</f>
        <v>0.27364122227489385</v>
      </c>
      <c r="H9" s="15"/>
    </row>
    <row r="10" spans="1:8" ht="15.75" x14ac:dyDescent="0.25">
      <c r="A10" s="135" t="s">
        <v>131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</v>
      </c>
      <c r="B11" s="136"/>
      <c r="C11" s="14"/>
      <c r="D11" s="71">
        <v>2</v>
      </c>
      <c r="E11" s="100">
        <v>238485</v>
      </c>
      <c r="F11" s="101">
        <v>79789.5</v>
      </c>
      <c r="G11" s="102">
        <f>F11/E11</f>
        <v>0.33456821183722246</v>
      </c>
      <c r="H11" s="15"/>
    </row>
    <row r="12" spans="1:8" ht="15.75" x14ac:dyDescent="0.25">
      <c r="A12" s="135" t="s">
        <v>12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105</v>
      </c>
      <c r="B13" s="136"/>
      <c r="C13" s="14"/>
      <c r="D13" s="71"/>
      <c r="E13" s="100"/>
      <c r="F13" s="101"/>
      <c r="G13" s="102"/>
      <c r="H13" s="15"/>
    </row>
    <row r="14" spans="1:8" ht="15.75" x14ac:dyDescent="0.25">
      <c r="A14" s="135" t="s">
        <v>53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98</v>
      </c>
      <c r="B15" s="136"/>
      <c r="C15" s="14"/>
      <c r="D15" s="71">
        <v>1</v>
      </c>
      <c r="E15" s="100">
        <v>193187</v>
      </c>
      <c r="F15" s="101">
        <v>40147.5</v>
      </c>
      <c r="G15" s="102">
        <f>F15/E15</f>
        <v>0.20781677856170447</v>
      </c>
      <c r="H15" s="15"/>
    </row>
    <row r="16" spans="1:8" ht="15.75" x14ac:dyDescent="0.25">
      <c r="A16" s="135" t="s">
        <v>113</v>
      </c>
      <c r="B16" s="136"/>
      <c r="C16" s="14"/>
      <c r="D16" s="71"/>
      <c r="E16" s="100"/>
      <c r="F16" s="101"/>
      <c r="G16" s="102"/>
      <c r="H16" s="15"/>
    </row>
    <row r="17" spans="1:8" ht="15.75" x14ac:dyDescent="0.25">
      <c r="A17" s="135" t="s">
        <v>13</v>
      </c>
      <c r="B17" s="136"/>
      <c r="C17" s="14"/>
      <c r="D17" s="71"/>
      <c r="E17" s="100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/>
      <c r="E18" s="100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>
        <v>1</v>
      </c>
      <c r="E19" s="100">
        <v>454979</v>
      </c>
      <c r="F19" s="101">
        <v>118540.5</v>
      </c>
      <c r="G19" s="102">
        <f>F19/E19</f>
        <v>0.26054059637917354</v>
      </c>
      <c r="H19" s="15"/>
    </row>
    <row r="20" spans="1:8" ht="15.75" x14ac:dyDescent="0.25">
      <c r="A20" s="135" t="s">
        <v>16</v>
      </c>
      <c r="B20" s="136"/>
      <c r="C20" s="14"/>
      <c r="D20" s="71"/>
      <c r="E20" s="100"/>
      <c r="F20" s="101"/>
      <c r="G20" s="102"/>
      <c r="H20" s="15"/>
    </row>
    <row r="21" spans="1:8" ht="15.75" x14ac:dyDescent="0.25">
      <c r="A21" s="135" t="s">
        <v>102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0">
        <v>387257</v>
      </c>
      <c r="F22" s="101">
        <v>103711.5</v>
      </c>
      <c r="G22" s="102">
        <f>F22/E22</f>
        <v>0.26781052376070669</v>
      </c>
      <c r="H22" s="15"/>
    </row>
    <row r="23" spans="1:8" ht="15.75" x14ac:dyDescent="0.25">
      <c r="A23" s="135" t="s">
        <v>133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19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0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28791</v>
      </c>
      <c r="F29" s="101">
        <v>15450</v>
      </c>
      <c r="G29" s="102">
        <f>F29/E29</f>
        <v>0.53662602896738565</v>
      </c>
      <c r="H29" s="15"/>
    </row>
    <row r="30" spans="1:8" ht="15.75" x14ac:dyDescent="0.25">
      <c r="A30" s="138" t="s">
        <v>25</v>
      </c>
      <c r="B30" s="136"/>
      <c r="C30" s="14"/>
      <c r="D30" s="71">
        <v>1</v>
      </c>
      <c r="E30" s="101">
        <v>194498</v>
      </c>
      <c r="F30" s="101">
        <v>71625</v>
      </c>
      <c r="G30" s="102">
        <f>F30/E30</f>
        <v>0.36825571471171942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109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119983</v>
      </c>
      <c r="F34" s="101">
        <v>38387</v>
      </c>
      <c r="G34" s="102">
        <f>+F34/E34</f>
        <v>0.31993699107373547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2617086</v>
      </c>
      <c r="F39" s="112">
        <f>SUM(F9:F38)</f>
        <v>741266.5</v>
      </c>
      <c r="G39" s="117">
        <f>F39/E39</f>
        <v>0.28324116975903735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3929513.52</v>
      </c>
      <c r="F44" s="101">
        <v>371848.83</v>
      </c>
      <c r="G44" s="118">
        <f t="shared" ref="G44:G50" si="0">1-(+F44/E44)</f>
        <v>0.90537026323808145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522327.85</v>
      </c>
      <c r="F45" s="101">
        <v>44440.89</v>
      </c>
      <c r="G45" s="118">
        <f t="shared" si="0"/>
        <v>0.914917632670745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5138648.25</v>
      </c>
      <c r="F46" s="101">
        <v>360535.03</v>
      </c>
      <c r="G46" s="118">
        <f t="shared" si="0"/>
        <v>0.92983854654772291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3577734</v>
      </c>
      <c r="F47" s="101">
        <v>169745.04</v>
      </c>
      <c r="G47" s="118">
        <f t="shared" si="0"/>
        <v>0.95255515362517174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4128382</v>
      </c>
      <c r="F48" s="101">
        <v>366563.99</v>
      </c>
      <c r="G48" s="118">
        <f t="shared" si="0"/>
        <v>0.91120880044530761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964489</v>
      </c>
      <c r="F49" s="101">
        <v>51749</v>
      </c>
      <c r="G49" s="118">
        <f t="shared" si="0"/>
        <v>0.94634568149558984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903600</v>
      </c>
      <c r="F50" s="101">
        <v>57466.15</v>
      </c>
      <c r="G50" s="118">
        <f t="shared" si="0"/>
        <v>0.93640310978308983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140425</v>
      </c>
      <c r="F52" s="101">
        <v>43175</v>
      </c>
      <c r="G52" s="118">
        <f>1-(+F52/E52)</f>
        <v>0.69254050204735629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40539654.090000004</v>
      </c>
      <c r="F53" s="101">
        <v>4597520.1399999997</v>
      </c>
      <c r="G53" s="118">
        <f>1-(+F53/E53)</f>
        <v>0.88659202345946808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59844773.710000008</v>
      </c>
      <c r="F60" s="112">
        <f>SUM(F44:F59)</f>
        <v>6063044.0699999994</v>
      </c>
      <c r="G60" s="122">
        <f>1-(+F60/E60)</f>
        <v>0.89868715855822723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6804310.5699999994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1"/>
  <sheetViews>
    <sheetView showOutlineSymbols="0" zoomScale="87" zoomScaleNormal="87" workbookViewId="0">
      <selection activeCell="M17" sqref="M17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ht="23.25" x14ac:dyDescent="0.35">
      <c r="A4" s="21"/>
      <c r="B4" s="83"/>
      <c r="C4" s="83"/>
      <c r="D4" s="60" t="s">
        <v>153</v>
      </c>
      <c r="E4" s="61"/>
      <c r="F4" s="8"/>
      <c r="G4" s="84"/>
      <c r="H4" s="2"/>
    </row>
    <row r="5" spans="1:8" ht="18" x14ac:dyDescent="0.25">
      <c r="A5" s="23" t="s">
        <v>3</v>
      </c>
      <c r="B5" s="83"/>
      <c r="C5" s="83"/>
      <c r="D5" s="83"/>
      <c r="E5" s="83"/>
      <c r="F5" s="84"/>
      <c r="G5" s="84"/>
      <c r="H5" s="2"/>
    </row>
    <row r="6" spans="1:8" ht="15.75" x14ac:dyDescent="0.25">
      <c r="A6" s="63"/>
      <c r="B6" s="63"/>
      <c r="C6" s="63"/>
      <c r="D6" s="63"/>
      <c r="E6" s="25" t="s">
        <v>4</v>
      </c>
      <c r="F6" s="25" t="s">
        <v>4</v>
      </c>
      <c r="G6" s="12" t="s">
        <v>5</v>
      </c>
      <c r="H6" s="2"/>
    </row>
    <row r="7" spans="1:8" ht="15.75" x14ac:dyDescent="0.25">
      <c r="A7" s="63"/>
      <c r="B7" s="63"/>
      <c r="C7" s="63"/>
      <c r="D7" s="25" t="s">
        <v>6</v>
      </c>
      <c r="E7" s="25" t="s">
        <v>7</v>
      </c>
      <c r="F7" s="12" t="s">
        <v>8</v>
      </c>
      <c r="G7" s="12" t="s">
        <v>9</v>
      </c>
      <c r="H7" s="2"/>
    </row>
    <row r="8" spans="1:8" ht="15.75" x14ac:dyDescent="0.25">
      <c r="A8" s="135" t="s">
        <v>10</v>
      </c>
      <c r="B8" s="136"/>
      <c r="C8" s="14"/>
      <c r="D8" s="71"/>
      <c r="E8" s="101"/>
      <c r="F8" s="101"/>
      <c r="G8" s="102"/>
      <c r="H8" s="15"/>
    </row>
    <row r="9" spans="1:8" ht="15.75" x14ac:dyDescent="0.25">
      <c r="A9" s="135" t="s">
        <v>11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111</v>
      </c>
      <c r="B10" s="136"/>
      <c r="C10" s="14"/>
      <c r="D10" s="71"/>
      <c r="E10" s="101"/>
      <c r="F10" s="101"/>
      <c r="G10" s="102"/>
      <c r="H10" s="15"/>
    </row>
    <row r="11" spans="1:8" ht="15.75" x14ac:dyDescent="0.25">
      <c r="A11" s="135" t="s">
        <v>25</v>
      </c>
      <c r="B11" s="136"/>
      <c r="C11" s="14"/>
      <c r="D11" s="71">
        <v>1</v>
      </c>
      <c r="E11" s="101">
        <v>145018</v>
      </c>
      <c r="F11" s="101">
        <v>58330</v>
      </c>
      <c r="G11" s="102">
        <f>F11/E11</f>
        <v>0.40222593057413564</v>
      </c>
      <c r="H11" s="15"/>
    </row>
    <row r="12" spans="1:8" ht="15.75" x14ac:dyDescent="0.25">
      <c r="A12" s="135" t="s">
        <v>70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99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101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96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74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8" t="s">
        <v>105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14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02"/>
      <c r="H19" s="15"/>
    </row>
    <row r="20" spans="1:8" ht="15.75" x14ac:dyDescent="0.25">
      <c r="A20" s="135" t="s">
        <v>58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91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106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18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7" t="s">
        <v>20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21</v>
      </c>
      <c r="B25" s="136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22</v>
      </c>
      <c r="B26" s="136"/>
      <c r="C26" s="14"/>
      <c r="D26" s="71"/>
      <c r="E26" s="101"/>
      <c r="F26" s="101"/>
      <c r="G26" s="102"/>
      <c r="H26" s="15"/>
    </row>
    <row r="27" spans="1:8" ht="15.75" x14ac:dyDescent="0.25">
      <c r="A27" s="138" t="s">
        <v>23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24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152</v>
      </c>
      <c r="B29" s="136"/>
      <c r="C29" s="14"/>
      <c r="D29" s="71">
        <v>4</v>
      </c>
      <c r="E29" s="101">
        <v>391966</v>
      </c>
      <c r="F29" s="101">
        <v>127256.5</v>
      </c>
      <c r="G29" s="102">
        <f>F29/E29</f>
        <v>0.3246620880382482</v>
      </c>
      <c r="H29" s="15"/>
    </row>
    <row r="30" spans="1:8" ht="15.75" x14ac:dyDescent="0.25">
      <c r="A30" s="138" t="s">
        <v>145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102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27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72</v>
      </c>
      <c r="B33" s="136"/>
      <c r="C33" s="14"/>
      <c r="D33" s="71"/>
      <c r="E33" s="101"/>
      <c r="F33" s="101"/>
      <c r="G33" s="102"/>
      <c r="H33" s="15"/>
    </row>
    <row r="34" spans="1:8" x14ac:dyDescent="0.2">
      <c r="A34" s="16" t="s">
        <v>28</v>
      </c>
      <c r="B34" s="13"/>
      <c r="C34" s="14"/>
      <c r="D34" s="72"/>
      <c r="E34" s="100">
        <v>1750</v>
      </c>
      <c r="F34" s="101">
        <v>-3250</v>
      </c>
      <c r="G34" s="103"/>
      <c r="H34" s="15"/>
    </row>
    <row r="35" spans="1:8" x14ac:dyDescent="0.2">
      <c r="A35" s="16" t="s">
        <v>44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30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7"/>
      <c r="B37" s="18"/>
      <c r="C37" s="14"/>
      <c r="D37" s="72"/>
      <c r="E37" s="104"/>
      <c r="F37" s="104"/>
      <c r="G37" s="103"/>
      <c r="H37" s="15"/>
    </row>
    <row r="38" spans="1:8" ht="15.75" x14ac:dyDescent="0.25">
      <c r="A38" s="19" t="s">
        <v>31</v>
      </c>
      <c r="B38" s="20"/>
      <c r="C38" s="21"/>
      <c r="D38" s="73">
        <f>SUM(D8:D37)</f>
        <v>5</v>
      </c>
      <c r="E38" s="112">
        <f>SUM(E8:E37)</f>
        <v>538734</v>
      </c>
      <c r="F38" s="112">
        <f>SUM(F8:F37)</f>
        <v>182336.5</v>
      </c>
      <c r="G38" s="117">
        <f>F38/E38</f>
        <v>0.33845367101389556</v>
      </c>
      <c r="H38" s="15"/>
    </row>
    <row r="39" spans="1:8" ht="18" x14ac:dyDescent="0.25">
      <c r="A39" s="23" t="s">
        <v>146</v>
      </c>
      <c r="B39" s="24"/>
      <c r="C39" s="24"/>
      <c r="D39" s="11"/>
      <c r="E39" s="109"/>
      <c r="F39" s="75"/>
      <c r="G39" s="75"/>
      <c r="H39" s="2"/>
    </row>
    <row r="40" spans="1:8" ht="15.75" x14ac:dyDescent="0.25">
      <c r="A40" s="26"/>
      <c r="B40" s="26"/>
      <c r="C40" s="26"/>
      <c r="D40" s="110"/>
      <c r="E40" s="11" t="s">
        <v>147</v>
      </c>
      <c r="F40" s="11" t="s">
        <v>147</v>
      </c>
      <c r="G40" s="11" t="s">
        <v>5</v>
      </c>
      <c r="H40" s="2"/>
    </row>
    <row r="41" spans="1:8" ht="15.75" x14ac:dyDescent="0.25">
      <c r="A41" s="26"/>
      <c r="B41" s="26"/>
      <c r="C41" s="26"/>
      <c r="D41" s="110" t="s">
        <v>6</v>
      </c>
      <c r="E41" s="76" t="s">
        <v>123</v>
      </c>
      <c r="F41" s="75" t="s">
        <v>8</v>
      </c>
      <c r="G41" s="78" t="s">
        <v>124</v>
      </c>
      <c r="H41" s="2"/>
    </row>
    <row r="42" spans="1:8" ht="15.75" x14ac:dyDescent="0.25">
      <c r="A42" s="27" t="s">
        <v>10</v>
      </c>
      <c r="B42" s="28"/>
      <c r="C42" s="14"/>
      <c r="D42" s="71"/>
      <c r="E42" s="101"/>
      <c r="F42" s="101"/>
      <c r="G42" s="102"/>
      <c r="H42" s="15"/>
    </row>
    <row r="43" spans="1:8" ht="15.75" x14ac:dyDescent="0.25">
      <c r="A43" s="27" t="s">
        <v>14</v>
      </c>
      <c r="B43" s="28"/>
      <c r="C43" s="14"/>
      <c r="D43" s="71">
        <v>6</v>
      </c>
      <c r="E43" s="101">
        <v>681603</v>
      </c>
      <c r="F43" s="101">
        <v>19120.439999999999</v>
      </c>
      <c r="G43" s="102">
        <f>1-(+F43/E43)</f>
        <v>0.97194783473664292</v>
      </c>
      <c r="H43" s="15"/>
    </row>
    <row r="44" spans="1:8" ht="15.75" x14ac:dyDescent="0.25">
      <c r="A44" s="27" t="s">
        <v>20</v>
      </c>
      <c r="B44" s="28"/>
      <c r="C44" s="14"/>
      <c r="D44" s="71"/>
      <c r="E44" s="101"/>
      <c r="F44" s="101"/>
      <c r="G44" s="102"/>
      <c r="H44" s="15"/>
    </row>
    <row r="45" spans="1:8" x14ac:dyDescent="0.2">
      <c r="A45" s="16" t="s">
        <v>148</v>
      </c>
      <c r="B45" s="30"/>
      <c r="C45" s="14"/>
      <c r="D45" s="72"/>
      <c r="E45" s="104"/>
      <c r="F45" s="101"/>
      <c r="G45" s="103"/>
      <c r="H45" s="15"/>
    </row>
    <row r="46" spans="1:8" x14ac:dyDescent="0.2">
      <c r="A46" s="16" t="s">
        <v>44</v>
      </c>
      <c r="B46" s="28"/>
      <c r="C46" s="14"/>
      <c r="D46" s="72"/>
      <c r="E46" s="100"/>
      <c r="F46" s="101"/>
      <c r="G46" s="103"/>
      <c r="H46" s="15"/>
    </row>
    <row r="47" spans="1:8" x14ac:dyDescent="0.2">
      <c r="A47" s="16" t="s">
        <v>30</v>
      </c>
      <c r="B47" s="28"/>
      <c r="C47" s="14"/>
      <c r="D47" s="72"/>
      <c r="E47" s="100"/>
      <c r="F47" s="101"/>
      <c r="G47" s="103"/>
      <c r="H47" s="15"/>
    </row>
    <row r="48" spans="1:8" ht="15.75" x14ac:dyDescent="0.25">
      <c r="A48" s="32"/>
      <c r="B48" s="18"/>
      <c r="C48" s="14"/>
      <c r="D48" s="72"/>
      <c r="E48" s="111"/>
      <c r="F48" s="111"/>
      <c r="G48" s="103"/>
      <c r="H48" s="15"/>
    </row>
    <row r="49" spans="1:8" ht="15.75" x14ac:dyDescent="0.25">
      <c r="A49" s="20" t="s">
        <v>149</v>
      </c>
      <c r="B49" s="20"/>
      <c r="C49" s="21"/>
      <c r="D49" s="99">
        <f>SUM(D42:D45)</f>
        <v>6</v>
      </c>
      <c r="E49" s="105">
        <f>SUM(E42:E48)</f>
        <v>681603</v>
      </c>
      <c r="F49" s="105">
        <f>SUM(F42:F48)</f>
        <v>19120.439999999999</v>
      </c>
      <c r="G49" s="106">
        <f>1-(+F49/E49)</f>
        <v>0.97194783473664292</v>
      </c>
      <c r="H49" s="15"/>
    </row>
    <row r="50" spans="1:8" ht="18" x14ac:dyDescent="0.25">
      <c r="A50" s="23" t="s">
        <v>32</v>
      </c>
      <c r="B50" s="24"/>
      <c r="C50" s="24"/>
      <c r="D50" s="11"/>
      <c r="E50" s="109"/>
      <c r="F50" s="75"/>
      <c r="G50" s="75"/>
      <c r="H50" s="15"/>
    </row>
    <row r="51" spans="1:8" ht="15.75" x14ac:dyDescent="0.25">
      <c r="A51" s="26"/>
      <c r="B51" s="26"/>
      <c r="C51" s="26"/>
      <c r="D51" s="110"/>
      <c r="E51" s="11" t="s">
        <v>122</v>
      </c>
      <c r="F51" s="11" t="s">
        <v>122</v>
      </c>
      <c r="G51" s="11" t="s">
        <v>5</v>
      </c>
      <c r="H51" s="15"/>
    </row>
    <row r="52" spans="1:8" ht="15.75" x14ac:dyDescent="0.25">
      <c r="A52" s="26"/>
      <c r="B52" s="26"/>
      <c r="C52" s="26"/>
      <c r="D52" s="110" t="s">
        <v>6</v>
      </c>
      <c r="E52" s="76" t="s">
        <v>123</v>
      </c>
      <c r="F52" s="75" t="s">
        <v>8</v>
      </c>
      <c r="G52" s="78" t="s">
        <v>124</v>
      </c>
      <c r="H52" s="15"/>
    </row>
    <row r="53" spans="1:8" ht="15.75" x14ac:dyDescent="0.25">
      <c r="A53" s="27" t="s">
        <v>33</v>
      </c>
      <c r="B53" s="28"/>
      <c r="C53" s="14"/>
      <c r="D53" s="71">
        <v>17</v>
      </c>
      <c r="E53" s="101">
        <v>392778.6</v>
      </c>
      <c r="F53" s="101">
        <v>35100.97</v>
      </c>
      <c r="G53" s="102">
        <f>1-(+F53/E53)</f>
        <v>0.91063420970490749</v>
      </c>
      <c r="H53" s="15"/>
    </row>
    <row r="54" spans="1:8" ht="15.75" x14ac:dyDescent="0.25">
      <c r="A54" s="27" t="s">
        <v>34</v>
      </c>
      <c r="B54" s="28"/>
      <c r="C54" s="14"/>
      <c r="D54" s="71"/>
      <c r="E54" s="101"/>
      <c r="F54" s="101"/>
      <c r="G54" s="102"/>
      <c r="H54" s="15"/>
    </row>
    <row r="55" spans="1:8" ht="15.75" x14ac:dyDescent="0.25">
      <c r="A55" s="27" t="s">
        <v>35</v>
      </c>
      <c r="B55" s="28"/>
      <c r="C55" s="14"/>
      <c r="D55" s="71">
        <v>28</v>
      </c>
      <c r="E55" s="101">
        <v>1168794.25</v>
      </c>
      <c r="F55" s="101">
        <v>105782.12</v>
      </c>
      <c r="G55" s="102">
        <f>1-(+F55/E55)</f>
        <v>0.90949466084385677</v>
      </c>
      <c r="H55" s="15"/>
    </row>
    <row r="56" spans="1:8" ht="15.75" x14ac:dyDescent="0.25">
      <c r="A56" s="27" t="s">
        <v>36</v>
      </c>
      <c r="B56" s="28"/>
      <c r="C56" s="14"/>
      <c r="D56" s="71">
        <v>4</v>
      </c>
      <c r="E56" s="101">
        <v>906173.5</v>
      </c>
      <c r="F56" s="101">
        <v>53416.5</v>
      </c>
      <c r="G56" s="102">
        <f>1-(+F56/E56)</f>
        <v>0.9410526792054722</v>
      </c>
      <c r="H56" s="15"/>
    </row>
    <row r="57" spans="1:8" ht="15.75" x14ac:dyDescent="0.25">
      <c r="A57" s="27" t="s">
        <v>37</v>
      </c>
      <c r="B57" s="28"/>
      <c r="C57" s="14"/>
      <c r="D57" s="71">
        <v>28</v>
      </c>
      <c r="E57" s="101">
        <v>1879633.16</v>
      </c>
      <c r="F57" s="101">
        <v>100251.43</v>
      </c>
      <c r="G57" s="102">
        <f t="shared" ref="G57:G63" si="0">1-(+F57/E57)</f>
        <v>0.94666436401877485</v>
      </c>
      <c r="H57" s="15"/>
    </row>
    <row r="58" spans="1:8" ht="15.75" x14ac:dyDescent="0.25">
      <c r="A58" s="27" t="s">
        <v>38</v>
      </c>
      <c r="B58" s="28"/>
      <c r="C58" s="14"/>
      <c r="D58" s="71"/>
      <c r="E58" s="101"/>
      <c r="F58" s="101"/>
      <c r="G58" s="102"/>
      <c r="H58" s="2"/>
    </row>
    <row r="59" spans="1:8" ht="15.75" x14ac:dyDescent="0.25">
      <c r="A59" s="27" t="s">
        <v>39</v>
      </c>
      <c r="B59" s="28"/>
      <c r="C59" s="14"/>
      <c r="D59" s="71">
        <v>3</v>
      </c>
      <c r="E59" s="101">
        <v>93055</v>
      </c>
      <c r="F59" s="101">
        <v>10355</v>
      </c>
      <c r="G59" s="102">
        <f t="shared" si="0"/>
        <v>0.88872172371178337</v>
      </c>
      <c r="H59" s="2"/>
    </row>
    <row r="60" spans="1:8" ht="15.75" x14ac:dyDescent="0.25">
      <c r="A60" s="27" t="s">
        <v>40</v>
      </c>
      <c r="B60" s="28"/>
      <c r="C60" s="14"/>
      <c r="D60" s="71"/>
      <c r="E60" s="101"/>
      <c r="F60" s="101"/>
      <c r="G60" s="102"/>
      <c r="H60" s="2"/>
    </row>
    <row r="61" spans="1:8" ht="15.75" x14ac:dyDescent="0.25">
      <c r="A61" s="53" t="s">
        <v>41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54" t="s">
        <v>59</v>
      </c>
      <c r="B62" s="28"/>
      <c r="C62" s="14"/>
      <c r="D62" s="71"/>
      <c r="E62" s="101"/>
      <c r="F62" s="101"/>
      <c r="G62" s="102"/>
      <c r="H62" s="2"/>
    </row>
    <row r="63" spans="1:8" ht="15.75" x14ac:dyDescent="0.25">
      <c r="A63" s="27" t="s">
        <v>92</v>
      </c>
      <c r="B63" s="28"/>
      <c r="C63" s="14"/>
      <c r="D63" s="71">
        <v>366</v>
      </c>
      <c r="E63" s="101">
        <v>28445379.199999999</v>
      </c>
      <c r="F63" s="101">
        <v>3165008.54</v>
      </c>
      <c r="G63" s="102">
        <f t="shared" si="0"/>
        <v>0.88873382500030096</v>
      </c>
      <c r="H63" s="2"/>
    </row>
    <row r="64" spans="1:8" ht="15.75" x14ac:dyDescent="0.25">
      <c r="A64" s="69" t="s">
        <v>93</v>
      </c>
      <c r="B64" s="30"/>
      <c r="C64" s="14"/>
      <c r="D64" s="71"/>
      <c r="E64" s="101"/>
      <c r="F64" s="101"/>
      <c r="G64" s="102"/>
      <c r="H64" s="2"/>
    </row>
    <row r="65" spans="1:8" x14ac:dyDescent="0.2">
      <c r="A65" s="16" t="s">
        <v>42</v>
      </c>
      <c r="B65" s="30"/>
      <c r="C65" s="14"/>
      <c r="D65" s="72"/>
      <c r="E65" s="104"/>
      <c r="F65" s="101"/>
      <c r="G65" s="103"/>
      <c r="H65" s="2"/>
    </row>
    <row r="66" spans="1:8" x14ac:dyDescent="0.2">
      <c r="A66" s="16" t="s">
        <v>43</v>
      </c>
      <c r="B66" s="28"/>
      <c r="C66" s="14"/>
      <c r="D66" s="72"/>
      <c r="E66" s="104"/>
      <c r="F66" s="101"/>
      <c r="G66" s="103"/>
    </row>
    <row r="67" spans="1:8" x14ac:dyDescent="0.2">
      <c r="A67" s="16" t="s">
        <v>44</v>
      </c>
      <c r="B67" s="28"/>
      <c r="C67" s="14"/>
      <c r="D67" s="72"/>
      <c r="E67" s="100"/>
      <c r="F67" s="101"/>
      <c r="G67" s="103"/>
    </row>
    <row r="68" spans="1:8" x14ac:dyDescent="0.2">
      <c r="A68" s="16" t="s">
        <v>30</v>
      </c>
      <c r="B68" s="28"/>
      <c r="C68" s="14"/>
      <c r="D68" s="72"/>
      <c r="E68" s="100"/>
      <c r="F68" s="101"/>
      <c r="G68" s="103"/>
    </row>
    <row r="69" spans="1:8" ht="15.75" x14ac:dyDescent="0.25">
      <c r="A69" s="32"/>
      <c r="B69" s="18"/>
      <c r="C69" s="14"/>
      <c r="D69" s="72"/>
      <c r="E69" s="111"/>
      <c r="F69" s="111"/>
      <c r="G69" s="103"/>
    </row>
    <row r="70" spans="1:8" ht="15.75" x14ac:dyDescent="0.25">
      <c r="A70" s="20" t="s">
        <v>45</v>
      </c>
      <c r="B70" s="20"/>
      <c r="C70" s="21"/>
      <c r="D70" s="73">
        <f>SUM(D53:D66)</f>
        <v>446</v>
      </c>
      <c r="E70" s="112">
        <f>SUM(E53:E69)</f>
        <v>32885813.710000001</v>
      </c>
      <c r="F70" s="112">
        <f>SUM(F53:F69)</f>
        <v>3469914.56</v>
      </c>
      <c r="G70" s="106">
        <f>1-(+F70/E70)</f>
        <v>0.89448597530232743</v>
      </c>
    </row>
    <row r="71" spans="1:8" ht="18" x14ac:dyDescent="0.25">
      <c r="A71" s="34" t="s">
        <v>46</v>
      </c>
      <c r="B71" s="35"/>
      <c r="C71" s="35"/>
      <c r="D71" s="116"/>
      <c r="E71" s="116"/>
      <c r="F71" s="36">
        <f>F70+F38</f>
        <v>3652251.06</v>
      </c>
      <c r="G71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FEBRUARY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6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65"/>
    </row>
    <row r="11" spans="1:8" ht="15.75" x14ac:dyDescent="0.25">
      <c r="A11" s="135" t="s">
        <v>52</v>
      </c>
      <c r="B11" s="136"/>
      <c r="C11" s="14"/>
      <c r="D11" s="71"/>
      <c r="E11" s="101"/>
      <c r="F11" s="101"/>
      <c r="G11" s="118"/>
      <c r="H11" s="65"/>
    </row>
    <row r="12" spans="1:8" ht="15.75" x14ac:dyDescent="0.25">
      <c r="A12" s="135" t="s">
        <v>62</v>
      </c>
      <c r="B12" s="136"/>
      <c r="C12" s="14"/>
      <c r="D12" s="71"/>
      <c r="E12" s="101"/>
      <c r="F12" s="101"/>
      <c r="G12" s="118"/>
      <c r="H12" s="65"/>
    </row>
    <row r="13" spans="1:8" ht="15.75" x14ac:dyDescent="0.25">
      <c r="A13" s="135" t="s">
        <v>13</v>
      </c>
      <c r="B13" s="136"/>
      <c r="C13" s="14"/>
      <c r="D13" s="71"/>
      <c r="E13" s="101"/>
      <c r="F13" s="101"/>
      <c r="G13" s="118"/>
      <c r="H13" s="65"/>
    </row>
    <row r="14" spans="1:8" ht="15.75" x14ac:dyDescent="0.25">
      <c r="A14" s="135" t="s">
        <v>64</v>
      </c>
      <c r="B14" s="136"/>
      <c r="C14" s="14"/>
      <c r="D14" s="71"/>
      <c r="E14" s="101"/>
      <c r="F14" s="101"/>
      <c r="G14" s="118"/>
      <c r="H14" s="65"/>
    </row>
    <row r="15" spans="1:8" ht="15.75" x14ac:dyDescent="0.25">
      <c r="A15" s="135" t="s">
        <v>25</v>
      </c>
      <c r="B15" s="136"/>
      <c r="C15" s="14"/>
      <c r="D15" s="71">
        <v>3</v>
      </c>
      <c r="E15" s="101">
        <v>509857</v>
      </c>
      <c r="F15" s="101">
        <v>219438</v>
      </c>
      <c r="G15" s="118">
        <f>F15/E15</f>
        <v>0.43039126657082277</v>
      </c>
      <c r="H15" s="65"/>
    </row>
    <row r="16" spans="1:8" ht="15.75" x14ac:dyDescent="0.25">
      <c r="A16" s="135" t="s">
        <v>65</v>
      </c>
      <c r="B16" s="136"/>
      <c r="C16" s="14"/>
      <c r="D16" s="71"/>
      <c r="E16" s="101"/>
      <c r="F16" s="101"/>
      <c r="G16" s="118"/>
      <c r="H16" s="65"/>
    </row>
    <row r="17" spans="1:8" ht="15.75" x14ac:dyDescent="0.25">
      <c r="A17" s="135" t="s">
        <v>91</v>
      </c>
      <c r="B17" s="136"/>
      <c r="C17" s="14"/>
      <c r="D17" s="71"/>
      <c r="E17" s="101"/>
      <c r="F17" s="101"/>
      <c r="G17" s="118"/>
      <c r="H17" s="65"/>
    </row>
    <row r="18" spans="1:8" ht="15.75" x14ac:dyDescent="0.25">
      <c r="A18" s="135" t="s">
        <v>14</v>
      </c>
      <c r="B18" s="136"/>
      <c r="C18" s="14"/>
      <c r="D18" s="71"/>
      <c r="E18" s="101"/>
      <c r="F18" s="101"/>
      <c r="G18" s="118"/>
      <c r="H18" s="65"/>
    </row>
    <row r="19" spans="1:8" ht="15.75" x14ac:dyDescent="0.25">
      <c r="A19" s="135" t="s">
        <v>16</v>
      </c>
      <c r="B19" s="136"/>
      <c r="C19" s="14"/>
      <c r="D19" s="71">
        <v>1</v>
      </c>
      <c r="E19" s="101">
        <v>496983</v>
      </c>
      <c r="F19" s="101">
        <v>80886</v>
      </c>
      <c r="G19" s="118">
        <f>F19/E19</f>
        <v>0.16275405798588685</v>
      </c>
      <c r="H19" s="65"/>
    </row>
    <row r="20" spans="1:8" ht="15.75" x14ac:dyDescent="0.25">
      <c r="A20" s="135" t="s">
        <v>86</v>
      </c>
      <c r="B20" s="136"/>
      <c r="C20" s="14"/>
      <c r="D20" s="71"/>
      <c r="E20" s="101"/>
      <c r="F20" s="101"/>
      <c r="G20" s="118"/>
      <c r="H20" s="65"/>
    </row>
    <row r="21" spans="1:8" ht="15.75" x14ac:dyDescent="0.25">
      <c r="A21" s="135" t="s">
        <v>87</v>
      </c>
      <c r="B21" s="136"/>
      <c r="C21" s="14"/>
      <c r="D21" s="71"/>
      <c r="E21" s="101"/>
      <c r="F21" s="101"/>
      <c r="G21" s="118"/>
      <c r="H21" s="65"/>
    </row>
    <row r="22" spans="1:8" ht="15.75" x14ac:dyDescent="0.25">
      <c r="A22" s="135" t="s">
        <v>17</v>
      </c>
      <c r="B22" s="136"/>
      <c r="C22" s="14"/>
      <c r="D22" s="71"/>
      <c r="E22" s="101"/>
      <c r="F22" s="101"/>
      <c r="G22" s="118"/>
      <c r="H22" s="65"/>
    </row>
    <row r="23" spans="1:8" ht="15.75" x14ac:dyDescent="0.25">
      <c r="A23" s="135" t="s">
        <v>97</v>
      </c>
      <c r="B23" s="136"/>
      <c r="C23" s="14"/>
      <c r="D23" s="71"/>
      <c r="E23" s="101"/>
      <c r="F23" s="101"/>
      <c r="G23" s="118"/>
      <c r="H23" s="65"/>
    </row>
    <row r="24" spans="1:8" ht="15.75" x14ac:dyDescent="0.25">
      <c r="A24" s="135" t="s">
        <v>18</v>
      </c>
      <c r="B24" s="136"/>
      <c r="C24" s="14"/>
      <c r="D24" s="71">
        <v>2</v>
      </c>
      <c r="E24" s="101">
        <v>791664</v>
      </c>
      <c r="F24" s="101">
        <v>190122.5</v>
      </c>
      <c r="G24" s="118">
        <f>F24/E24</f>
        <v>0.2401555457871016</v>
      </c>
      <c r="H24" s="6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65"/>
    </row>
    <row r="26" spans="1:8" ht="15.75" x14ac:dyDescent="0.25">
      <c r="A26" s="137" t="s">
        <v>21</v>
      </c>
      <c r="B26" s="136"/>
      <c r="C26" s="14"/>
      <c r="D26" s="71">
        <v>4</v>
      </c>
      <c r="E26" s="101">
        <v>15107</v>
      </c>
      <c r="F26" s="101">
        <v>15107</v>
      </c>
      <c r="G26" s="118">
        <f>F26/E26</f>
        <v>1</v>
      </c>
      <c r="H26" s="6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6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65"/>
    </row>
    <row r="29" spans="1:8" ht="15.75" x14ac:dyDescent="0.25">
      <c r="A29" s="138" t="s">
        <v>88</v>
      </c>
      <c r="B29" s="136"/>
      <c r="C29" s="14"/>
      <c r="D29" s="71">
        <v>1</v>
      </c>
      <c r="E29" s="101">
        <v>90429</v>
      </c>
      <c r="F29" s="101">
        <v>47072.5</v>
      </c>
      <c r="G29" s="118">
        <f>F29/E29</f>
        <v>0.52054650609870723</v>
      </c>
      <c r="H29" s="65"/>
    </row>
    <row r="30" spans="1:8" ht="15.75" x14ac:dyDescent="0.25">
      <c r="A30" s="138" t="s">
        <v>109</v>
      </c>
      <c r="B30" s="136"/>
      <c r="C30" s="14"/>
      <c r="D30" s="71">
        <v>11</v>
      </c>
      <c r="E30" s="101">
        <v>1000343</v>
      </c>
      <c r="F30" s="101">
        <v>227615.5</v>
      </c>
      <c r="G30" s="118">
        <f>F30/E30</f>
        <v>0.227537454653054</v>
      </c>
      <c r="H30" s="65"/>
    </row>
    <row r="31" spans="1:8" ht="15.75" x14ac:dyDescent="0.25">
      <c r="A31" s="138" t="s">
        <v>116</v>
      </c>
      <c r="B31" s="136"/>
      <c r="C31" s="14"/>
      <c r="D31" s="71"/>
      <c r="E31" s="101"/>
      <c r="F31" s="101"/>
      <c r="G31" s="118"/>
      <c r="H31" s="65"/>
    </row>
    <row r="32" spans="1:8" ht="15.75" x14ac:dyDescent="0.25">
      <c r="A32" s="138" t="s">
        <v>90</v>
      </c>
      <c r="B32" s="136"/>
      <c r="C32" s="14"/>
      <c r="D32" s="71"/>
      <c r="E32" s="101"/>
      <c r="F32" s="101"/>
      <c r="G32" s="118"/>
      <c r="H32" s="65"/>
    </row>
    <row r="33" spans="1:8" ht="15.75" x14ac:dyDescent="0.25">
      <c r="A33" s="138" t="s">
        <v>66</v>
      </c>
      <c r="B33" s="136"/>
      <c r="C33" s="14"/>
      <c r="D33" s="71"/>
      <c r="E33" s="101"/>
      <c r="F33" s="101"/>
      <c r="G33" s="118"/>
      <c r="H33" s="65"/>
    </row>
    <row r="34" spans="1:8" ht="15.75" x14ac:dyDescent="0.25">
      <c r="A34" s="138" t="s">
        <v>118</v>
      </c>
      <c r="B34" s="136"/>
      <c r="C34" s="14"/>
      <c r="D34" s="71">
        <v>1</v>
      </c>
      <c r="E34" s="101">
        <v>171256</v>
      </c>
      <c r="F34" s="101">
        <v>71103</v>
      </c>
      <c r="G34" s="118">
        <f>F34/E34</f>
        <v>0.41518545335637874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3075639</v>
      </c>
      <c r="F39" s="112">
        <f>SUM(F9:F38)</f>
        <v>851344.5</v>
      </c>
      <c r="G39" s="122">
        <f>F39/E39</f>
        <v>0.27680247909458816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444199</v>
      </c>
      <c r="F44" s="101">
        <v>51818.45</v>
      </c>
      <c r="G44" s="118">
        <f>1-(+F44/E44)</f>
        <v>0.8833440642594873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2754360.5</v>
      </c>
      <c r="F46" s="101">
        <v>256540.13</v>
      </c>
      <c r="G46" s="118">
        <f t="shared" ref="G46:G52" si="0">1-(+F46/E46)</f>
        <v>0.90686036559121441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2323826.5</v>
      </c>
      <c r="F47" s="101">
        <v>125996.26</v>
      </c>
      <c r="G47" s="118">
        <f t="shared" si="0"/>
        <v>0.94578069404062648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3737999.95</v>
      </c>
      <c r="F48" s="101">
        <v>365117.61</v>
      </c>
      <c r="G48" s="118">
        <f t="shared" si="0"/>
        <v>0.90232273545107988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1280275</v>
      </c>
      <c r="F50" s="101">
        <v>119997</v>
      </c>
      <c r="G50" s="118">
        <f t="shared" si="0"/>
        <v>0.9062724805217629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243960</v>
      </c>
      <c r="F51" s="101">
        <v>10330</v>
      </c>
      <c r="G51" s="118">
        <f t="shared" si="0"/>
        <v>0.95765699294966389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253925</v>
      </c>
      <c r="F52" s="101">
        <v>21625</v>
      </c>
      <c r="G52" s="118">
        <f t="shared" si="0"/>
        <v>0.91483705818647243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607</v>
      </c>
      <c r="E54" s="101">
        <v>35808392.380000003</v>
      </c>
      <c r="F54" s="101">
        <v>4039080.12</v>
      </c>
      <c r="G54" s="118">
        <f>1-(+F54/E54)</f>
        <v>0.8872029752931343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1143270.3799999999</v>
      </c>
      <c r="F55" s="101">
        <v>46259.44</v>
      </c>
      <c r="G55" s="118">
        <f>1-(+F55/E55)</f>
        <v>0.95953762048833979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809</v>
      </c>
      <c r="E61" s="112">
        <f>SUM(E44:E60)</f>
        <v>47990208.710000001</v>
      </c>
      <c r="F61" s="112">
        <f>SUM(F44:F60)</f>
        <v>5036764.0100000007</v>
      </c>
      <c r="G61" s="122">
        <f>1-(F61/E61)</f>
        <v>0.89504600739628659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5888108.5100000007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A25" sqref="A25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FEBRUARY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+ARG!$D$39+CARUTHERSVILLE!$D$39+HOLLYWOOD!$D$39+HARKC!$D$39+BALLYSKC!$D$39+AMERKC!$D$39+LAGRANGE!$D$39+AMERSC!$D$39+RIVERCITY!$D$39+HORSESHOE!$D$39+ISLEBV!$D$39+STJO!$D$38+CAPE!$D$39</f>
        <v>413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+ARG!$E$39+CARUTHERSVILLE!$E$39+HOLLYWOOD!$E$39+HARKC!$E$39+BALLYSKC!$E$39+AMERKC!$E$39+LAGRANGE!$E$39+AMERSC!$E$39+RIVERCITY!$E$39+HORSESHOE!$E$39+ISLEBV!$E$39+STJO!$E$38+CAPE!$E$39</f>
        <v>102389735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+ARG!$F$39+CARUTHERSVILLE!$F$39+HOLLYWOOD!$F$39+HARKC!$F$39+BALLYSKC!$F$39+AMERKC!$F$39+LAGRANGE!$F$39+AMERSC!$F$39+RIVERCITY!$F$39+HORSESHOE!$F$39+ISLEBV!$F$39+STJO!$F$38+CAPE!$F$39</f>
        <v>22212740.729999997</v>
      </c>
      <c r="C8" s="57"/>
      <c r="D8" s="21"/>
    </row>
    <row r="9" spans="1:4" ht="20.25" x14ac:dyDescent="0.3">
      <c r="A9" s="90" t="s">
        <v>80</v>
      </c>
      <c r="B9" s="80">
        <f>B8/B7</f>
        <v>0.21694304346036247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RIVERCITY!$D$51+STJO!$D$49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RIVERCITY!$E$51+STJO!$E$49</f>
        <v>681603</v>
      </c>
      <c r="C12" s="57"/>
      <c r="D12" s="21"/>
    </row>
    <row r="13" spans="1:4" ht="21" thickTop="1" x14ac:dyDescent="0.3">
      <c r="A13" s="90" t="s">
        <v>129</v>
      </c>
      <c r="B13" s="98">
        <f>RIVERCITY!$F$51+STJO!$F$49</f>
        <v>19120.439999999999</v>
      </c>
      <c r="C13" s="57"/>
      <c r="D13" s="21"/>
    </row>
    <row r="14" spans="1:4" ht="20.25" x14ac:dyDescent="0.3">
      <c r="A14" s="90" t="s">
        <v>84</v>
      </c>
      <c r="B14" s="80">
        <f>1-(B13/B12)</f>
        <v>0.97194783473664292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+ARG!$D$61+CARUTHERSVILLE!$D$60+HOLLYWOOD!$D$62+HARKC!$D$62+BALLYSKC!$D$62+AMERKC!$D$62+LAGRANGE!$D$60+AMERSC!$D$61+RIVERCITY!$D$73+HORSESHOE!$D$60+ISLEBV!$D$60+STJO!$D$70+CAPE!$D$61</f>
        <v>13168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+ARG!$E$61+CARUTHERSVILLE!$E$60+HOLLYWOOD!$E$62+HARKC!$E$62+BALLYSKC!$E$62+AMERKC!$E$62+LAGRANGE!$E$60+AMERSC!$E$61+RIVERCITY!$E$73+HORSESHOE!$E$60+ISLEBV!$E$60+STJO!$E$70+CAPE!$E$61</f>
        <v>1316611981.6600003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+ARG!$F$61+CARUTHERSVILLE!$F$60+HOLLYWOOD!$F$62+HARKC!$F$62+BALLYSKC!$F$62+AMERKC!$F$62+LAGRANGE!$F$60+AMERSC!$F$61+RIVERCITY!$F$73+HORSESHOE!$F$60+ISLEBV!$F$60+STJO!$F$70+CAPE!$F$61</f>
        <v>127081269.78</v>
      </c>
      <c r="C18" s="21"/>
      <c r="D18" s="21"/>
    </row>
    <row r="19" spans="1:4" ht="20.25" x14ac:dyDescent="0.3">
      <c r="A19" s="90" t="s">
        <v>84</v>
      </c>
      <c r="B19" s="80">
        <f>1-(B18/B17)</f>
        <v>0.90347857109748131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149313130.94999999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x14ac:dyDescent="0.25">
      <c r="A10" s="135" t="s">
        <v>131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11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12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105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53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98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13</v>
      </c>
      <c r="B17" s="136"/>
      <c r="C17" s="14"/>
      <c r="D17" s="71"/>
      <c r="E17" s="101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287804</v>
      </c>
      <c r="F18" s="101">
        <v>73175</v>
      </c>
      <c r="G18" s="118">
        <f>F18/E18</f>
        <v>0.25425289433086407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16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102</v>
      </c>
      <c r="B21" s="136"/>
      <c r="C21" s="14"/>
      <c r="D21" s="71"/>
      <c r="E21" s="101"/>
      <c r="F21" s="101"/>
      <c r="G21" s="118"/>
      <c r="H21" s="15"/>
    </row>
    <row r="22" spans="1:8" ht="15.75" x14ac:dyDescent="0.25">
      <c r="A22" s="135" t="s">
        <v>56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133</v>
      </c>
      <c r="B23" s="136"/>
      <c r="C23" s="14"/>
      <c r="D23" s="71"/>
      <c r="E23" s="101"/>
      <c r="F23" s="101"/>
      <c r="G23" s="118"/>
      <c r="H23" s="15"/>
    </row>
    <row r="24" spans="1:8" ht="15.75" x14ac:dyDescent="0.25">
      <c r="A24" s="135" t="s">
        <v>19</v>
      </c>
      <c r="B24" s="136"/>
      <c r="C24" s="14"/>
      <c r="D24" s="71"/>
      <c r="E24" s="101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16936</v>
      </c>
      <c r="F29" s="101">
        <v>-312</v>
      </c>
      <c r="G29" s="118">
        <f>F29/E29</f>
        <v>-1.8422295701464336E-2</v>
      </c>
      <c r="H29" s="15"/>
    </row>
    <row r="30" spans="1:8" ht="15.75" x14ac:dyDescent="0.25">
      <c r="A30" s="138" t="s">
        <v>25</v>
      </c>
      <c r="B30" s="136"/>
      <c r="C30" s="14"/>
      <c r="D30" s="71">
        <v>2</v>
      </c>
      <c r="E30" s="101">
        <v>354736</v>
      </c>
      <c r="F30" s="101">
        <v>135132</v>
      </c>
      <c r="G30" s="118">
        <f>F30/E30</f>
        <v>0.38093680934554147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109</v>
      </c>
      <c r="B32" s="136"/>
      <c r="C32" s="14"/>
      <c r="D32" s="71">
        <v>4</v>
      </c>
      <c r="E32" s="101">
        <v>538688</v>
      </c>
      <c r="F32" s="101">
        <v>50160</v>
      </c>
      <c r="G32" s="118">
        <f>F32/E32</f>
        <v>9.3115124153498874E-2</v>
      </c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23128</v>
      </c>
      <c r="F34" s="101">
        <v>7640</v>
      </c>
      <c r="G34" s="118">
        <f>F34/E34</f>
        <v>0.33033552404012451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1221292</v>
      </c>
      <c r="F39" s="112">
        <f>SUM(F9:F38)</f>
        <v>265795</v>
      </c>
      <c r="G39" s="122">
        <f>F39/E39</f>
        <v>0.21763427583247905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299199.40000000002</v>
      </c>
      <c r="F44" s="101">
        <v>17324.3</v>
      </c>
      <c r="G44" s="118">
        <f>1-(+F44/E44)</f>
        <v>0.94209781169347262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1939068.5</v>
      </c>
      <c r="F46" s="101">
        <v>191449.14</v>
      </c>
      <c r="G46" s="118">
        <f>1-(+F46/E46)</f>
        <v>0.90126746940605762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2237517.5</v>
      </c>
      <c r="F47" s="101">
        <v>119272.88</v>
      </c>
      <c r="G47" s="118">
        <f>1-(+F47/E47)</f>
        <v>0.9466941018338404</v>
      </c>
      <c r="H47" s="15"/>
    </row>
    <row r="48" spans="1:8" ht="15.75" x14ac:dyDescent="0.25">
      <c r="A48" s="27" t="s">
        <v>37</v>
      </c>
      <c r="B48" s="28"/>
      <c r="C48" s="14"/>
      <c r="D48" s="71">
        <v>41</v>
      </c>
      <c r="E48" s="101">
        <v>2762936</v>
      </c>
      <c r="F48" s="101">
        <v>250197</v>
      </c>
      <c r="G48" s="118">
        <f>1-(+F48/E48)</f>
        <v>0.90944524230745849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911110</v>
      </c>
      <c r="F50" s="101">
        <v>85620</v>
      </c>
      <c r="G50" s="118">
        <f>1-(+F50/E50)</f>
        <v>0.90602671466672524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474</v>
      </c>
      <c r="E53" s="101">
        <v>32302021.859999999</v>
      </c>
      <c r="F53" s="101">
        <v>3543330.5</v>
      </c>
      <c r="G53" s="118">
        <f>1-(+F53/E53)</f>
        <v>0.89030623174743895</v>
      </c>
      <c r="H53" s="15"/>
    </row>
    <row r="54" spans="1:8" ht="15.75" x14ac:dyDescent="0.25">
      <c r="A54" s="29" t="s">
        <v>61</v>
      </c>
      <c r="B54" s="30"/>
      <c r="C54" s="14"/>
      <c r="D54" s="71">
        <v>3</v>
      </c>
      <c r="E54" s="101">
        <v>109930.21</v>
      </c>
      <c r="F54" s="101">
        <v>6675.67</v>
      </c>
      <c r="G54" s="118">
        <f>1-(+F54/E54)</f>
        <v>0.93927356274494522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578</v>
      </c>
      <c r="E60" s="112">
        <f>SUM(E44:E59)</f>
        <v>40561783.469999999</v>
      </c>
      <c r="F60" s="112">
        <f>SUM(F44:F59)</f>
        <v>4213869.49</v>
      </c>
      <c r="G60" s="122">
        <f>1-(F60/E60)</f>
        <v>0.89611232225238246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4479664.49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>
        <v>5</v>
      </c>
      <c r="E9" s="101">
        <v>988279</v>
      </c>
      <c r="F9" s="101">
        <v>193207</v>
      </c>
      <c r="G9" s="118">
        <f>F9/E9</f>
        <v>0.19549843718221271</v>
      </c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96</v>
      </c>
      <c r="B11" s="136"/>
      <c r="C11" s="14"/>
      <c r="D11" s="71">
        <v>7</v>
      </c>
      <c r="E11" s="101">
        <v>1132710</v>
      </c>
      <c r="F11" s="101">
        <v>356188.5</v>
      </c>
      <c r="G11" s="118">
        <f>F11/E11</f>
        <v>0.31445692189527769</v>
      </c>
      <c r="H11" s="15"/>
    </row>
    <row r="12" spans="1:8" ht="15.75" x14ac:dyDescent="0.25">
      <c r="A12" s="135" t="s">
        <v>66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100</v>
      </c>
      <c r="B13" s="136"/>
      <c r="C13" s="14"/>
      <c r="D13" s="71">
        <v>3</v>
      </c>
      <c r="E13" s="101">
        <v>980493</v>
      </c>
      <c r="F13" s="101">
        <v>303087.01</v>
      </c>
      <c r="G13" s="118">
        <f>F13/E13</f>
        <v>0.30911695443006731</v>
      </c>
      <c r="H13" s="15"/>
    </row>
    <row r="14" spans="1:8" ht="15.75" x14ac:dyDescent="0.25">
      <c r="A14" s="135" t="s">
        <v>25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102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1">
        <v>190296</v>
      </c>
      <c r="F17" s="101">
        <v>79074</v>
      </c>
      <c r="G17" s="118">
        <f t="shared" ref="G17:G24" si="0">F17/E17</f>
        <v>0.41553159288687097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1">
        <v>1302983</v>
      </c>
      <c r="F18" s="101">
        <v>276612</v>
      </c>
      <c r="G18" s="118">
        <f t="shared" si="0"/>
        <v>0.21229133457612265</v>
      </c>
      <c r="H18" s="15"/>
    </row>
    <row r="19" spans="1:8" ht="15.75" x14ac:dyDescent="0.25">
      <c r="A19" s="135" t="s">
        <v>54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150</v>
      </c>
      <c r="B20" s="136"/>
      <c r="C20" s="14"/>
      <c r="D20" s="71">
        <v>2</v>
      </c>
      <c r="E20" s="101">
        <v>903782</v>
      </c>
      <c r="F20" s="101">
        <v>135282</v>
      </c>
      <c r="G20" s="118">
        <f t="shared" si="0"/>
        <v>0.1496843265300703</v>
      </c>
      <c r="H20" s="15"/>
    </row>
    <row r="21" spans="1:8" ht="15.75" x14ac:dyDescent="0.25">
      <c r="A21" s="135" t="s">
        <v>55</v>
      </c>
      <c r="B21" s="136"/>
      <c r="C21" s="14"/>
      <c r="D21" s="71">
        <v>5</v>
      </c>
      <c r="E21" s="101">
        <v>5995119</v>
      </c>
      <c r="F21" s="101">
        <v>953756</v>
      </c>
      <c r="G21" s="118">
        <f t="shared" si="0"/>
        <v>0.15908875203311226</v>
      </c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1">
        <v>330463</v>
      </c>
      <c r="F22" s="101">
        <v>24831</v>
      </c>
      <c r="G22" s="118">
        <f t="shared" si="0"/>
        <v>7.514003080526413E-2</v>
      </c>
      <c r="H22" s="15"/>
    </row>
    <row r="23" spans="1:8" ht="15.75" x14ac:dyDescent="0.25">
      <c r="A23" s="137" t="s">
        <v>20</v>
      </c>
      <c r="B23" s="136"/>
      <c r="C23" s="14"/>
      <c r="D23" s="71">
        <v>4</v>
      </c>
      <c r="E23" s="101">
        <v>619377</v>
      </c>
      <c r="F23" s="101">
        <v>51515</v>
      </c>
      <c r="G23" s="118">
        <f t="shared" si="0"/>
        <v>8.3172284408365174E-2</v>
      </c>
      <c r="H23" s="15"/>
    </row>
    <row r="24" spans="1:8" ht="15.75" x14ac:dyDescent="0.25">
      <c r="A24" s="137" t="s">
        <v>21</v>
      </c>
      <c r="B24" s="136"/>
      <c r="C24" s="14"/>
      <c r="D24" s="71">
        <v>20</v>
      </c>
      <c r="E24" s="101">
        <v>270619</v>
      </c>
      <c r="F24" s="101">
        <v>270619</v>
      </c>
      <c r="G24" s="118">
        <f t="shared" si="0"/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1">
        <v>66278</v>
      </c>
      <c r="F26" s="101">
        <v>21478</v>
      </c>
      <c r="G26" s="118">
        <f>F26/E26</f>
        <v>0.32405926551796976</v>
      </c>
      <c r="H26" s="15"/>
    </row>
    <row r="27" spans="1:8" ht="15.75" x14ac:dyDescent="0.25">
      <c r="A27" s="135" t="s">
        <v>114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1">
        <v>184630</v>
      </c>
      <c r="F28" s="101">
        <v>61047</v>
      </c>
      <c r="G28" s="118">
        <f>F28/E28</f>
        <v>0.3306450739316471</v>
      </c>
      <c r="H28" s="15"/>
    </row>
    <row r="29" spans="1:8" ht="15.75" x14ac:dyDescent="0.25">
      <c r="A29" s="138" t="s">
        <v>110</v>
      </c>
      <c r="B29" s="136"/>
      <c r="C29" s="14"/>
      <c r="D29" s="71">
        <v>1</v>
      </c>
      <c r="E29" s="101">
        <v>61083</v>
      </c>
      <c r="F29" s="101">
        <v>21657.5</v>
      </c>
      <c r="G29" s="118">
        <f>F29/E29</f>
        <v>0.35455855147913495</v>
      </c>
      <c r="H29" s="15"/>
    </row>
    <row r="30" spans="1:8" ht="15.75" x14ac:dyDescent="0.25">
      <c r="A30" s="138" t="s">
        <v>115</v>
      </c>
      <c r="B30" s="136"/>
      <c r="C30" s="14"/>
      <c r="D30" s="71"/>
      <c r="E30" s="121"/>
      <c r="F30" s="101"/>
      <c r="G30" s="118"/>
      <c r="H30" s="15"/>
    </row>
    <row r="31" spans="1:8" ht="15.75" x14ac:dyDescent="0.25">
      <c r="A31" s="138" t="s">
        <v>135</v>
      </c>
      <c r="B31" s="136"/>
      <c r="C31" s="14"/>
      <c r="D31" s="71"/>
      <c r="E31" s="121"/>
      <c r="F31" s="101"/>
      <c r="G31" s="118"/>
      <c r="H31" s="15"/>
    </row>
    <row r="32" spans="1:8" ht="15.75" x14ac:dyDescent="0.25">
      <c r="A32" s="138" t="s">
        <v>57</v>
      </c>
      <c r="B32" s="136"/>
      <c r="C32" s="14"/>
      <c r="D32" s="71">
        <v>11</v>
      </c>
      <c r="E32" s="121">
        <v>978002</v>
      </c>
      <c r="F32" s="121">
        <v>137674</v>
      </c>
      <c r="G32" s="118">
        <f>F32/E32</f>
        <v>0.1407706732706068</v>
      </c>
      <c r="H32" s="15"/>
    </row>
    <row r="33" spans="1:8" ht="15.75" x14ac:dyDescent="0.25">
      <c r="A33" s="135" t="s">
        <v>132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91</v>
      </c>
      <c r="B34" s="136"/>
      <c r="C34" s="14"/>
      <c r="D34" s="71">
        <v>1</v>
      </c>
      <c r="E34" s="101">
        <v>327986</v>
      </c>
      <c r="F34" s="101">
        <v>57004</v>
      </c>
      <c r="G34" s="118">
        <f>F34/E34</f>
        <v>0.17380010122383271</v>
      </c>
      <c r="H34" s="15"/>
    </row>
    <row r="35" spans="1:8" x14ac:dyDescent="0.2">
      <c r="A35" s="16" t="s">
        <v>28</v>
      </c>
      <c r="B35" s="13"/>
      <c r="C35" s="14"/>
      <c r="D35" s="72"/>
      <c r="E35" s="120">
        <v>1354975</v>
      </c>
      <c r="F35" s="101">
        <v>205253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>
        <v>-5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15687075</v>
      </c>
      <c r="F39" s="112">
        <f>SUM(F9:F38)</f>
        <v>3148280.01</v>
      </c>
      <c r="G39" s="122">
        <f>F39/E39</f>
        <v>0.20069260904279476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33256746.690000001</v>
      </c>
      <c r="F44" s="101">
        <v>1782411.94</v>
      </c>
      <c r="G44" s="118">
        <f t="shared" ref="G44:G50" si="1">1-(+F44/E44)</f>
        <v>0.94640450081859762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4668896.7300000004</v>
      </c>
      <c r="F45" s="101">
        <v>305115.34999999998</v>
      </c>
      <c r="G45" s="118">
        <f t="shared" si="1"/>
        <v>0.9346493684386975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14364945.65</v>
      </c>
      <c r="F46" s="101">
        <v>823156.84</v>
      </c>
      <c r="G46" s="118">
        <f t="shared" si="1"/>
        <v>0.94269683575168972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357668</v>
      </c>
      <c r="F47" s="101">
        <v>11901.45</v>
      </c>
      <c r="G47" s="118">
        <f t="shared" si="1"/>
        <v>0.96672486775445388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16739813</v>
      </c>
      <c r="F48" s="101">
        <v>761536.99</v>
      </c>
      <c r="G48" s="118">
        <f t="shared" si="1"/>
        <v>0.95450743744867406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110222</v>
      </c>
      <c r="F49" s="101">
        <v>14550</v>
      </c>
      <c r="G49" s="118">
        <f t="shared" si="1"/>
        <v>0.86799368547114009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1367635</v>
      </c>
      <c r="F50" s="101">
        <v>90830</v>
      </c>
      <c r="G50" s="118">
        <f t="shared" si="1"/>
        <v>0.93358608108157515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202325</v>
      </c>
      <c r="F52" s="101">
        <v>27000</v>
      </c>
      <c r="G52" s="118">
        <f>1-(+F52/E52)</f>
        <v>0.86655134066477202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164300</v>
      </c>
      <c r="F53" s="101">
        <v>30100</v>
      </c>
      <c r="G53" s="118">
        <f>1-(+F53/E53)</f>
        <v>0.81679853925745594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110493178</v>
      </c>
      <c r="F54" s="101">
        <v>11999188.25</v>
      </c>
      <c r="G54" s="118">
        <f>1-(+F54/E54)</f>
        <v>0.89140335659455827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387818.22</v>
      </c>
      <c r="F55" s="101">
        <v>49536.82</v>
      </c>
      <c r="G55" s="118">
        <f>1-(+F55/E55)</f>
        <v>0.87226794037680855</v>
      </c>
      <c r="H55" s="15"/>
    </row>
    <row r="56" spans="1:8" ht="15.75" x14ac:dyDescent="0.25">
      <c r="A56" s="27" t="s">
        <v>155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1546</v>
      </c>
      <c r="E62" s="112">
        <f>SUM(E44:E61)</f>
        <v>182113548.28999999</v>
      </c>
      <c r="F62" s="112">
        <f>SUM(F44:F61)</f>
        <v>15895327.640000001</v>
      </c>
      <c r="G62" s="122">
        <f>1-(+F62/E62)</f>
        <v>0.91271748977902467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19043607.649999999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>
        <v>8</v>
      </c>
      <c r="E10" s="100">
        <v>2136643</v>
      </c>
      <c r="F10" s="101">
        <v>486600.5</v>
      </c>
      <c r="G10" s="126">
        <f t="shared" ref="G10:G22" si="0">F10/E10</f>
        <v>0.22774066608226082</v>
      </c>
      <c r="H10" s="15"/>
    </row>
    <row r="11" spans="1:8" ht="15.75" x14ac:dyDescent="0.25">
      <c r="A11" s="135" t="s">
        <v>96</v>
      </c>
      <c r="B11" s="136"/>
      <c r="C11" s="14"/>
      <c r="D11" s="71">
        <v>9</v>
      </c>
      <c r="E11" s="100">
        <v>1108357</v>
      </c>
      <c r="F11" s="101">
        <v>331946</v>
      </c>
      <c r="G11" s="126">
        <f t="shared" si="0"/>
        <v>0.29949375517094223</v>
      </c>
      <c r="H11" s="15"/>
    </row>
    <row r="12" spans="1:8" ht="15.75" x14ac:dyDescent="0.25">
      <c r="A12" s="135" t="s">
        <v>66</v>
      </c>
      <c r="B12" s="136"/>
      <c r="C12" s="14"/>
      <c r="D12" s="71"/>
      <c r="E12" s="100"/>
      <c r="F12" s="101"/>
      <c r="G12" s="126"/>
      <c r="H12" s="15"/>
    </row>
    <row r="13" spans="1:8" ht="15.75" x14ac:dyDescent="0.25">
      <c r="A13" s="135" t="s">
        <v>100</v>
      </c>
      <c r="B13" s="136"/>
      <c r="C13" s="14"/>
      <c r="D13" s="71"/>
      <c r="E13" s="100"/>
      <c r="F13" s="101"/>
      <c r="G13" s="126"/>
      <c r="H13" s="15"/>
    </row>
    <row r="14" spans="1:8" ht="15.75" x14ac:dyDescent="0.25">
      <c r="A14" s="135" t="s">
        <v>25</v>
      </c>
      <c r="B14" s="136"/>
      <c r="C14" s="14"/>
      <c r="D14" s="71">
        <v>1</v>
      </c>
      <c r="E14" s="100">
        <v>319215</v>
      </c>
      <c r="F14" s="101">
        <v>132091</v>
      </c>
      <c r="G14" s="126">
        <f t="shared" si="0"/>
        <v>0.4137994768416271</v>
      </c>
      <c r="H14" s="15"/>
    </row>
    <row r="15" spans="1:8" ht="15.75" x14ac:dyDescent="0.25">
      <c r="A15" s="135" t="s">
        <v>102</v>
      </c>
      <c r="B15" s="136"/>
      <c r="C15" s="14"/>
      <c r="D15" s="71">
        <v>1</v>
      </c>
      <c r="E15" s="100">
        <v>136762</v>
      </c>
      <c r="F15" s="101">
        <v>30081</v>
      </c>
      <c r="G15" s="126">
        <f t="shared" si="0"/>
        <v>0.21995144850177681</v>
      </c>
      <c r="H15" s="15"/>
    </row>
    <row r="16" spans="1:8" ht="15.75" x14ac:dyDescent="0.25">
      <c r="A16" s="135" t="s">
        <v>10</v>
      </c>
      <c r="B16" s="136"/>
      <c r="C16" s="14"/>
      <c r="D16" s="71">
        <v>1</v>
      </c>
      <c r="E16" s="100">
        <v>4300</v>
      </c>
      <c r="F16" s="101">
        <v>-1089</v>
      </c>
      <c r="G16" s="126">
        <f t="shared" si="0"/>
        <v>-0.2532558139534884</v>
      </c>
      <c r="H16" s="15"/>
    </row>
    <row r="17" spans="1:8" ht="15.75" x14ac:dyDescent="0.25">
      <c r="A17" s="135" t="s">
        <v>14</v>
      </c>
      <c r="B17" s="136"/>
      <c r="C17" s="14"/>
      <c r="D17" s="71">
        <v>3</v>
      </c>
      <c r="E17" s="100">
        <v>595783</v>
      </c>
      <c r="F17" s="101">
        <v>146059.5</v>
      </c>
      <c r="G17" s="118">
        <f t="shared" si="0"/>
        <v>0.24515553481720695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0">
        <v>1221770</v>
      </c>
      <c r="F18" s="101">
        <v>185888.5</v>
      </c>
      <c r="G18" s="126">
        <f t="shared" si="0"/>
        <v>0.15214688525663586</v>
      </c>
      <c r="H18" s="15"/>
    </row>
    <row r="19" spans="1:8" ht="15.75" x14ac:dyDescent="0.25">
      <c r="A19" s="135" t="s">
        <v>54</v>
      </c>
      <c r="B19" s="136"/>
      <c r="C19" s="14"/>
      <c r="D19" s="71">
        <v>2</v>
      </c>
      <c r="E19" s="100">
        <v>389120</v>
      </c>
      <c r="F19" s="101">
        <v>25558.5</v>
      </c>
      <c r="G19" s="118">
        <f t="shared" si="0"/>
        <v>6.5682822779605257E-2</v>
      </c>
      <c r="H19" s="15"/>
    </row>
    <row r="20" spans="1:8" ht="15.75" x14ac:dyDescent="0.25">
      <c r="A20" s="135" t="s">
        <v>150</v>
      </c>
      <c r="B20" s="136"/>
      <c r="C20" s="14"/>
      <c r="D20" s="71"/>
      <c r="E20" s="100"/>
      <c r="F20" s="101"/>
      <c r="G20" s="118"/>
      <c r="H20" s="15"/>
    </row>
    <row r="21" spans="1:8" ht="15.75" x14ac:dyDescent="0.25">
      <c r="A21" s="135" t="s">
        <v>55</v>
      </c>
      <c r="B21" s="136"/>
      <c r="C21" s="14"/>
      <c r="D21" s="71">
        <v>6</v>
      </c>
      <c r="E21" s="100">
        <v>5614077</v>
      </c>
      <c r="F21" s="101">
        <v>1225539.5</v>
      </c>
      <c r="G21" s="118">
        <f t="shared" si="0"/>
        <v>0.21829759370952695</v>
      </c>
      <c r="H21" s="15"/>
    </row>
    <row r="22" spans="1:8" ht="15.75" x14ac:dyDescent="0.25">
      <c r="A22" s="135" t="s">
        <v>56</v>
      </c>
      <c r="B22" s="136"/>
      <c r="C22" s="14"/>
      <c r="D22" s="71">
        <v>3</v>
      </c>
      <c r="E22" s="100">
        <v>1116102</v>
      </c>
      <c r="F22" s="101">
        <v>252753.5</v>
      </c>
      <c r="G22" s="118">
        <f t="shared" si="0"/>
        <v>0.22646093278212923</v>
      </c>
      <c r="H22" s="15"/>
    </row>
    <row r="23" spans="1:8" ht="15.75" x14ac:dyDescent="0.25">
      <c r="A23" s="137" t="s">
        <v>20</v>
      </c>
      <c r="B23" s="136"/>
      <c r="C23" s="14"/>
      <c r="D23" s="71">
        <v>3</v>
      </c>
      <c r="E23" s="100">
        <v>535283</v>
      </c>
      <c r="F23" s="101">
        <v>108497.5</v>
      </c>
      <c r="G23" s="118">
        <f>F23/E23</f>
        <v>0.20269184711638516</v>
      </c>
      <c r="H23" s="15"/>
    </row>
    <row r="24" spans="1:8" ht="15.75" x14ac:dyDescent="0.25">
      <c r="A24" s="137" t="s">
        <v>21</v>
      </c>
      <c r="B24" s="136"/>
      <c r="C24" s="14"/>
      <c r="D24" s="71">
        <v>13</v>
      </c>
      <c r="E24" s="100">
        <v>206798</v>
      </c>
      <c r="F24" s="101">
        <v>206798</v>
      </c>
      <c r="G24" s="118">
        <f>F24/E24</f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0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0">
        <v>43164</v>
      </c>
      <c r="F26" s="101">
        <v>43164</v>
      </c>
      <c r="G26" s="118">
        <f>F26/E26</f>
        <v>1</v>
      </c>
      <c r="H26" s="15"/>
    </row>
    <row r="27" spans="1:8" ht="15.75" x14ac:dyDescent="0.25">
      <c r="A27" s="135" t="s">
        <v>114</v>
      </c>
      <c r="B27" s="136"/>
      <c r="C27" s="14"/>
      <c r="D27" s="71"/>
      <c r="E27" s="100"/>
      <c r="F27" s="101"/>
      <c r="G27" s="126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0">
        <v>121043</v>
      </c>
      <c r="F28" s="101">
        <v>59772.5</v>
      </c>
      <c r="G28" s="118">
        <f>F28/E28</f>
        <v>0.49381211635534478</v>
      </c>
      <c r="H28" s="15"/>
    </row>
    <row r="29" spans="1:8" ht="15.75" x14ac:dyDescent="0.25">
      <c r="A29" s="138" t="s">
        <v>110</v>
      </c>
      <c r="B29" s="136"/>
      <c r="C29" s="14"/>
      <c r="D29" s="71"/>
      <c r="E29" s="100"/>
      <c r="F29" s="100"/>
      <c r="G29" s="127"/>
      <c r="H29" s="15"/>
    </row>
    <row r="30" spans="1:8" ht="15.75" x14ac:dyDescent="0.25">
      <c r="A30" s="138" t="s">
        <v>115</v>
      </c>
      <c r="B30" s="136"/>
      <c r="C30" s="14"/>
      <c r="D30" s="71"/>
      <c r="E30" s="128"/>
      <c r="F30" s="101"/>
      <c r="G30" s="126"/>
      <c r="H30" s="15"/>
    </row>
    <row r="31" spans="1:8" ht="15.75" x14ac:dyDescent="0.25">
      <c r="A31" s="138" t="s">
        <v>135</v>
      </c>
      <c r="B31" s="136"/>
      <c r="C31" s="14"/>
      <c r="D31" s="71">
        <v>1</v>
      </c>
      <c r="E31" s="128">
        <v>172428</v>
      </c>
      <c r="F31" s="101">
        <v>51893</v>
      </c>
      <c r="G31" s="126">
        <f>F31/E31</f>
        <v>0.3009546013408495</v>
      </c>
      <c r="H31" s="15"/>
    </row>
    <row r="32" spans="1:8" ht="15.75" x14ac:dyDescent="0.25">
      <c r="A32" s="138" t="s">
        <v>57</v>
      </c>
      <c r="B32" s="136"/>
      <c r="C32" s="14"/>
      <c r="D32" s="71"/>
      <c r="E32" s="128"/>
      <c r="F32" s="121"/>
      <c r="G32" s="126"/>
      <c r="H32" s="15"/>
    </row>
    <row r="33" spans="1:8" ht="15.75" x14ac:dyDescent="0.25">
      <c r="A33" s="135" t="s">
        <v>132</v>
      </c>
      <c r="B33" s="136"/>
      <c r="C33" s="14"/>
      <c r="D33" s="71">
        <v>2</v>
      </c>
      <c r="E33" s="100">
        <v>335475</v>
      </c>
      <c r="F33" s="101">
        <v>86289</v>
      </c>
      <c r="G33" s="126">
        <f>F33/E33</f>
        <v>0.25721439749608765</v>
      </c>
      <c r="H33" s="15"/>
    </row>
    <row r="34" spans="1:8" ht="15.75" x14ac:dyDescent="0.25">
      <c r="A34" s="135" t="s">
        <v>91</v>
      </c>
      <c r="B34" s="136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56</v>
      </c>
      <c r="E39" s="112">
        <f>SUM(E9:E38)</f>
        <v>14056320</v>
      </c>
      <c r="F39" s="112">
        <f>SUM(F9:F38)</f>
        <v>3371843</v>
      </c>
      <c r="G39" s="122">
        <f>F39/E39</f>
        <v>0.23988092189136276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54</v>
      </c>
      <c r="E44" s="101">
        <v>6429899.0499999998</v>
      </c>
      <c r="F44" s="101">
        <v>444739.59</v>
      </c>
      <c r="G44" s="118">
        <f>1-(+F44/E44)</f>
        <v>0.93083257038071232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6244914.2599999998</v>
      </c>
      <c r="F45" s="101">
        <v>694531.25</v>
      </c>
      <c r="G45" s="118">
        <f t="shared" ref="G45:G56" si="1">1-(+F45/E45)</f>
        <v>0.8887845019028332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9440851.75</v>
      </c>
      <c r="F46" s="101">
        <v>640838.43999999994</v>
      </c>
      <c r="G46" s="118">
        <f t="shared" si="1"/>
        <v>0.9321206966310005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89</v>
      </c>
      <c r="E48" s="101">
        <v>18142861.75</v>
      </c>
      <c r="F48" s="101">
        <v>1014394.49</v>
      </c>
      <c r="G48" s="118">
        <f t="shared" si="1"/>
        <v>0.94408850687516266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1428687</v>
      </c>
      <c r="F49" s="101">
        <v>-59972</v>
      </c>
      <c r="G49" s="118">
        <f t="shared" si="1"/>
        <v>1.0419770040603715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1377865</v>
      </c>
      <c r="F50" s="101">
        <v>76450</v>
      </c>
      <c r="G50" s="118">
        <f t="shared" si="1"/>
        <v>0.94451560929408906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151725</v>
      </c>
      <c r="F52" s="101">
        <v>34450</v>
      </c>
      <c r="G52" s="118">
        <f t="shared" si="1"/>
        <v>0.77294447190640958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124100</v>
      </c>
      <c r="F53" s="101">
        <v>29600</v>
      </c>
      <c r="G53" s="118">
        <f t="shared" si="1"/>
        <v>0.76148267526188551</v>
      </c>
      <c r="H53" s="15"/>
    </row>
    <row r="54" spans="1:8" ht="15.75" x14ac:dyDescent="0.25">
      <c r="A54" s="27" t="s">
        <v>60</v>
      </c>
      <c r="B54" s="30"/>
      <c r="C54" s="14"/>
      <c r="D54" s="71">
        <v>639</v>
      </c>
      <c r="E54" s="101">
        <v>58495306.140000001</v>
      </c>
      <c r="F54" s="101">
        <v>6568861.7599999998</v>
      </c>
      <c r="G54" s="118">
        <f t="shared" si="1"/>
        <v>0.88770275440086788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155</v>
      </c>
      <c r="B56" s="30"/>
      <c r="C56" s="14"/>
      <c r="D56" s="71">
        <v>17</v>
      </c>
      <c r="E56" s="101">
        <v>1998259.04</v>
      </c>
      <c r="F56" s="101">
        <v>238086.92</v>
      </c>
      <c r="G56" s="118">
        <f t="shared" si="1"/>
        <v>0.88085282476690308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937</v>
      </c>
      <c r="E62" s="112">
        <f>SUM(E44:E61)</f>
        <v>103834468.99000001</v>
      </c>
      <c r="F62" s="112">
        <f>SUM(F44:F61)</f>
        <v>9681980.4499999993</v>
      </c>
      <c r="G62" s="122">
        <f>1-(F62/E62)</f>
        <v>0.9067556222497517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13053823.449999999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>
        <v>7</v>
      </c>
      <c r="E10" s="101">
        <v>515746</v>
      </c>
      <c r="F10" s="101">
        <v>146296</v>
      </c>
      <c r="G10" s="118">
        <f>F10/E10</f>
        <v>0.28365901044312508</v>
      </c>
      <c r="H10" s="15"/>
    </row>
    <row r="11" spans="1:8" ht="15.75" x14ac:dyDescent="0.25">
      <c r="A11" s="135" t="s">
        <v>94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62</v>
      </c>
      <c r="B12" s="136"/>
      <c r="C12" s="14"/>
      <c r="D12" s="71">
        <v>1</v>
      </c>
      <c r="E12" s="101">
        <v>174647</v>
      </c>
      <c r="F12" s="101">
        <v>34815.5</v>
      </c>
      <c r="G12" s="118">
        <f>F12/E12</f>
        <v>0.19934782733170339</v>
      </c>
      <c r="H12" s="15"/>
    </row>
    <row r="13" spans="1:8" ht="15.75" x14ac:dyDescent="0.25">
      <c r="A13" s="135" t="s">
        <v>63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119</v>
      </c>
      <c r="B14" s="136"/>
      <c r="C14" s="14"/>
      <c r="D14" s="71">
        <v>5</v>
      </c>
      <c r="E14" s="101">
        <v>1314609</v>
      </c>
      <c r="F14" s="101">
        <v>339549.5</v>
      </c>
      <c r="G14" s="118">
        <f>F14/E14</f>
        <v>0.25828934687043831</v>
      </c>
      <c r="H14" s="15"/>
    </row>
    <row r="15" spans="1:8" ht="15.75" x14ac:dyDescent="0.25">
      <c r="A15" s="135" t="s">
        <v>25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120</v>
      </c>
      <c r="B17" s="136"/>
      <c r="C17" s="14"/>
      <c r="D17" s="71">
        <v>1</v>
      </c>
      <c r="E17" s="101">
        <v>136630</v>
      </c>
      <c r="F17" s="101">
        <v>58026</v>
      </c>
      <c r="G17" s="118">
        <f>F17/E17</f>
        <v>0.42469443021298398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401745</v>
      </c>
      <c r="F18" s="101">
        <v>127572</v>
      </c>
      <c r="G18" s="118">
        <f>F18/E18</f>
        <v>0.31754471119740135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154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156</v>
      </c>
      <c r="B21" s="136"/>
      <c r="C21" s="14"/>
      <c r="D21" s="71">
        <v>2</v>
      </c>
      <c r="E21" s="101">
        <v>652496</v>
      </c>
      <c r="F21" s="101">
        <v>6525.5</v>
      </c>
      <c r="G21" s="118">
        <f>F21/E21</f>
        <v>1.0000827591280253E-2</v>
      </c>
      <c r="H21" s="15"/>
    </row>
    <row r="22" spans="1:8" ht="15.75" x14ac:dyDescent="0.25">
      <c r="A22" s="135" t="s">
        <v>143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108</v>
      </c>
      <c r="B23" s="136"/>
      <c r="C23" s="14"/>
      <c r="D23" s="71">
        <v>9</v>
      </c>
      <c r="E23" s="101">
        <v>846791</v>
      </c>
      <c r="F23" s="101">
        <v>207826.5</v>
      </c>
      <c r="G23" s="118">
        <f>F23/E23</f>
        <v>0.24542832883202584</v>
      </c>
      <c r="H23" s="15"/>
    </row>
    <row r="24" spans="1:8" ht="15.75" x14ac:dyDescent="0.25">
      <c r="A24" s="135" t="s">
        <v>138</v>
      </c>
      <c r="B24" s="136"/>
      <c r="C24" s="14"/>
      <c r="D24" s="71">
        <v>1</v>
      </c>
      <c r="E24" s="101">
        <v>72841</v>
      </c>
      <c r="F24" s="101">
        <v>11078.5</v>
      </c>
      <c r="G24" s="118">
        <f>F24/E24</f>
        <v>0.15209154185142984</v>
      </c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136707</v>
      </c>
      <c r="F25" s="101">
        <v>21992</v>
      </c>
      <c r="G25" s="118">
        <f>F25/E25</f>
        <v>0.16086959702136686</v>
      </c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133</v>
      </c>
      <c r="B29" s="136"/>
      <c r="C29" s="14"/>
      <c r="D29" s="71"/>
      <c r="E29" s="101"/>
      <c r="F29" s="101"/>
      <c r="G29" s="118"/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x14ac:dyDescent="0.25">
      <c r="A31" s="138" t="s">
        <v>144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53</v>
      </c>
      <c r="B32" s="136"/>
      <c r="C32" s="14"/>
      <c r="D32" s="71"/>
      <c r="E32" s="101"/>
      <c r="F32" s="101"/>
      <c r="G32" s="118"/>
      <c r="H32" s="15"/>
    </row>
    <row r="33" spans="1:8" ht="15.75" x14ac:dyDescent="0.25">
      <c r="A33" s="138" t="s">
        <v>151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95</v>
      </c>
      <c r="B34" s="136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22957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29</v>
      </c>
      <c r="E39" s="112">
        <f>SUM(E9:E38)</f>
        <v>4252212</v>
      </c>
      <c r="F39" s="112">
        <f>SUM(F9:F38)</f>
        <v>976638.5</v>
      </c>
      <c r="G39" s="122">
        <f>F39/E39</f>
        <v>0.2296777536021252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755676.13</v>
      </c>
      <c r="F44" s="101">
        <v>75218.94</v>
      </c>
      <c r="G44" s="118">
        <f>1-(+F44/E44)</f>
        <v>0.9004614053377602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1087317.95</v>
      </c>
      <c r="F46" s="101">
        <v>113925.58</v>
      </c>
      <c r="G46" s="118">
        <f>1-(+F46/E46)</f>
        <v>0.8952233061175896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1634995</v>
      </c>
      <c r="F47" s="101">
        <v>102487.26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3014127</v>
      </c>
      <c r="F48" s="101">
        <v>266672.99</v>
      </c>
      <c r="G48" s="118">
        <f>1-(+F48/E48)</f>
        <v>0.91152562914568636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9</v>
      </c>
      <c r="E50" s="101">
        <v>495570</v>
      </c>
      <c r="F50" s="101">
        <v>3264</v>
      </c>
      <c r="G50" s="118">
        <f>1-(+F50/E50)</f>
        <v>0.99341364489375872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470</v>
      </c>
      <c r="E54" s="101">
        <v>25624241.629999999</v>
      </c>
      <c r="F54" s="101">
        <v>3146261.29</v>
      </c>
      <c r="G54" s="118">
        <f>1-(+F54/E54)</f>
        <v>0.8772154378096223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330</v>
      </c>
      <c r="E56" s="101">
        <v>47867842.409999996</v>
      </c>
      <c r="F56" s="101">
        <v>5332264.6100000003</v>
      </c>
      <c r="G56" s="118">
        <f>1-(+F56/E56)</f>
        <v>0.88860445047161674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886</v>
      </c>
      <c r="E62" s="112">
        <f>SUM(E44:E61)</f>
        <v>80479770.120000005</v>
      </c>
      <c r="F62" s="112">
        <f>SUM(F44:F61)</f>
        <v>9040094.6699999999</v>
      </c>
      <c r="G62" s="122">
        <f>1-(+F62/E62)</f>
        <v>0.88767245909722781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10016733.17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18"/>
      <c r="H10" s="15"/>
    </row>
    <row r="11" spans="1:8" ht="15.75" x14ac:dyDescent="0.25">
      <c r="A11" s="135" t="s">
        <v>94</v>
      </c>
      <c r="B11" s="136"/>
      <c r="C11" s="14"/>
      <c r="D11" s="71">
        <v>4</v>
      </c>
      <c r="E11" s="100">
        <v>524970</v>
      </c>
      <c r="F11" s="101">
        <v>95318.5</v>
      </c>
      <c r="G11" s="118">
        <f t="shared" ref="G11:G23" si="0">F11/E11</f>
        <v>0.18156942301464846</v>
      </c>
      <c r="H11" s="15"/>
    </row>
    <row r="12" spans="1:8" ht="15.75" x14ac:dyDescent="0.25">
      <c r="A12" s="135" t="s">
        <v>62</v>
      </c>
      <c r="B12" s="136"/>
      <c r="C12" s="14"/>
      <c r="D12" s="71"/>
      <c r="E12" s="100"/>
      <c r="F12" s="101"/>
      <c r="G12" s="118"/>
      <c r="H12" s="15"/>
    </row>
    <row r="13" spans="1:8" ht="15.75" x14ac:dyDescent="0.25">
      <c r="A13" s="135" t="s">
        <v>63</v>
      </c>
      <c r="B13" s="136"/>
      <c r="C13" s="14"/>
      <c r="D13" s="71">
        <v>1</v>
      </c>
      <c r="E13" s="100">
        <v>32006</v>
      </c>
      <c r="F13" s="101">
        <v>17226</v>
      </c>
      <c r="G13" s="118">
        <f t="shared" si="0"/>
        <v>0.53821158532775104</v>
      </c>
      <c r="H13" s="15"/>
    </row>
    <row r="14" spans="1:8" ht="15.75" x14ac:dyDescent="0.25">
      <c r="A14" s="135" t="s">
        <v>119</v>
      </c>
      <c r="B14" s="136"/>
      <c r="C14" s="14"/>
      <c r="D14" s="71">
        <v>2</v>
      </c>
      <c r="E14" s="100">
        <v>1424146</v>
      </c>
      <c r="F14" s="101">
        <v>74408</v>
      </c>
      <c r="G14" s="118">
        <f t="shared" si="0"/>
        <v>5.2247452157292859E-2</v>
      </c>
      <c r="H14" s="15"/>
    </row>
    <row r="15" spans="1:8" ht="15.75" x14ac:dyDescent="0.25">
      <c r="A15" s="135" t="s">
        <v>25</v>
      </c>
      <c r="B15" s="136"/>
      <c r="C15" s="14"/>
      <c r="D15" s="71">
        <v>1</v>
      </c>
      <c r="E15" s="100">
        <v>65050</v>
      </c>
      <c r="F15" s="101">
        <v>21990</v>
      </c>
      <c r="G15" s="118">
        <f t="shared" si="0"/>
        <v>0.3380476556495004</v>
      </c>
      <c r="H15" s="15"/>
    </row>
    <row r="16" spans="1:8" ht="15.75" x14ac:dyDescent="0.25">
      <c r="A16" s="135" t="s">
        <v>103</v>
      </c>
      <c r="B16" s="136"/>
      <c r="C16" s="14"/>
      <c r="D16" s="71">
        <v>1</v>
      </c>
      <c r="E16" s="100">
        <v>191954</v>
      </c>
      <c r="F16" s="101">
        <v>58945</v>
      </c>
      <c r="G16" s="118">
        <f t="shared" si="0"/>
        <v>0.3070787792908718</v>
      </c>
      <c r="H16" s="15"/>
    </row>
    <row r="17" spans="1:8" ht="15.75" x14ac:dyDescent="0.25">
      <c r="A17" s="135" t="s">
        <v>120</v>
      </c>
      <c r="B17" s="136"/>
      <c r="C17" s="14"/>
      <c r="D17" s="71"/>
      <c r="E17" s="100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2</v>
      </c>
      <c r="E18" s="100">
        <v>170352</v>
      </c>
      <c r="F18" s="101">
        <v>30303.5</v>
      </c>
      <c r="G18" s="118">
        <f t="shared" si="0"/>
        <v>0.17788755048370433</v>
      </c>
      <c r="H18" s="15"/>
    </row>
    <row r="19" spans="1:8" ht="15.75" x14ac:dyDescent="0.25">
      <c r="A19" s="135" t="s">
        <v>15</v>
      </c>
      <c r="B19" s="136"/>
      <c r="C19" s="14"/>
      <c r="D19" s="71">
        <v>2</v>
      </c>
      <c r="E19" s="100">
        <v>1082944</v>
      </c>
      <c r="F19" s="101">
        <v>277116</v>
      </c>
      <c r="G19" s="118">
        <f t="shared" si="0"/>
        <v>0.25589134802907632</v>
      </c>
      <c r="H19" s="15"/>
    </row>
    <row r="20" spans="1:8" ht="15.75" x14ac:dyDescent="0.25">
      <c r="A20" s="135" t="s">
        <v>154</v>
      </c>
      <c r="B20" s="136"/>
      <c r="C20" s="14"/>
      <c r="D20" s="71">
        <v>1</v>
      </c>
      <c r="E20" s="100">
        <v>20570</v>
      </c>
      <c r="F20" s="101">
        <v>5900</v>
      </c>
      <c r="G20" s="118">
        <f t="shared" si="0"/>
        <v>0.28682547399124941</v>
      </c>
      <c r="H20" s="15"/>
    </row>
    <row r="21" spans="1:8" ht="15.75" x14ac:dyDescent="0.25">
      <c r="A21" s="135" t="s">
        <v>156</v>
      </c>
      <c r="B21" s="136"/>
      <c r="C21" s="14"/>
      <c r="D21" s="71"/>
      <c r="E21" s="100"/>
      <c r="F21" s="101"/>
      <c r="G21" s="118"/>
      <c r="H21" s="15"/>
    </row>
    <row r="22" spans="1:8" ht="15.75" x14ac:dyDescent="0.25">
      <c r="A22" s="135" t="s">
        <v>143</v>
      </c>
      <c r="B22" s="136"/>
      <c r="C22" s="14"/>
      <c r="D22" s="71">
        <v>15</v>
      </c>
      <c r="E22" s="100">
        <v>1765589</v>
      </c>
      <c r="F22" s="101">
        <v>382896.5</v>
      </c>
      <c r="G22" s="118">
        <f t="shared" si="0"/>
        <v>0.21686615627985903</v>
      </c>
      <c r="H22" s="15"/>
    </row>
    <row r="23" spans="1:8" ht="15.75" x14ac:dyDescent="0.25">
      <c r="A23" s="135" t="s">
        <v>108</v>
      </c>
      <c r="B23" s="136"/>
      <c r="C23" s="14"/>
      <c r="D23" s="71">
        <v>2</v>
      </c>
      <c r="E23" s="100">
        <v>2850</v>
      </c>
      <c r="F23" s="101">
        <v>-10130</v>
      </c>
      <c r="G23" s="118">
        <f t="shared" si="0"/>
        <v>-3.5543859649122806</v>
      </c>
      <c r="H23" s="15"/>
    </row>
    <row r="24" spans="1:8" ht="15.75" x14ac:dyDescent="0.25">
      <c r="A24" s="135" t="s">
        <v>138</v>
      </c>
      <c r="B24" s="136"/>
      <c r="C24" s="14"/>
      <c r="D24" s="71"/>
      <c r="E24" s="100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779834</v>
      </c>
      <c r="F25" s="101">
        <v>198963</v>
      </c>
      <c r="G25" s="118">
        <f>F25/E25</f>
        <v>0.25513506720661061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0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0"/>
      <c r="F28" s="101"/>
      <c r="G28" s="118"/>
      <c r="H28" s="15"/>
    </row>
    <row r="29" spans="1:8" ht="15.75" x14ac:dyDescent="0.25">
      <c r="A29" s="138" t="s">
        <v>133</v>
      </c>
      <c r="B29" s="136"/>
      <c r="C29" s="14"/>
      <c r="D29" s="71">
        <v>1</v>
      </c>
      <c r="E29" s="100">
        <v>51467</v>
      </c>
      <c r="F29" s="101">
        <v>-13514</v>
      </c>
      <c r="G29" s="118">
        <f t="shared" ref="G29:G34" si="1">F29/E29</f>
        <v>-0.26257601958536536</v>
      </c>
      <c r="H29" s="15"/>
    </row>
    <row r="30" spans="1:8" ht="15.75" x14ac:dyDescent="0.25">
      <c r="A30" s="138" t="s">
        <v>66</v>
      </c>
      <c r="B30" s="136"/>
      <c r="C30" s="14"/>
      <c r="D30" s="71">
        <v>1</v>
      </c>
      <c r="E30" s="100">
        <v>47005</v>
      </c>
      <c r="F30" s="101">
        <v>12293</v>
      </c>
      <c r="G30" s="118">
        <f t="shared" si="1"/>
        <v>0.26152536964152751</v>
      </c>
      <c r="H30" s="15"/>
    </row>
    <row r="31" spans="1:8" ht="15.75" x14ac:dyDescent="0.25">
      <c r="A31" s="138" t="s">
        <v>144</v>
      </c>
      <c r="B31" s="136"/>
      <c r="C31" s="14"/>
      <c r="D31" s="71">
        <v>2</v>
      </c>
      <c r="E31" s="100">
        <v>414638</v>
      </c>
      <c r="F31" s="101">
        <v>143015</v>
      </c>
      <c r="G31" s="118">
        <f t="shared" si="1"/>
        <v>0.34491532372816769</v>
      </c>
      <c r="H31" s="15"/>
    </row>
    <row r="32" spans="1:8" ht="15.75" x14ac:dyDescent="0.25">
      <c r="A32" s="138" t="s">
        <v>53</v>
      </c>
      <c r="B32" s="136"/>
      <c r="C32" s="14"/>
      <c r="D32" s="71">
        <v>1</v>
      </c>
      <c r="E32" s="100">
        <v>139960</v>
      </c>
      <c r="F32" s="101">
        <v>25767</v>
      </c>
      <c r="G32" s="118">
        <f t="shared" si="1"/>
        <v>0.18410260074306944</v>
      </c>
      <c r="H32" s="15"/>
    </row>
    <row r="33" spans="1:8" ht="15.75" x14ac:dyDescent="0.25">
      <c r="A33" s="138" t="s">
        <v>151</v>
      </c>
      <c r="B33" s="136"/>
      <c r="C33" s="14"/>
      <c r="D33" s="71">
        <v>2</v>
      </c>
      <c r="E33" s="100">
        <v>313570</v>
      </c>
      <c r="F33" s="101">
        <v>81246</v>
      </c>
      <c r="G33" s="118">
        <f t="shared" si="1"/>
        <v>0.25910004145804766</v>
      </c>
      <c r="H33" s="15"/>
    </row>
    <row r="34" spans="1:8" ht="15.75" x14ac:dyDescent="0.25">
      <c r="A34" s="138" t="s">
        <v>95</v>
      </c>
      <c r="B34" s="136"/>
      <c r="C34" s="14"/>
      <c r="D34" s="71">
        <v>3</v>
      </c>
      <c r="E34" s="100">
        <v>1710128</v>
      </c>
      <c r="F34" s="101">
        <v>134811.5</v>
      </c>
      <c r="G34" s="118">
        <f t="shared" si="1"/>
        <v>7.883123368543174E-2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45</v>
      </c>
      <c r="E39" s="112">
        <f>SUM(E9:E38)</f>
        <v>8737033</v>
      </c>
      <c r="F39" s="112">
        <f>SUM(F9:F38)</f>
        <v>1536555</v>
      </c>
      <c r="G39" s="122">
        <f>F39/E39</f>
        <v>0.17586691042599931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111</v>
      </c>
      <c r="E44" s="101">
        <v>12805722.470000001</v>
      </c>
      <c r="F44" s="101">
        <v>898031.18</v>
      </c>
      <c r="G44" s="118">
        <f>1-(+F44/E44)</f>
        <v>0.92987266574737815</v>
      </c>
      <c r="H44" s="15"/>
    </row>
    <row r="45" spans="1:8" ht="15.75" x14ac:dyDescent="0.25">
      <c r="A45" s="27" t="s">
        <v>34</v>
      </c>
      <c r="B45" s="28"/>
      <c r="C45" s="14"/>
      <c r="D45" s="71">
        <v>21</v>
      </c>
      <c r="E45" s="101">
        <v>5838196.21</v>
      </c>
      <c r="F45" s="101">
        <v>473460.8</v>
      </c>
      <c r="G45" s="118">
        <f t="shared" ref="G45:G53" si="2">1-(+F45/E45)</f>
        <v>0.91890289689321691</v>
      </c>
      <c r="H45" s="15"/>
    </row>
    <row r="46" spans="1:8" ht="15.75" x14ac:dyDescent="0.25">
      <c r="A46" s="27" t="s">
        <v>35</v>
      </c>
      <c r="B46" s="28"/>
      <c r="C46" s="14"/>
      <c r="D46" s="71">
        <v>89</v>
      </c>
      <c r="E46" s="101">
        <v>3778163.75</v>
      </c>
      <c r="F46" s="101">
        <v>264373.2</v>
      </c>
      <c r="G46" s="118">
        <f t="shared" si="2"/>
        <v>0.93002600800454982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16732932.550000001</v>
      </c>
      <c r="F48" s="101">
        <v>939045.89</v>
      </c>
      <c r="G48" s="118">
        <f t="shared" si="2"/>
        <v>0.9438803755890357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15</v>
      </c>
      <c r="E50" s="101">
        <v>1146045</v>
      </c>
      <c r="F50" s="101">
        <v>130070</v>
      </c>
      <c r="G50" s="118">
        <f t="shared" si="2"/>
        <v>0.88650532919737013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114180</v>
      </c>
      <c r="F51" s="101">
        <v>24480</v>
      </c>
      <c r="G51" s="118">
        <f t="shared" si="2"/>
        <v>0.78560168155543875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187450</v>
      </c>
      <c r="F52" s="101">
        <v>16100</v>
      </c>
      <c r="G52" s="118">
        <f t="shared" si="2"/>
        <v>0.91411042944785281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93500</v>
      </c>
      <c r="F53" s="101">
        <v>18700</v>
      </c>
      <c r="G53" s="118">
        <f t="shared" si="2"/>
        <v>0.8</v>
      </c>
      <c r="H53" s="15"/>
    </row>
    <row r="54" spans="1:8" ht="15.75" x14ac:dyDescent="0.25">
      <c r="A54" s="27" t="s">
        <v>60</v>
      </c>
      <c r="B54" s="30"/>
      <c r="C54" s="14"/>
      <c r="D54" s="71">
        <v>1234</v>
      </c>
      <c r="E54" s="101">
        <v>98010260.780000001</v>
      </c>
      <c r="F54" s="101">
        <v>10644676.460000001</v>
      </c>
      <c r="G54" s="118">
        <f>1-(+F54/E54)</f>
        <v>0.89139222388262274</v>
      </c>
      <c r="H54" s="15"/>
    </row>
    <row r="55" spans="1:8" ht="15.75" x14ac:dyDescent="0.25">
      <c r="A55" s="27" t="s">
        <v>61</v>
      </c>
      <c r="B55" s="30"/>
      <c r="C55" s="14"/>
      <c r="D55" s="71">
        <v>15</v>
      </c>
      <c r="E55" s="101">
        <v>318866.58</v>
      </c>
      <c r="F55" s="101">
        <v>43402.63</v>
      </c>
      <c r="G55" s="118">
        <f>1-(+F55/E55)</f>
        <v>0.86388466925571195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1599</v>
      </c>
      <c r="E62" s="112">
        <f>SUM(E44:E61)</f>
        <v>139025317.34</v>
      </c>
      <c r="F62" s="112">
        <f>SUM(F44:F61)</f>
        <v>13452340.160000002</v>
      </c>
      <c r="G62" s="122">
        <f>1-(F62/E62)</f>
        <v>0.90323819849947917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14988895.160000002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customHeight="1" x14ac:dyDescent="0.3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customHeight="1" x14ac:dyDescent="0.35">
      <c r="A11" s="135" t="s">
        <v>111</v>
      </c>
      <c r="B11" s="136"/>
      <c r="C11" s="14"/>
      <c r="D11" s="71"/>
      <c r="E11" s="101"/>
      <c r="F11" s="101"/>
      <c r="G11" s="118"/>
      <c r="H11" s="15"/>
    </row>
    <row r="12" spans="1:8" ht="15.75" customHeight="1" x14ac:dyDescent="0.35">
      <c r="A12" s="135" t="s">
        <v>25</v>
      </c>
      <c r="B12" s="136"/>
      <c r="C12" s="14"/>
      <c r="D12" s="71"/>
      <c r="E12" s="101"/>
      <c r="F12" s="101"/>
      <c r="G12" s="118"/>
      <c r="H12" s="15"/>
    </row>
    <row r="13" spans="1:8" ht="15.75" customHeight="1" x14ac:dyDescent="0.35">
      <c r="A13" s="135" t="s">
        <v>70</v>
      </c>
      <c r="B13" s="136"/>
      <c r="C13" s="14"/>
      <c r="D13" s="71"/>
      <c r="E13" s="101"/>
      <c r="F13" s="101"/>
      <c r="G13" s="118"/>
      <c r="H13" s="15"/>
    </row>
    <row r="14" spans="1:8" ht="15.75" customHeight="1" x14ac:dyDescent="0.35">
      <c r="A14" s="135" t="s">
        <v>99</v>
      </c>
      <c r="B14" s="136"/>
      <c r="C14" s="14"/>
      <c r="D14" s="71"/>
      <c r="E14" s="101"/>
      <c r="F14" s="101"/>
      <c r="G14" s="118"/>
      <c r="H14" s="15"/>
    </row>
    <row r="15" spans="1:8" ht="15.75" customHeight="1" x14ac:dyDescent="0.35">
      <c r="A15" s="135" t="s">
        <v>101</v>
      </c>
      <c r="B15" s="136"/>
      <c r="C15" s="14"/>
      <c r="D15" s="71"/>
      <c r="E15" s="101"/>
      <c r="F15" s="101"/>
      <c r="G15" s="118"/>
      <c r="H15" s="15"/>
    </row>
    <row r="16" spans="1:8" ht="15.75" customHeight="1" x14ac:dyDescent="0.35">
      <c r="A16" s="135" t="s">
        <v>96</v>
      </c>
      <c r="B16" s="136"/>
      <c r="C16" s="14"/>
      <c r="D16" s="71"/>
      <c r="E16" s="101"/>
      <c r="F16" s="101"/>
      <c r="G16" s="118"/>
      <c r="H16" s="15"/>
    </row>
    <row r="17" spans="1:8" ht="15.75" customHeight="1" x14ac:dyDescent="0.35">
      <c r="A17" s="135" t="s">
        <v>74</v>
      </c>
      <c r="B17" s="136"/>
      <c r="C17" s="14"/>
      <c r="D17" s="71"/>
      <c r="E17" s="101"/>
      <c r="F17" s="101"/>
      <c r="G17" s="118"/>
      <c r="H17" s="15"/>
    </row>
    <row r="18" spans="1:8" ht="15.75" customHeight="1" x14ac:dyDescent="0.35">
      <c r="A18" s="138" t="s">
        <v>105</v>
      </c>
      <c r="B18" s="136"/>
      <c r="C18" s="14"/>
      <c r="D18" s="71"/>
      <c r="E18" s="101"/>
      <c r="F18" s="101"/>
      <c r="G18" s="118"/>
      <c r="H18" s="15"/>
    </row>
    <row r="19" spans="1:8" ht="15.75" customHeight="1" x14ac:dyDescent="0.35">
      <c r="A19" s="138" t="s">
        <v>14</v>
      </c>
      <c r="B19" s="136"/>
      <c r="C19" s="14"/>
      <c r="D19" s="71"/>
      <c r="E19" s="101"/>
      <c r="F19" s="101"/>
      <c r="G19" s="118"/>
      <c r="H19" s="15"/>
    </row>
    <row r="20" spans="1:8" ht="15.75" customHeight="1" x14ac:dyDescent="0.35">
      <c r="A20" s="135" t="s">
        <v>15</v>
      </c>
      <c r="B20" s="136"/>
      <c r="C20" s="14"/>
      <c r="D20" s="71"/>
      <c r="E20" s="101"/>
      <c r="F20" s="101"/>
      <c r="G20" s="118"/>
      <c r="H20" s="15"/>
    </row>
    <row r="21" spans="1:8" ht="15.75" customHeight="1" x14ac:dyDescent="0.35">
      <c r="A21" s="135" t="s">
        <v>58</v>
      </c>
      <c r="B21" s="136"/>
      <c r="C21" s="14"/>
      <c r="D21" s="71"/>
      <c r="E21" s="101"/>
      <c r="F21" s="101"/>
      <c r="G21" s="118"/>
      <c r="H21" s="15"/>
    </row>
    <row r="22" spans="1:8" ht="15.75" customHeight="1" x14ac:dyDescent="0.35">
      <c r="A22" s="135" t="s">
        <v>91</v>
      </c>
      <c r="B22" s="136"/>
      <c r="C22" s="14"/>
      <c r="D22" s="71"/>
      <c r="E22" s="101"/>
      <c r="F22" s="101"/>
      <c r="G22" s="118"/>
      <c r="H22" s="15"/>
    </row>
    <row r="23" spans="1:8" ht="15.75" customHeight="1" x14ac:dyDescent="0.35">
      <c r="A23" s="135" t="s">
        <v>106</v>
      </c>
      <c r="B23" s="136"/>
      <c r="C23" s="14"/>
      <c r="D23" s="71"/>
      <c r="E23" s="101"/>
      <c r="F23" s="101"/>
      <c r="G23" s="118"/>
      <c r="H23" s="15"/>
    </row>
    <row r="24" spans="1:8" ht="15.75" customHeight="1" x14ac:dyDescent="0.35">
      <c r="A24" s="135" t="s">
        <v>18</v>
      </c>
      <c r="B24" s="136"/>
      <c r="C24" s="14"/>
      <c r="D24" s="71"/>
      <c r="E24" s="101"/>
      <c r="F24" s="101"/>
      <c r="G24" s="118"/>
      <c r="H24" s="15"/>
    </row>
    <row r="25" spans="1:8" ht="15.75" customHeight="1" x14ac:dyDescent="0.3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customHeight="1" x14ac:dyDescent="0.3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customHeight="1" x14ac:dyDescent="0.3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customHeight="1" x14ac:dyDescent="0.3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customHeight="1" x14ac:dyDescent="0.35">
      <c r="A29" s="138" t="s">
        <v>24</v>
      </c>
      <c r="B29" s="136"/>
      <c r="C29" s="14"/>
      <c r="D29" s="71"/>
      <c r="E29" s="101"/>
      <c r="F29" s="101"/>
      <c r="G29" s="118"/>
      <c r="H29" s="15"/>
    </row>
    <row r="30" spans="1:8" ht="15.75" customHeight="1" x14ac:dyDescent="0.3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customHeight="1" x14ac:dyDescent="0.35">
      <c r="A31" s="138" t="s">
        <v>145</v>
      </c>
      <c r="B31" s="136"/>
      <c r="C31" s="14"/>
      <c r="D31" s="71"/>
      <c r="E31" s="101"/>
      <c r="F31" s="101"/>
      <c r="G31" s="118"/>
      <c r="H31" s="15"/>
    </row>
    <row r="32" spans="1:8" ht="15.75" customHeight="1" x14ac:dyDescent="0.35">
      <c r="A32" s="138" t="s">
        <v>102</v>
      </c>
      <c r="B32" s="136"/>
      <c r="C32" s="14"/>
      <c r="D32" s="71"/>
      <c r="E32" s="101"/>
      <c r="F32" s="101"/>
      <c r="G32" s="118"/>
      <c r="H32" s="15"/>
    </row>
    <row r="33" spans="1:8" ht="15.75" customHeight="1" x14ac:dyDescent="0.35">
      <c r="A33" s="138" t="s">
        <v>27</v>
      </c>
      <c r="B33" s="136"/>
      <c r="C33" s="14"/>
      <c r="D33" s="71"/>
      <c r="E33" s="101"/>
      <c r="F33" s="101"/>
      <c r="G33" s="118"/>
      <c r="H33" s="15"/>
    </row>
    <row r="34" spans="1:8" ht="15.75" customHeight="1" x14ac:dyDescent="0.35">
      <c r="A34" s="138" t="s">
        <v>72</v>
      </c>
      <c r="B34" s="136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234005.95</v>
      </c>
      <c r="F44" s="101">
        <v>-458.35</v>
      </c>
      <c r="G44" s="118">
        <f>1-(+F44/E44)</f>
        <v>1.0019587108789327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58837</v>
      </c>
      <c r="F46" s="101">
        <v>2676.75</v>
      </c>
      <c r="G46" s="118">
        <f>1-(+F46/E46)</f>
        <v>0.95450566820198179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513783</v>
      </c>
      <c r="F47" s="101">
        <v>98497</v>
      </c>
      <c r="G47" s="118">
        <f>1-(+F47/E47)</f>
        <v>0.80829065967538827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3</v>
      </c>
      <c r="E48" s="101">
        <v>438093.28</v>
      </c>
      <c r="F48" s="101">
        <v>51493.21</v>
      </c>
      <c r="G48" s="118">
        <f>1-(+F48/E48)</f>
        <v>0.88246062573705764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198195</v>
      </c>
      <c r="F50" s="101">
        <v>28320</v>
      </c>
      <c r="G50" s="118">
        <f>1-(+F50/E50)</f>
        <v>0.85711042155452966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21696996.780000001</v>
      </c>
      <c r="F54" s="101">
        <v>2218290.58</v>
      </c>
      <c r="G54" s="118">
        <f>1-(+F54/E54)</f>
        <v>0.89776047798261227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385</v>
      </c>
      <c r="E60" s="112">
        <f>SUM(E44:E59)</f>
        <v>23139911.010000002</v>
      </c>
      <c r="F60" s="112">
        <f>SUM(F44:F59)</f>
        <v>2398819.19</v>
      </c>
      <c r="G60" s="122">
        <f>1-(F60/E60)</f>
        <v>0.89633412207318597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2398819.19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783128</v>
      </c>
      <c r="F10" s="101">
        <v>129808.5</v>
      </c>
      <c r="G10" s="102">
        <f>F10/E10</f>
        <v>0.16575642806795313</v>
      </c>
      <c r="H10" s="15"/>
    </row>
    <row r="11" spans="1:8" ht="15.75" x14ac:dyDescent="0.25">
      <c r="A11" s="135" t="s">
        <v>69</v>
      </c>
      <c r="B11" s="136"/>
      <c r="C11" s="14"/>
      <c r="D11" s="71">
        <v>1</v>
      </c>
      <c r="E11" s="101">
        <v>274282</v>
      </c>
      <c r="F11" s="101">
        <v>66357</v>
      </c>
      <c r="G11" s="102">
        <f>F11/E11</f>
        <v>0.2419298386332315</v>
      </c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93016</v>
      </c>
      <c r="F12" s="101">
        <v>51838</v>
      </c>
      <c r="G12" s="102">
        <f>F12/E12</f>
        <v>0.55730196955362521</v>
      </c>
      <c r="H12" s="15"/>
    </row>
    <row r="13" spans="1:8" ht="15.75" x14ac:dyDescent="0.25">
      <c r="A13" s="135" t="s">
        <v>70</v>
      </c>
      <c r="B13" s="136"/>
      <c r="C13" s="14"/>
      <c r="D13" s="71">
        <v>18</v>
      </c>
      <c r="E13" s="101">
        <v>3873423</v>
      </c>
      <c r="F13" s="101">
        <v>791295.5</v>
      </c>
      <c r="G13" s="102">
        <f>F13/E13</f>
        <v>0.20428842912328449</v>
      </c>
      <c r="H13" s="15"/>
    </row>
    <row r="14" spans="1:8" ht="15.75" x14ac:dyDescent="0.25">
      <c r="A14" s="135" t="s">
        <v>112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137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1091636</v>
      </c>
      <c r="F18" s="101">
        <v>394448</v>
      </c>
      <c r="G18" s="102">
        <f>F18/E18</f>
        <v>0.36133656273702958</v>
      </c>
      <c r="H18" s="15"/>
    </row>
    <row r="19" spans="1:8" ht="15.75" x14ac:dyDescent="0.25">
      <c r="A19" s="135" t="s">
        <v>15</v>
      </c>
      <c r="B19" s="136"/>
      <c r="C19" s="14"/>
      <c r="D19" s="71">
        <v>3</v>
      </c>
      <c r="E19" s="101">
        <v>2148168</v>
      </c>
      <c r="F19" s="101">
        <v>567536</v>
      </c>
      <c r="G19" s="102">
        <f>F19/E19</f>
        <v>0.26419535157399238</v>
      </c>
      <c r="H19" s="15"/>
    </row>
    <row r="20" spans="1:8" ht="15.75" x14ac:dyDescent="0.25">
      <c r="A20" s="138" t="s">
        <v>16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71</v>
      </c>
      <c r="B21" s="136"/>
      <c r="C21" s="14"/>
      <c r="D21" s="71">
        <v>3</v>
      </c>
      <c r="E21" s="101">
        <v>3082230</v>
      </c>
      <c r="F21" s="101">
        <v>1110609.5</v>
      </c>
      <c r="G21" s="102">
        <f>F21/E21</f>
        <v>0.36032661417220646</v>
      </c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139</v>
      </c>
      <c r="B23" s="136"/>
      <c r="C23" s="14"/>
      <c r="D23" s="71">
        <v>1</v>
      </c>
      <c r="E23" s="101">
        <v>91570</v>
      </c>
      <c r="F23" s="101">
        <v>13343</v>
      </c>
      <c r="G23" s="102">
        <f>F23/E23</f>
        <v>0.14571366167958938</v>
      </c>
      <c r="H23" s="15"/>
    </row>
    <row r="24" spans="1:8" ht="15.75" x14ac:dyDescent="0.25">
      <c r="A24" s="135" t="s">
        <v>133</v>
      </c>
      <c r="B24" s="136"/>
      <c r="C24" s="14"/>
      <c r="D24" s="71">
        <v>1</v>
      </c>
      <c r="E24" s="101">
        <v>349270</v>
      </c>
      <c r="F24" s="101">
        <v>115725</v>
      </c>
      <c r="G24" s="102">
        <f>F24/E24</f>
        <v>0.33133392504366249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1">
        <v>1808528</v>
      </c>
      <c r="F25" s="101">
        <v>383323</v>
      </c>
      <c r="G25" s="102">
        <f>F25/E25</f>
        <v>0.21195303583909123</v>
      </c>
      <c r="H25" s="15"/>
    </row>
    <row r="26" spans="1:8" ht="15.75" x14ac:dyDescent="0.25">
      <c r="A26" s="137" t="s">
        <v>21</v>
      </c>
      <c r="B26" s="136"/>
      <c r="C26" s="14"/>
      <c r="D26" s="71">
        <v>17</v>
      </c>
      <c r="E26" s="101">
        <v>111831</v>
      </c>
      <c r="F26" s="101">
        <v>111831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63092</v>
      </c>
      <c r="F28" s="101">
        <v>9292</v>
      </c>
      <c r="G28" s="102">
        <f>F28/E28</f>
        <v>0.1472769923286629</v>
      </c>
      <c r="H28" s="15"/>
    </row>
    <row r="29" spans="1:8" ht="15.75" x14ac:dyDescent="0.25">
      <c r="A29" s="138" t="s">
        <v>141</v>
      </c>
      <c r="B29" s="136"/>
      <c r="C29" s="14"/>
      <c r="D29" s="71">
        <v>1</v>
      </c>
      <c r="E29" s="101">
        <v>1209539</v>
      </c>
      <c r="F29" s="101">
        <v>231003</v>
      </c>
      <c r="G29" s="102">
        <f>F29/E29</f>
        <v>0.19098433370069093</v>
      </c>
      <c r="H29" s="15"/>
    </row>
    <row r="30" spans="1:8" ht="15.75" x14ac:dyDescent="0.25">
      <c r="A30" s="138" t="s">
        <v>107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19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132</v>
      </c>
      <c r="B32" s="136"/>
      <c r="C32" s="14"/>
      <c r="D32" s="71">
        <v>2</v>
      </c>
      <c r="E32" s="101">
        <v>378945</v>
      </c>
      <c r="F32" s="101">
        <v>111217.60000000001</v>
      </c>
      <c r="G32" s="102">
        <f>F32/E32</f>
        <v>0.29349272321840902</v>
      </c>
      <c r="H32" s="15"/>
    </row>
    <row r="33" spans="1:8" ht="15.75" x14ac:dyDescent="0.25">
      <c r="A33" s="138" t="s">
        <v>142</v>
      </c>
      <c r="B33" s="136"/>
      <c r="C33" s="14"/>
      <c r="D33" s="71">
        <v>2</v>
      </c>
      <c r="E33" s="101">
        <v>717790</v>
      </c>
      <c r="F33" s="101">
        <v>-269626.02</v>
      </c>
      <c r="G33" s="102">
        <f>F33/E33</f>
        <v>-0.37563356970701739</v>
      </c>
      <c r="H33" s="15"/>
    </row>
    <row r="34" spans="1:8" ht="15.75" x14ac:dyDescent="0.25">
      <c r="A34" s="138" t="s">
        <v>72</v>
      </c>
      <c r="B34" s="136"/>
      <c r="C34" s="14"/>
      <c r="D34" s="71">
        <v>3</v>
      </c>
      <c r="E34" s="101">
        <v>1902210</v>
      </c>
      <c r="F34" s="101">
        <v>208801</v>
      </c>
      <c r="G34" s="102">
        <f>F34/E34</f>
        <v>0.10976758612350897</v>
      </c>
      <c r="H34" s="15"/>
    </row>
    <row r="35" spans="1:8" x14ac:dyDescent="0.2">
      <c r="A35" s="16" t="s">
        <v>28</v>
      </c>
      <c r="B35" s="13"/>
      <c r="C35" s="14"/>
      <c r="D35" s="72"/>
      <c r="E35" s="100">
        <v>236650</v>
      </c>
      <c r="F35" s="101">
        <v>32550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18215308</v>
      </c>
      <c r="F39" s="105">
        <f>SUM(F9:F38)</f>
        <v>4059352.08</v>
      </c>
      <c r="G39" s="106">
        <f>F39/E39</f>
        <v>0.22285388092257347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17946649.850000001</v>
      </c>
      <c r="F44" s="101">
        <v>987142.8</v>
      </c>
      <c r="G44" s="102">
        <f>1-(+F44/E44)</f>
        <v>0.94499570625990681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8423299.7699999996</v>
      </c>
      <c r="F45" s="101">
        <v>1031778.04</v>
      </c>
      <c r="G45" s="102">
        <f>1-(+F45/E45)</f>
        <v>0.87750904417830067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14332406.75</v>
      </c>
      <c r="F46" s="101">
        <v>704438.64</v>
      </c>
      <c r="G46" s="102">
        <f>1-(+F46/E46)</f>
        <v>0.95084994081681362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1202159</v>
      </c>
      <c r="F47" s="101">
        <v>125611.16</v>
      </c>
      <c r="G47" s="102">
        <f>1-(+F47/E47)</f>
        <v>0.89551202461571222</v>
      </c>
      <c r="H47" s="15"/>
    </row>
    <row r="48" spans="1:8" ht="15.75" x14ac:dyDescent="0.25">
      <c r="A48" s="27" t="s">
        <v>37</v>
      </c>
      <c r="B48" s="28"/>
      <c r="C48" s="14"/>
      <c r="D48" s="71">
        <v>95</v>
      </c>
      <c r="E48" s="101">
        <v>15216133</v>
      </c>
      <c r="F48" s="101">
        <v>1226997.93</v>
      </c>
      <c r="G48" s="102">
        <f>1-(+F48/E48)</f>
        <v>0.91936203961939611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14947982.5</v>
      </c>
      <c r="F50" s="101">
        <v>705757.29</v>
      </c>
      <c r="G50" s="102">
        <f t="shared" ref="G50:G55" si="0">1-(+F50/E50)</f>
        <v>0.95278578296435656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759930</v>
      </c>
      <c r="F51" s="101">
        <v>101900</v>
      </c>
      <c r="G51" s="102">
        <f t="shared" si="0"/>
        <v>0.86590870211730031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452000</v>
      </c>
      <c r="F52" s="101">
        <v>65550</v>
      </c>
      <c r="G52" s="102">
        <f t="shared" si="0"/>
        <v>0.85497787610619469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205700</v>
      </c>
      <c r="F53" s="101">
        <v>41600</v>
      </c>
      <c r="G53" s="102">
        <f t="shared" si="0"/>
        <v>0.79776373359261066</v>
      </c>
      <c r="H53" s="15"/>
    </row>
    <row r="54" spans="1:8" ht="15.75" x14ac:dyDescent="0.25">
      <c r="A54" s="27" t="s">
        <v>92</v>
      </c>
      <c r="B54" s="28"/>
      <c r="C54" s="14"/>
      <c r="D54" s="71">
        <v>1246</v>
      </c>
      <c r="E54" s="101">
        <v>128982709.08</v>
      </c>
      <c r="F54" s="101">
        <v>14198653.609999999</v>
      </c>
      <c r="G54" s="102">
        <f t="shared" si="0"/>
        <v>0.88991816258725465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484100</v>
      </c>
      <c r="F55" s="101">
        <v>51416.58</v>
      </c>
      <c r="G55" s="102">
        <f t="shared" si="0"/>
        <v>0.89378934104523855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1791</v>
      </c>
      <c r="E61" s="112">
        <f>SUM(E44:E60)</f>
        <v>202953069.94999999</v>
      </c>
      <c r="F61" s="112">
        <f>SUM(F44:F60)</f>
        <v>19240846.049999997</v>
      </c>
      <c r="G61" s="106">
        <f>1-(+F61/E61)</f>
        <v>0.90519559002117966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23300198.129999995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0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15</v>
      </c>
      <c r="E13" s="100">
        <v>1620118</v>
      </c>
      <c r="F13" s="101">
        <v>1190370.5</v>
      </c>
      <c r="G13" s="102">
        <f>F13/E13</f>
        <v>0.73474308661467869</v>
      </c>
      <c r="H13" s="15"/>
    </row>
    <row r="14" spans="1:8" ht="15.75" x14ac:dyDescent="0.25">
      <c r="A14" s="135" t="s">
        <v>99</v>
      </c>
      <c r="B14" s="136"/>
      <c r="C14" s="14"/>
      <c r="D14" s="71">
        <v>3</v>
      </c>
      <c r="E14" s="100">
        <v>552534</v>
      </c>
      <c r="F14" s="101">
        <v>79181</v>
      </c>
      <c r="G14" s="102">
        <f>F14/E14</f>
        <v>0.1433052083672679</v>
      </c>
      <c r="H14" s="15"/>
    </row>
    <row r="15" spans="1:8" ht="15.75" x14ac:dyDescent="0.25">
      <c r="A15" s="135" t="s">
        <v>101</v>
      </c>
      <c r="B15" s="136"/>
      <c r="C15" s="14"/>
      <c r="D15" s="71"/>
      <c r="E15" s="100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>
        <v>1</v>
      </c>
      <c r="E16" s="100">
        <v>298135</v>
      </c>
      <c r="F16" s="101">
        <v>91663</v>
      </c>
      <c r="G16" s="102">
        <f>F16/E16</f>
        <v>0.3074546765726936</v>
      </c>
      <c r="H16" s="15"/>
    </row>
    <row r="17" spans="1:8" ht="15.75" x14ac:dyDescent="0.25">
      <c r="A17" s="135" t="s">
        <v>74</v>
      </c>
      <c r="B17" s="136"/>
      <c r="C17" s="14"/>
      <c r="D17" s="71">
        <v>2</v>
      </c>
      <c r="E17" s="100">
        <v>179400</v>
      </c>
      <c r="F17" s="101">
        <v>69388</v>
      </c>
      <c r="G17" s="102">
        <f>F17/E17</f>
        <v>0.38677814938684502</v>
      </c>
      <c r="H17" s="15"/>
    </row>
    <row r="18" spans="1:8" ht="15.75" x14ac:dyDescent="0.25">
      <c r="A18" s="138" t="s">
        <v>105</v>
      </c>
      <c r="B18" s="136"/>
      <c r="C18" s="14"/>
      <c r="D18" s="71">
        <v>2</v>
      </c>
      <c r="E18" s="100">
        <v>480687</v>
      </c>
      <c r="F18" s="101">
        <v>113794.42</v>
      </c>
      <c r="G18" s="102">
        <f>F18/E18</f>
        <v>0.2367328843925465</v>
      </c>
      <c r="H18" s="15"/>
    </row>
    <row r="19" spans="1:8" ht="15.75" x14ac:dyDescent="0.25">
      <c r="A19" s="138" t="s">
        <v>14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>
        <v>2</v>
      </c>
      <c r="E20" s="100">
        <v>1087636</v>
      </c>
      <c r="F20" s="101">
        <v>465120</v>
      </c>
      <c r="G20" s="102">
        <f>F20/E20</f>
        <v>0.4276430717629795</v>
      </c>
      <c r="H20" s="15"/>
    </row>
    <row r="21" spans="1:8" ht="15.75" x14ac:dyDescent="0.25">
      <c r="A21" s="135" t="s">
        <v>58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0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>
        <v>3</v>
      </c>
      <c r="E23" s="100">
        <v>966626</v>
      </c>
      <c r="F23" s="101">
        <v>295348.5</v>
      </c>
      <c r="G23" s="102">
        <f t="shared" ref="G23:G29" si="0">F23/E23</f>
        <v>0.30554578502957713</v>
      </c>
      <c r="H23" s="15"/>
    </row>
    <row r="24" spans="1:8" ht="15.75" x14ac:dyDescent="0.25">
      <c r="A24" s="135" t="s">
        <v>18</v>
      </c>
      <c r="B24" s="136"/>
      <c r="C24" s="14"/>
      <c r="D24" s="71">
        <v>2</v>
      </c>
      <c r="E24" s="100">
        <v>1716716</v>
      </c>
      <c r="F24" s="101">
        <v>233884.5</v>
      </c>
      <c r="G24" s="102">
        <f t="shared" si="0"/>
        <v>0.13623948282651294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716964</v>
      </c>
      <c r="F25" s="101">
        <v>190029</v>
      </c>
      <c r="G25" s="102">
        <f t="shared" si="0"/>
        <v>0.26504678059149411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0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0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0">
        <v>58287</v>
      </c>
      <c r="F29" s="101">
        <v>30477</v>
      </c>
      <c r="G29" s="102">
        <f t="shared" si="0"/>
        <v>0.52287817180503371</v>
      </c>
      <c r="H29" s="15"/>
    </row>
    <row r="30" spans="1:8" ht="15.75" x14ac:dyDescent="0.25">
      <c r="A30" s="138" t="s">
        <v>152</v>
      </c>
      <c r="B30" s="136"/>
      <c r="C30" s="14"/>
      <c r="D30" s="71"/>
      <c r="E30" s="100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>
        <v>2</v>
      </c>
      <c r="E31" s="100">
        <v>1560664</v>
      </c>
      <c r="F31" s="101">
        <v>250721</v>
      </c>
      <c r="G31" s="102">
        <f>F31/E31</f>
        <v>0.16065021042325575</v>
      </c>
      <c r="H31" s="15"/>
    </row>
    <row r="32" spans="1:8" ht="15.75" x14ac:dyDescent="0.25">
      <c r="A32" s="138" t="s">
        <v>102</v>
      </c>
      <c r="B32" s="136"/>
      <c r="C32" s="14"/>
      <c r="D32" s="71">
        <v>1</v>
      </c>
      <c r="E32" s="100">
        <v>124066</v>
      </c>
      <c r="F32" s="101">
        <v>45185</v>
      </c>
      <c r="G32" s="102">
        <f>F32/E32</f>
        <v>0.36420131220479424</v>
      </c>
      <c r="H32" s="15"/>
    </row>
    <row r="33" spans="1:8" ht="15.75" x14ac:dyDescent="0.25">
      <c r="A33" s="138" t="s">
        <v>27</v>
      </c>
      <c r="B33" s="136"/>
      <c r="C33" s="14"/>
      <c r="D33" s="71"/>
      <c r="E33" s="100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>
        <v>4</v>
      </c>
      <c r="E34" s="100">
        <v>3479967</v>
      </c>
      <c r="F34" s="101">
        <v>517495.5</v>
      </c>
      <c r="G34" s="102">
        <f>F34/E34</f>
        <v>0.14870701360099103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13500</v>
      </c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12841800</v>
      </c>
      <c r="F39" s="112">
        <f>SUM(F9:F38)</f>
        <v>3586157.42</v>
      </c>
      <c r="G39" s="117">
        <f>F39/E39</f>
        <v>0.27925660109953432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/>
      <c r="E45" s="101"/>
      <c r="F45" s="101"/>
      <c r="G45" s="102"/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0</v>
      </c>
      <c r="E51" s="105">
        <f>SUM(E44:E50)</f>
        <v>0</v>
      </c>
      <c r="F51" s="105">
        <f>SUM(F44:F50)</f>
        <v>0</v>
      </c>
      <c r="G51" s="106">
        <v>0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154</v>
      </c>
      <c r="E56" s="101">
        <v>23800166.699999999</v>
      </c>
      <c r="F56" s="101">
        <v>1607096.5</v>
      </c>
      <c r="G56" s="102">
        <f>1-(+F56/E56)</f>
        <v>0.93247540993063716</v>
      </c>
      <c r="H56" s="15"/>
    </row>
    <row r="57" spans="1:8" ht="15.75" x14ac:dyDescent="0.25">
      <c r="A57" s="27" t="s">
        <v>34</v>
      </c>
      <c r="B57" s="28"/>
      <c r="C57" s="14"/>
      <c r="D57" s="71">
        <v>16</v>
      </c>
      <c r="E57" s="101">
        <v>7542525.5899999999</v>
      </c>
      <c r="F57" s="101">
        <v>779576.59</v>
      </c>
      <c r="G57" s="102">
        <f t="shared" ref="G57:G67" si="1">1-(+F57/E57)</f>
        <v>0.89664249982345767</v>
      </c>
      <c r="H57" s="15"/>
    </row>
    <row r="58" spans="1:8" ht="15.75" x14ac:dyDescent="0.25">
      <c r="A58" s="27" t="s">
        <v>35</v>
      </c>
      <c r="B58" s="28"/>
      <c r="C58" s="14"/>
      <c r="D58" s="71">
        <v>136</v>
      </c>
      <c r="E58" s="101">
        <v>14801030.5</v>
      </c>
      <c r="F58" s="101">
        <v>847267.92</v>
      </c>
      <c r="G58" s="102">
        <f t="shared" si="1"/>
        <v>0.94275615336378094</v>
      </c>
      <c r="H58" s="15"/>
    </row>
    <row r="59" spans="1:8" ht="15.75" x14ac:dyDescent="0.25">
      <c r="A59" s="27" t="s">
        <v>36</v>
      </c>
      <c r="B59" s="28"/>
      <c r="C59" s="14"/>
      <c r="D59" s="71">
        <v>3</v>
      </c>
      <c r="E59" s="101">
        <v>591284</v>
      </c>
      <c r="F59" s="101">
        <v>27500.5</v>
      </c>
      <c r="G59" s="102">
        <f t="shared" si="1"/>
        <v>0.95349020098632808</v>
      </c>
      <c r="H59" s="15"/>
    </row>
    <row r="60" spans="1:8" ht="15.75" x14ac:dyDescent="0.25">
      <c r="A60" s="27" t="s">
        <v>37</v>
      </c>
      <c r="B60" s="28"/>
      <c r="C60" s="14"/>
      <c r="D60" s="71">
        <v>57</v>
      </c>
      <c r="E60" s="101">
        <v>9159271</v>
      </c>
      <c r="F60" s="101">
        <v>513725.96</v>
      </c>
      <c r="G60" s="102">
        <f t="shared" si="1"/>
        <v>0.94391191613393688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8</v>
      </c>
      <c r="E62" s="101">
        <v>1402650</v>
      </c>
      <c r="F62" s="101">
        <v>158276.54999999999</v>
      </c>
      <c r="G62" s="102">
        <f t="shared" si="1"/>
        <v>0.88715891348518872</v>
      </c>
      <c r="H62" s="2"/>
    </row>
    <row r="63" spans="1:8" ht="15.75" x14ac:dyDescent="0.25">
      <c r="A63" s="27" t="s">
        <v>40</v>
      </c>
      <c r="B63" s="28"/>
      <c r="C63" s="14"/>
      <c r="D63" s="71">
        <v>3</v>
      </c>
      <c r="E63" s="101">
        <v>408550</v>
      </c>
      <c r="F63" s="101">
        <v>43220</v>
      </c>
      <c r="G63" s="102">
        <f t="shared" si="1"/>
        <v>0.89421123485497489</v>
      </c>
      <c r="H63" s="2"/>
    </row>
    <row r="64" spans="1:8" ht="15.75" x14ac:dyDescent="0.25">
      <c r="A64" s="53" t="s">
        <v>41</v>
      </c>
      <c r="B64" s="28"/>
      <c r="C64" s="14"/>
      <c r="D64" s="71">
        <v>2</v>
      </c>
      <c r="E64" s="101">
        <v>262200</v>
      </c>
      <c r="F64" s="101">
        <v>47950</v>
      </c>
      <c r="G64" s="102">
        <f t="shared" si="1"/>
        <v>0.81712433257055683</v>
      </c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1207</v>
      </c>
      <c r="E66" s="101">
        <v>125602715.08</v>
      </c>
      <c r="F66" s="101">
        <v>13883558.41</v>
      </c>
      <c r="G66" s="102">
        <f t="shared" si="1"/>
        <v>0.88946450400250376</v>
      </c>
      <c r="H66" s="2"/>
    </row>
    <row r="67" spans="1:8" ht="15.75" x14ac:dyDescent="0.25">
      <c r="A67" s="69" t="s">
        <v>93</v>
      </c>
      <c r="B67" s="30"/>
      <c r="C67" s="14"/>
      <c r="D67" s="71">
        <v>2</v>
      </c>
      <c r="E67" s="101">
        <v>569064.56999999995</v>
      </c>
      <c r="F67" s="101">
        <v>57930.46</v>
      </c>
      <c r="G67" s="102">
        <f t="shared" si="1"/>
        <v>0.89820055042259961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  <c r="H69" s="2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  <c r="H70" s="2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  <c r="H71" s="2"/>
    </row>
    <row r="72" spans="1:8" ht="15.75" x14ac:dyDescent="0.25">
      <c r="A72" s="32"/>
      <c r="B72" s="18"/>
      <c r="C72" s="14"/>
      <c r="D72" s="72"/>
      <c r="E72" s="111"/>
      <c r="F72" s="111"/>
      <c r="G72" s="103"/>
      <c r="H72" s="2"/>
    </row>
    <row r="73" spans="1:8" ht="15.75" x14ac:dyDescent="0.25">
      <c r="A73" s="20" t="s">
        <v>45</v>
      </c>
      <c r="B73" s="20"/>
      <c r="C73" s="21"/>
      <c r="D73" s="73">
        <f>SUM(D56:D69)</f>
        <v>1588</v>
      </c>
      <c r="E73" s="112">
        <f>SUM(E56:E72)</f>
        <v>184139457.44</v>
      </c>
      <c r="F73" s="112">
        <f>SUM(F56:F72)</f>
        <v>17966102.890000001</v>
      </c>
      <c r="G73" s="106">
        <f>1-(+F73/E73)</f>
        <v>0.90243208522619833</v>
      </c>
      <c r="H73" s="2"/>
    </row>
    <row r="74" spans="1:8" x14ac:dyDescent="0.2">
      <c r="A74" s="33"/>
      <c r="B74" s="33"/>
      <c r="C74" s="33"/>
      <c r="D74" s="113"/>
      <c r="E74" s="114"/>
      <c r="F74" s="115"/>
      <c r="G74" s="115"/>
      <c r="H74" s="2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F73+F39+F51</f>
        <v>21552260.310000002</v>
      </c>
      <c r="G75" s="116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2025-04-09T18:55:13Z</dcterms:modified>
</cp:coreProperties>
</file>