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"/>
    </mc:Choice>
  </mc:AlternateContent>
  <bookViews>
    <workbookView xWindow="32760" yWindow="135" windowWidth="7845" windowHeight="4080" tabRatio="790"/>
  </bookViews>
  <sheets>
    <sheet name="ARG" sheetId="1" r:id="rId1"/>
    <sheet name="CARUTHERSVILLE" sheetId="2" r:id="rId2"/>
    <sheet name="HOLLYWOOD" sheetId="3" r:id="rId3"/>
    <sheet name="HARKC" sheetId="4" r:id="rId4"/>
    <sheet name="BALLYSKC" sheetId="5" r:id="rId5"/>
    <sheet name="AMERKC" sheetId="6" r:id="rId6"/>
    <sheet name="LAGRANGE" sheetId="7" r:id="rId7"/>
    <sheet name="AMERSC" sheetId="8" r:id="rId8"/>
    <sheet name="RIVERCITY" sheetId="9" r:id="rId9"/>
    <sheet name="HORSESHOE" sheetId="10" r:id="rId10"/>
    <sheet name="ISLEBV" sheetId="11" r:id="rId11"/>
    <sheet name="STJO" sheetId="12" r:id="rId12"/>
    <sheet name="CAPE" sheetId="14" r:id="rId13"/>
    <sheet name="STATE TOTALS" sheetId="13" r:id="rId14"/>
  </sheets>
  <definedNames>
    <definedName name="_xlnm.Print_Area" localSheetId="13">'STATE TOTALS'!$A$1:$C$23</definedName>
  </definedNames>
  <calcPr calcId="977461"/>
</workbook>
</file>

<file path=xl/calcChain.xml><?xml version="1.0" encoding="utf-8"?>
<calcChain xmlns="http://schemas.openxmlformats.org/spreadsheetml/2006/main">
  <c r="F63" i="14" l="1"/>
  <c r="F61" i="14"/>
  <c r="G61" i="14"/>
  <c r="E61" i="14"/>
  <c r="D61" i="14"/>
  <c r="G55" i="14"/>
  <c r="G54" i="14"/>
  <c r="G52" i="14"/>
  <c r="G51" i="14"/>
  <c r="G50" i="14"/>
  <c r="G48" i="14"/>
  <c r="G47" i="14"/>
  <c r="G46" i="14"/>
  <c r="G44" i="14"/>
  <c r="G39" i="14"/>
  <c r="F39" i="14"/>
  <c r="E39" i="14"/>
  <c r="D39" i="14"/>
  <c r="G34" i="14"/>
  <c r="G30" i="14"/>
  <c r="G29" i="14"/>
  <c r="G26" i="14"/>
  <c r="G24" i="14"/>
  <c r="G19" i="14"/>
  <c r="G15" i="14"/>
  <c r="F60" i="10"/>
  <c r="F62" i="10"/>
  <c r="E60" i="10"/>
  <c r="D60" i="10"/>
  <c r="G54" i="10"/>
  <c r="G53" i="10"/>
  <c r="G52" i="10"/>
  <c r="G50" i="10"/>
  <c r="G49" i="10"/>
  <c r="G48" i="10"/>
  <c r="G47" i="10"/>
  <c r="G46" i="10"/>
  <c r="G45" i="10"/>
  <c r="G44" i="10"/>
  <c r="F39" i="10"/>
  <c r="E39" i="10"/>
  <c r="G39" i="10"/>
  <c r="D39" i="10"/>
  <c r="G34" i="10"/>
  <c r="G33" i="10"/>
  <c r="G29" i="10"/>
  <c r="G28" i="10"/>
  <c r="G26" i="10"/>
  <c r="G25" i="10"/>
  <c r="G20" i="10"/>
  <c r="G19" i="10"/>
  <c r="G16" i="10"/>
  <c r="G15" i="10"/>
  <c r="F15" i="10"/>
  <c r="E15" i="10"/>
  <c r="G10" i="10"/>
  <c r="F60" i="7"/>
  <c r="F62" i="7"/>
  <c r="E60" i="7"/>
  <c r="D60" i="7"/>
  <c r="G54" i="7"/>
  <c r="G50" i="7"/>
  <c r="G48" i="7"/>
  <c r="G47" i="7"/>
  <c r="G46" i="7"/>
  <c r="G44" i="7"/>
  <c r="F73" i="12"/>
  <c r="F75" i="12"/>
  <c r="E73" i="12"/>
  <c r="D73" i="12"/>
  <c r="G66" i="12"/>
  <c r="G62" i="12"/>
  <c r="G60" i="12"/>
  <c r="G59" i="12"/>
  <c r="G58" i="12"/>
  <c r="G56" i="12"/>
  <c r="F51" i="12"/>
  <c r="G51" i="12"/>
  <c r="E51" i="12"/>
  <c r="D51" i="12"/>
  <c r="G45" i="12"/>
  <c r="F39" i="12"/>
  <c r="G39" i="12"/>
  <c r="E39" i="12"/>
  <c r="D39" i="12"/>
  <c r="G30" i="12"/>
  <c r="G12" i="12"/>
  <c r="F73" i="9"/>
  <c r="E73" i="9"/>
  <c r="G73" i="9"/>
  <c r="D73" i="9"/>
  <c r="G67" i="9"/>
  <c r="G66" i="9"/>
  <c r="G64" i="9"/>
  <c r="G63" i="9"/>
  <c r="G62" i="9"/>
  <c r="G60" i="9"/>
  <c r="G59" i="9"/>
  <c r="G58" i="9"/>
  <c r="G57" i="9"/>
  <c r="G56" i="9"/>
  <c r="F51" i="9"/>
  <c r="G51" i="9"/>
  <c r="E51" i="9"/>
  <c r="B12" i="13"/>
  <c r="D51" i="9"/>
  <c r="G45" i="9"/>
  <c r="G39" i="9"/>
  <c r="F39" i="9"/>
  <c r="E39" i="9"/>
  <c r="D39" i="9"/>
  <c r="B6" i="13"/>
  <c r="G34" i="9"/>
  <c r="G32" i="9"/>
  <c r="G31" i="9"/>
  <c r="G29" i="9"/>
  <c r="G25" i="9"/>
  <c r="G24" i="9"/>
  <c r="G23" i="9"/>
  <c r="G20" i="9"/>
  <c r="G18" i="9"/>
  <c r="G17" i="9"/>
  <c r="G16" i="9"/>
  <c r="G14" i="9"/>
  <c r="G13" i="9"/>
  <c r="G62" i="6"/>
  <c r="F62" i="6"/>
  <c r="F64" i="6"/>
  <c r="E62" i="6"/>
  <c r="D62" i="6"/>
  <c r="G55" i="6"/>
  <c r="G54" i="6"/>
  <c r="G53" i="6"/>
  <c r="G52" i="6"/>
  <c r="G51" i="6"/>
  <c r="G50" i="6"/>
  <c r="G48" i="6"/>
  <c r="G46" i="6"/>
  <c r="G45" i="6"/>
  <c r="G44" i="6"/>
  <c r="G39" i="6"/>
  <c r="F39" i="6"/>
  <c r="E39" i="6"/>
  <c r="D39" i="6"/>
  <c r="G34" i="6"/>
  <c r="G33" i="6"/>
  <c r="G32" i="6"/>
  <c r="G31" i="6"/>
  <c r="G30" i="6"/>
  <c r="G29" i="6"/>
  <c r="G25" i="6"/>
  <c r="G23" i="6"/>
  <c r="G22" i="6"/>
  <c r="G20" i="6"/>
  <c r="G19" i="6"/>
  <c r="G18" i="6"/>
  <c r="G16" i="6"/>
  <c r="G15" i="6"/>
  <c r="G14" i="6"/>
  <c r="G13" i="6"/>
  <c r="G11" i="6"/>
  <c r="F64" i="5"/>
  <c r="G62" i="5"/>
  <c r="F62" i="5"/>
  <c r="E62" i="5"/>
  <c r="D62" i="5"/>
  <c r="G56" i="5"/>
  <c r="G54" i="5"/>
  <c r="G50" i="5"/>
  <c r="G48" i="5"/>
  <c r="G46" i="5"/>
  <c r="G44" i="5"/>
  <c r="F39" i="5"/>
  <c r="G39" i="5"/>
  <c r="E39" i="5"/>
  <c r="D39" i="5"/>
  <c r="G25" i="5"/>
  <c r="G24" i="5"/>
  <c r="G23" i="5"/>
  <c r="G21" i="5"/>
  <c r="G18" i="5"/>
  <c r="G17" i="5"/>
  <c r="G14" i="5"/>
  <c r="G12" i="5"/>
  <c r="G10" i="5"/>
  <c r="F62" i="4"/>
  <c r="G62" i="4"/>
  <c r="E62" i="4"/>
  <c r="D62" i="4"/>
  <c r="G56" i="4"/>
  <c r="G54" i="4"/>
  <c r="G53" i="4"/>
  <c r="G52" i="4"/>
  <c r="G50" i="4"/>
  <c r="G49" i="4"/>
  <c r="G48" i="4"/>
  <c r="G46" i="4"/>
  <c r="G45" i="4"/>
  <c r="G44" i="4"/>
  <c r="F39" i="4"/>
  <c r="F64" i="4"/>
  <c r="E39" i="4"/>
  <c r="D39" i="4"/>
  <c r="G33" i="4"/>
  <c r="G31" i="4"/>
  <c r="G28" i="4"/>
  <c r="G26" i="4"/>
  <c r="G24" i="4"/>
  <c r="G23" i="4"/>
  <c r="G22" i="4"/>
  <c r="G21" i="4"/>
  <c r="G19" i="4"/>
  <c r="G18" i="4"/>
  <c r="G17" i="4"/>
  <c r="G15" i="4"/>
  <c r="G14" i="4"/>
  <c r="G11" i="4"/>
  <c r="G10" i="4"/>
  <c r="F62" i="3"/>
  <c r="F64" i="3"/>
  <c r="E62" i="3"/>
  <c r="D62" i="3"/>
  <c r="G55" i="3"/>
  <c r="G54" i="3"/>
  <c r="G53" i="3"/>
  <c r="G52" i="3"/>
  <c r="G50" i="3"/>
  <c r="G49" i="3"/>
  <c r="G48" i="3"/>
  <c r="G47" i="3"/>
  <c r="G46" i="3"/>
  <c r="G45" i="3"/>
  <c r="G44" i="3"/>
  <c r="F39" i="3"/>
  <c r="G39" i="3"/>
  <c r="E39" i="3"/>
  <c r="D39" i="3"/>
  <c r="G34" i="3"/>
  <c r="G32" i="3"/>
  <c r="G29" i="3"/>
  <c r="G28" i="3"/>
  <c r="G26" i="3"/>
  <c r="G24" i="3"/>
  <c r="G23" i="3"/>
  <c r="G22" i="3"/>
  <c r="G21" i="3"/>
  <c r="G20" i="3"/>
  <c r="G18" i="3"/>
  <c r="G17" i="3"/>
  <c r="G13" i="3"/>
  <c r="G11" i="3"/>
  <c r="G9" i="3"/>
  <c r="G60" i="2"/>
  <c r="F60" i="2"/>
  <c r="E60" i="2"/>
  <c r="D60" i="2"/>
  <c r="G54" i="2"/>
  <c r="G53" i="2"/>
  <c r="G50" i="2"/>
  <c r="G48" i="2"/>
  <c r="G47" i="2"/>
  <c r="G46" i="2"/>
  <c r="G44" i="2"/>
  <c r="F39" i="2"/>
  <c r="G39" i="2"/>
  <c r="E39" i="2"/>
  <c r="D39" i="2"/>
  <c r="G34" i="2"/>
  <c r="G32" i="2"/>
  <c r="G30" i="2"/>
  <c r="G29" i="2"/>
  <c r="G18" i="2"/>
  <c r="G60" i="11"/>
  <c r="F60" i="11"/>
  <c r="E60" i="11"/>
  <c r="D60" i="11"/>
  <c r="G53" i="11"/>
  <c r="G52" i="11"/>
  <c r="G50" i="11"/>
  <c r="G49" i="11"/>
  <c r="G48" i="11"/>
  <c r="G47" i="11"/>
  <c r="G46" i="11"/>
  <c r="G45" i="11"/>
  <c r="G44" i="11"/>
  <c r="F39" i="11"/>
  <c r="F62" i="11"/>
  <c r="E39" i="11"/>
  <c r="D39" i="11"/>
  <c r="G34" i="11"/>
  <c r="G30" i="11"/>
  <c r="G29" i="11"/>
  <c r="G22" i="11"/>
  <c r="G19" i="11"/>
  <c r="G15" i="11"/>
  <c r="G11" i="11"/>
  <c r="G9" i="11"/>
  <c r="F61" i="8"/>
  <c r="F63" i="8"/>
  <c r="E61" i="8"/>
  <c r="D61" i="8"/>
  <c r="G55" i="8"/>
  <c r="G54" i="8"/>
  <c r="G53" i="8"/>
  <c r="G52" i="8"/>
  <c r="G51" i="8"/>
  <c r="G50" i="8"/>
  <c r="G48" i="8"/>
  <c r="G47" i="8"/>
  <c r="G46" i="8"/>
  <c r="G45" i="8"/>
  <c r="G44" i="8"/>
  <c r="F39" i="8"/>
  <c r="G39" i="8"/>
  <c r="E39" i="8"/>
  <c r="D39" i="8"/>
  <c r="G34" i="8"/>
  <c r="G33" i="8"/>
  <c r="G32" i="8"/>
  <c r="G29" i="8"/>
  <c r="G28" i="8"/>
  <c r="G26" i="8"/>
  <c r="G25" i="8"/>
  <c r="G24" i="8"/>
  <c r="G21" i="8"/>
  <c r="G19" i="8"/>
  <c r="G18" i="8"/>
  <c r="G13" i="8"/>
  <c r="G12" i="8"/>
  <c r="G11" i="8"/>
  <c r="G10" i="8"/>
  <c r="F61" i="1"/>
  <c r="F63" i="1"/>
  <c r="E61" i="1"/>
  <c r="D61" i="1"/>
  <c r="G54" i="1"/>
  <c r="G52" i="1"/>
  <c r="G50" i="1"/>
  <c r="G49" i="1"/>
  <c r="G48" i="1"/>
  <c r="G47" i="1"/>
  <c r="G46" i="1"/>
  <c r="G45" i="1"/>
  <c r="G44" i="1"/>
  <c r="F39" i="1"/>
  <c r="G39" i="1"/>
  <c r="E39" i="1"/>
  <c r="D39" i="1"/>
  <c r="G31" i="1"/>
  <c r="G30" i="1"/>
  <c r="G25" i="1"/>
  <c r="G22" i="1"/>
  <c r="G20" i="1"/>
  <c r="G18" i="1"/>
  <c r="G17" i="1"/>
  <c r="G16" i="1"/>
  <c r="G15" i="1"/>
  <c r="G13" i="1"/>
  <c r="G10" i="1"/>
  <c r="G9" i="1"/>
  <c r="B11" i="13"/>
  <c r="F39" i="7"/>
  <c r="E39" i="7"/>
  <c r="D39" i="7"/>
  <c r="A3" i="4"/>
  <c r="A3" i="14"/>
  <c r="A4" i="13"/>
  <c r="A3" i="12"/>
  <c r="A3" i="11"/>
  <c r="A3" i="10"/>
  <c r="A3" i="9"/>
  <c r="A3" i="8"/>
  <c r="A3" i="7"/>
  <c r="A3" i="6"/>
  <c r="A3" i="5"/>
  <c r="A3" i="3"/>
  <c r="A3" i="2"/>
  <c r="B13" i="13"/>
  <c r="B14" i="13"/>
  <c r="B17" i="13"/>
  <c r="G60" i="10"/>
  <c r="G60" i="7"/>
  <c r="G73" i="12"/>
  <c r="F75" i="9"/>
  <c r="G39" i="4"/>
  <c r="B16" i="13"/>
  <c r="G62" i="3"/>
  <c r="B18" i="13"/>
  <c r="B19" i="13"/>
  <c r="B7" i="13"/>
  <c r="F62" i="2"/>
  <c r="G39" i="11"/>
  <c r="G61" i="8"/>
  <c r="B8" i="13"/>
  <c r="G61" i="1"/>
  <c r="B9" i="13"/>
  <c r="B21" i="13"/>
</calcChain>
</file>

<file path=xl/sharedStrings.xml><?xml version="1.0" encoding="utf-8"?>
<sst xmlns="http://schemas.openxmlformats.org/spreadsheetml/2006/main" count="966" uniqueCount="158">
  <si>
    <t>MISSOURI GAMING COMMISSION</t>
  </si>
  <si>
    <t>DETAIL GAMING STATS - PUBLIC REPORT</t>
  </si>
  <si>
    <t>BOAT:    ARGOSY RIVERSIDE</t>
  </si>
  <si>
    <t>TABLE GAMES:</t>
  </si>
  <si>
    <t>TABLE</t>
  </si>
  <si>
    <t>ACTUAL</t>
  </si>
  <si>
    <t>UNITS</t>
  </si>
  <si>
    <t>DROP</t>
  </si>
  <si>
    <t>AGR</t>
  </si>
  <si>
    <t>HOLD %</t>
  </si>
  <si>
    <t xml:space="preserve">   Blackjack</t>
  </si>
  <si>
    <t xml:space="preserve">   Double Deck Blackjack</t>
  </si>
  <si>
    <t xml:space="preserve">   Face Up Blackjack</t>
  </si>
  <si>
    <t xml:space="preserve">   Caribbean Stud</t>
  </si>
  <si>
    <t xml:space="preserve">   Craps</t>
  </si>
  <si>
    <t xml:space="preserve">   Craps No More</t>
  </si>
  <si>
    <t xml:space="preserve">   No Craps, Craps</t>
  </si>
  <si>
    <t xml:space="preserve">   Let It Ride</t>
  </si>
  <si>
    <t xml:space="preserve">   Mini Bacarrat</t>
  </si>
  <si>
    <t xml:space="preserve">   Pai Gow Poker</t>
  </si>
  <si>
    <t xml:space="preserve">   Roulette</t>
  </si>
  <si>
    <t xml:space="preserve">   Poker w/o bad beat</t>
  </si>
  <si>
    <t xml:space="preserve">   Bad Beat Poker - house funded</t>
  </si>
  <si>
    <t xml:space="preserve">   Bad Beat Poker - player funded</t>
  </si>
  <si>
    <t xml:space="preserve">   Three Card Poker/Stud</t>
  </si>
  <si>
    <t xml:space="preserve">   Mississippi Stud</t>
  </si>
  <si>
    <t xml:space="preserve">   BJ 21 +3</t>
  </si>
  <si>
    <t xml:space="preserve">   Ultimate Texas Hold'em</t>
  </si>
  <si>
    <t xml:space="preserve">   Table Tournaments</t>
  </si>
  <si>
    <t xml:space="preserve">   Other </t>
  </si>
  <si>
    <t xml:space="preserve">   Rounding</t>
  </si>
  <si>
    <t xml:space="preserve">  TOTAL TABLE GAMES:</t>
  </si>
  <si>
    <t>ELECTRONIC GAMING DEVICES:</t>
  </si>
  <si>
    <t xml:space="preserve">     5 cents</t>
  </si>
  <si>
    <t xml:space="preserve">   10 cents</t>
  </si>
  <si>
    <t xml:space="preserve">   25 cents</t>
  </si>
  <si>
    <t xml:space="preserve">   50 cents</t>
  </si>
  <si>
    <t xml:space="preserve">   $1.00</t>
  </si>
  <si>
    <t xml:space="preserve">   $2.00</t>
  </si>
  <si>
    <t xml:space="preserve">   $5.00</t>
  </si>
  <si>
    <t xml:space="preserve">   $10.00</t>
  </si>
  <si>
    <t xml:space="preserve">   $25.00</t>
  </si>
  <si>
    <t xml:space="preserve">   Slot Tournaments</t>
  </si>
  <si>
    <t xml:space="preserve">   Wide Area Progressive</t>
  </si>
  <si>
    <t xml:space="preserve">   Other</t>
  </si>
  <si>
    <t xml:space="preserve">     TOTAL SLOTS:</t>
  </si>
  <si>
    <t>TOTAL AGR FOR MONTH:</t>
  </si>
  <si>
    <t xml:space="preserve">(1) The above payout percentages for slots represent the actual payout for a one month period only.  </t>
  </si>
  <si>
    <t xml:space="preserve">     The 80% minimum payout per Section 313.805(12) RSMO is not limited to any one month period </t>
  </si>
  <si>
    <t xml:space="preserve">     and is calculated based on standard probability and statistical theory.</t>
  </si>
  <si>
    <t>NOTE:  THE FIGURES IN THIS REPORT ARE SUBJECT TO ADJUSTMENT</t>
  </si>
  <si>
    <t>DETAIL GAMING STATS  - PUBLIC REPORT</t>
  </si>
  <si>
    <t xml:space="preserve">   Single Deck Blackjack</t>
  </si>
  <si>
    <t xml:space="preserve">   Texas Shootout</t>
  </si>
  <si>
    <t xml:space="preserve">   Ultimate Texas Hold'Em</t>
  </si>
  <si>
    <t xml:space="preserve">   Midi Bacarrat</t>
  </si>
  <si>
    <t xml:space="preserve">   EZ Bacarrat</t>
  </si>
  <si>
    <t xml:space="preserve">   21 Plus 3</t>
  </si>
  <si>
    <t xml:space="preserve">   Four Card Poker</t>
  </si>
  <si>
    <t xml:space="preserve">   $100.00</t>
  </si>
  <si>
    <t xml:space="preserve">     1 cent</t>
  </si>
  <si>
    <t xml:space="preserve">     2 cents</t>
  </si>
  <si>
    <t xml:space="preserve">   Ultimate Texas Hold 'Em</t>
  </si>
  <si>
    <t xml:space="preserve">   Six Card Poker</t>
  </si>
  <si>
    <t xml:space="preserve">   21 plus 3</t>
  </si>
  <si>
    <t xml:space="preserve">   Prime 21</t>
  </si>
  <si>
    <t xml:space="preserve">   EZ Pai Gow</t>
  </si>
  <si>
    <t>BOAT:     MARK TWAIN</t>
  </si>
  <si>
    <t>BOAT:     ST. CHARLES</t>
  </si>
  <si>
    <t xml:space="preserve">   Three Card Progressive</t>
  </si>
  <si>
    <t xml:space="preserve">   Blackjack plus 3</t>
  </si>
  <si>
    <t xml:space="preserve">   Dragon Bonus</t>
  </si>
  <si>
    <t xml:space="preserve">   EZ Baccarat</t>
  </si>
  <si>
    <t>BOAT:     RIVER CITY</t>
  </si>
  <si>
    <t xml:space="preserve">   Bonus Craps</t>
  </si>
  <si>
    <t>BOAT:  ISLE OF CAPRI - BOONVILLE</t>
  </si>
  <si>
    <t>STATEWIDE TOTALS</t>
  </si>
  <si>
    <t xml:space="preserve">     TABLE GAMES:</t>
  </si>
  <si>
    <t xml:space="preserve">     TABLE DROP:</t>
  </si>
  <si>
    <t xml:space="preserve">     TABLE AGR:</t>
  </si>
  <si>
    <t xml:space="preserve">     ACTUAL HOLD %:</t>
  </si>
  <si>
    <t xml:space="preserve">     SLOT MACHINES:</t>
  </si>
  <si>
    <t xml:space="preserve">     SLOT HANDLE:</t>
  </si>
  <si>
    <t xml:space="preserve">     SLOT AGR:</t>
  </si>
  <si>
    <t xml:space="preserve">     ACTUAL PAYOUT %:</t>
  </si>
  <si>
    <t xml:space="preserve">     GRAND TOTAL AGR:</t>
  </si>
  <si>
    <t xml:space="preserve">   Lunar Poker</t>
  </si>
  <si>
    <t xml:space="preserve">   Super 7</t>
  </si>
  <si>
    <t xml:space="preserve">   Three Card Poker</t>
  </si>
  <si>
    <t>BOAT:  HOLLYWOOD</t>
  </si>
  <si>
    <t xml:space="preserve">   65 to 5 BJ</t>
  </si>
  <si>
    <t xml:space="preserve">   High Card Flush</t>
  </si>
  <si>
    <t xml:space="preserve">   1 cent</t>
  </si>
  <si>
    <t xml:space="preserve">   2 cents</t>
  </si>
  <si>
    <t xml:space="preserve">   Double Deck 21 Plus 3</t>
  </si>
  <si>
    <t xml:space="preserve">   Commission Free</t>
  </si>
  <si>
    <t xml:space="preserve">   Blackjack 6 to 5</t>
  </si>
  <si>
    <t xml:space="preserve">   EZ Mini Bacarrat</t>
  </si>
  <si>
    <t xml:space="preserve">   Criss Cross</t>
  </si>
  <si>
    <t xml:space="preserve">   Double Deck Blackjack 21+3</t>
  </si>
  <si>
    <t xml:space="preserve">   Heads Up Hold Em</t>
  </si>
  <si>
    <t xml:space="preserve">   Blackjack Top 3</t>
  </si>
  <si>
    <t xml:space="preserve">   DJ Wild</t>
  </si>
  <si>
    <t xml:space="preserve">   Texas Ultimate</t>
  </si>
  <si>
    <t xml:space="preserve">   Cajun Stud Poker</t>
  </si>
  <si>
    <t xml:space="preserve">   Cajun Stud</t>
  </si>
  <si>
    <t xml:space="preserve">   Heads Up Hold'em</t>
  </si>
  <si>
    <t xml:space="preserve">   World Tour Poker</t>
  </si>
  <si>
    <t xml:space="preserve">   Trilux Blackjack</t>
  </si>
  <si>
    <t xml:space="preserve">   Trilux</t>
  </si>
  <si>
    <t xml:space="preserve">   Cajun Poker</t>
  </si>
  <si>
    <t xml:space="preserve">   Sic Bo</t>
  </si>
  <si>
    <t xml:space="preserve">   DJ Wild Poker</t>
  </si>
  <si>
    <t xml:space="preserve">   Fortune 7</t>
  </si>
  <si>
    <t xml:space="preserve">   Four Card Frenzy</t>
  </si>
  <si>
    <t xml:space="preserve">   Criss Cross Poker</t>
  </si>
  <si>
    <t xml:space="preserve">   Straw Poker</t>
  </si>
  <si>
    <t xml:space="preserve">  Multi Denom</t>
  </si>
  <si>
    <t xml:space="preserve">   Ultimate Texas Poker</t>
  </si>
  <si>
    <t xml:space="preserve">   5 Treasures Baccarat</t>
  </si>
  <si>
    <t xml:space="preserve">    EZ Baccarat</t>
  </si>
  <si>
    <t xml:space="preserve">BOAT:     AMERISTAR KC </t>
  </si>
  <si>
    <t>SLOT</t>
  </si>
  <si>
    <t>HANDLE</t>
  </si>
  <si>
    <t>PAYOUT % (1)</t>
  </si>
  <si>
    <t>BOAT: CENTURY CARUTHERSVILLE</t>
  </si>
  <si>
    <t>BOAT:     HARRAHS KANSAS CITY</t>
  </si>
  <si>
    <t xml:space="preserve">     HYBRID MACHINES:</t>
  </si>
  <si>
    <t xml:space="preserve">     HYBRID HANDLE:</t>
  </si>
  <si>
    <t xml:space="preserve">     HYBRID AGR:</t>
  </si>
  <si>
    <t>BOAT: CENTURY CAPE GIRARDEAU</t>
  </si>
  <si>
    <t xml:space="preserve">   BJ 6 to 5</t>
  </si>
  <si>
    <t xml:space="preserve">   Face Up Pai Gow</t>
  </si>
  <si>
    <t xml:space="preserve">   I Luv Suits</t>
  </si>
  <si>
    <t>BOAT:  BALLY'S KC</t>
  </si>
  <si>
    <t xml:space="preserve">   I LUV Suits</t>
  </si>
  <si>
    <t xml:space="preserve">   Blackjack 6 TO 5</t>
  </si>
  <si>
    <t xml:space="preserve">   Mini Baccarat</t>
  </si>
  <si>
    <t xml:space="preserve">   Golden Frog Baccarat</t>
  </si>
  <si>
    <t xml:space="preserve">   5 Treasures</t>
  </si>
  <si>
    <t>BOAT:    HORSESHOE ST. LOUIS</t>
  </si>
  <si>
    <t xml:space="preserve">   Rising Phoenix MB</t>
  </si>
  <si>
    <t xml:space="preserve">   Big Blind UTH</t>
  </si>
  <si>
    <t xml:space="preserve">   Trilux EZ</t>
  </si>
  <si>
    <t xml:space="preserve">   Double Deck EZ</t>
  </si>
  <si>
    <t xml:space="preserve">   Rising Phoenix</t>
  </si>
  <si>
    <t>HYBRID TABLES</t>
  </si>
  <si>
    <t>HYBRID</t>
  </si>
  <si>
    <t xml:space="preserve">   Hybrid Tournaments</t>
  </si>
  <si>
    <t xml:space="preserve">     TOTAL HYBRID:</t>
  </si>
  <si>
    <t xml:space="preserve">   Eternal Bacarrat</t>
  </si>
  <si>
    <t xml:space="preserve">   Run Em Twice</t>
  </si>
  <si>
    <t xml:space="preserve">    Trilux</t>
  </si>
  <si>
    <t>BOAT:     ST. JOSEPH</t>
  </si>
  <si>
    <t xml:space="preserve">   2-3-5 Stud</t>
  </si>
  <si>
    <t>MONTH ENDED:  JANUARY 2025</t>
  </si>
  <si>
    <t xml:space="preserve">     Multi Denom</t>
  </si>
  <si>
    <t xml:space="preserve">   Mini Baccarat Dragon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</si>
</sst>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.000%"/>
  </numFmts>
  <fonts count="22" x14ac:knownFonts="1">
    <font>
      <sz val="12"/>
      <name val="Arial"/>
    </font>
    <font>
      <b/>
      <sz val="10"/>
      <name val="Arial"/>
    </font>
    <font>
      <b/>
      <sz val="18"/>
      <name val="Arial"/>
      <family val="2"/>
    </font>
    <font>
      <b/>
      <u/>
      <sz val="18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0">
    <xf numFmtId="0" fontId="0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1" fillId="0" borderId="0" xfId="0" applyFont="1" applyAlignment="1"/>
    <xf numFmtId="0" fontId="1" fillId="0" borderId="0" xfId="0" applyNumberFormat="1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NumberFormat="1" applyFont="1" applyAlignment="1">
      <alignment horizontal="centerContinuous"/>
    </xf>
    <xf numFmtId="0" fontId="0" fillId="2" borderId="0" xfId="0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Continuous"/>
    </xf>
    <xf numFmtId="0" fontId="7" fillId="0" borderId="1" xfId="0" applyNumberFormat="1" applyFont="1" applyBorder="1" applyAlignment="1" applyProtection="1">
      <protection locked="0"/>
    </xf>
    <xf numFmtId="0" fontId="8" fillId="0" borderId="2" xfId="0" applyNumberFormat="1" applyFont="1" applyBorder="1" applyAlignment="1"/>
    <xf numFmtId="0" fontId="0" fillId="0" borderId="2" xfId="0" applyFont="1" applyBorder="1" applyAlignment="1"/>
    <xf numFmtId="0" fontId="9" fillId="0" borderId="3" xfId="0" applyNumberFormat="1" applyFont="1" applyBorder="1" applyAlignment="1"/>
    <xf numFmtId="0" fontId="9" fillId="3" borderId="3" xfId="0" applyNumberFormat="1" applyFont="1" applyFill="1" applyBorder="1" applyAlignment="1"/>
    <xf numFmtId="0" fontId="8" fillId="3" borderId="1" xfId="0" applyNumberFormat="1" applyFont="1" applyFill="1" applyBorder="1" applyAlignment="1" applyProtection="1">
      <protection locked="0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/>
    <xf numFmtId="0" fontId="0" fillId="0" borderId="0" xfId="0" applyNumberFormat="1" applyFont="1" applyAlignment="1"/>
    <xf numFmtId="0" fontId="8" fillId="0" borderId="0" xfId="0" applyNumberFormat="1" applyFont="1" applyAlignment="1"/>
    <xf numFmtId="0" fontId="11" fillId="2" borderId="0" xfId="0" applyNumberFormat="1" applyFont="1" applyFill="1" applyAlignment="1"/>
    <xf numFmtId="0" fontId="8" fillId="2" borderId="0" xfId="0" applyNumberFormat="1" applyFont="1" applyFill="1" applyAlignment="1"/>
    <xf numFmtId="0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/>
    <xf numFmtId="0" fontId="6" fillId="2" borderId="3" xfId="0" applyNumberFormat="1" applyFont="1" applyFill="1" applyBorder="1" applyAlignment="1" applyProtection="1">
      <protection locked="0"/>
    </xf>
    <xf numFmtId="0" fontId="8" fillId="2" borderId="1" xfId="0" applyNumberFormat="1" applyFont="1" applyFill="1" applyBorder="1" applyAlignment="1" applyProtection="1">
      <protection locked="0"/>
    </xf>
    <xf numFmtId="0" fontId="6" fillId="2" borderId="3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Continuous"/>
      <protection locked="0"/>
    </xf>
    <xf numFmtId="0" fontId="9" fillId="0" borderId="3" xfId="0" applyNumberFormat="1" applyFont="1" applyBorder="1" applyAlignment="1">
      <alignment horizontal="left"/>
    </xf>
    <xf numFmtId="0" fontId="6" fillId="3" borderId="3" xfId="0" applyNumberFormat="1" applyFont="1" applyFill="1" applyBorder="1" applyAlignment="1" applyProtection="1">
      <protection locked="0"/>
    </xf>
    <xf numFmtId="0" fontId="7" fillId="0" borderId="0" xfId="0" applyNumberFormat="1" applyFont="1" applyAlignment="1"/>
    <xf numFmtId="0" fontId="10" fillId="0" borderId="0" xfId="0" applyNumberFormat="1" applyFont="1" applyAlignment="1"/>
    <xf numFmtId="0" fontId="12" fillId="0" borderId="0" xfId="0" applyNumberFormat="1" applyFont="1" applyAlignment="1"/>
    <xf numFmtId="4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2" fillId="0" borderId="0" xfId="0" applyFont="1" applyAlignment="1"/>
    <xf numFmtId="0" fontId="8" fillId="0" borderId="0" xfId="0" applyFont="1" applyAlignment="1"/>
    <xf numFmtId="4" fontId="6" fillId="0" borderId="0" xfId="0" applyNumberFormat="1" applyFont="1" applyAlignment="1">
      <alignment horizontal="right"/>
    </xf>
    <xf numFmtId="0" fontId="5" fillId="0" borderId="0" xfId="0" applyFont="1" applyAlignment="1"/>
    <xf numFmtId="0" fontId="13" fillId="0" borderId="0" xfId="0" applyFont="1" applyAlignment="1"/>
    <xf numFmtId="164" fontId="10" fillId="0" borderId="0" xfId="0" applyNumberFormat="1" applyFont="1" applyAlignment="1"/>
    <xf numFmtId="4" fontId="10" fillId="0" borderId="0" xfId="0" applyNumberFormat="1" applyFont="1" applyAlignment="1"/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7" fillId="0" borderId="0" xfId="0" applyFont="1" applyAlignment="1"/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NumberFormat="1" applyFont="1" applyAlignment="1" applyProtection="1">
      <protection locked="0"/>
    </xf>
    <xf numFmtId="8" fontId="6" fillId="2" borderId="3" xfId="0" quotePrefix="1" applyNumberFormat="1" applyFont="1" applyFill="1" applyBorder="1" applyAlignment="1" applyProtection="1">
      <protection locked="0"/>
    </xf>
    <xf numFmtId="0" fontId="6" fillId="2" borderId="3" xfId="0" quotePrefix="1" applyNumberFormat="1" applyFont="1" applyFill="1" applyBorder="1" applyAlignment="1" applyProtection="1">
      <protection locked="0"/>
    </xf>
    <xf numFmtId="0" fontId="2" fillId="0" borderId="0" xfId="0" applyNumberFormat="1" applyFont="1" applyAlignment="1"/>
    <xf numFmtId="0" fontId="0" fillId="0" borderId="0" xfId="0" applyAlignment="1"/>
    <xf numFmtId="0" fontId="0" fillId="0" borderId="4" xfId="0" applyNumberFormat="1" applyFont="1" applyBorder="1" applyAlignment="1"/>
    <xf numFmtId="0" fontId="14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0" fillId="2" borderId="0" xfId="0" applyNumberFormat="1" applyFont="1" applyFill="1" applyAlignment="1"/>
    <xf numFmtId="0" fontId="6" fillId="2" borderId="0" xfId="0" applyNumberFormat="1" applyFont="1" applyFill="1" applyAlignment="1"/>
    <xf numFmtId="0" fontId="12" fillId="2" borderId="0" xfId="0" applyNumberFormat="1" applyFont="1" applyFill="1" applyAlignment="1"/>
    <xf numFmtId="0" fontId="8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8" fillId="0" borderId="0" xfId="0" applyNumberFormat="1" applyFont="1" applyFill="1" applyAlignment="1"/>
    <xf numFmtId="0" fontId="18" fillId="0" borderId="0" xfId="0" applyNumberFormat="1" applyFont="1" applyAlignment="1"/>
    <xf numFmtId="0" fontId="6" fillId="2" borderId="5" xfId="0" applyNumberFormat="1" applyFont="1" applyFill="1" applyBorder="1" applyAlignment="1" applyProtection="1">
      <alignment horizontal="left"/>
      <protection locked="0"/>
    </xf>
    <xf numFmtId="0" fontId="19" fillId="2" borderId="3" xfId="0" applyNumberFormat="1" applyFont="1" applyFill="1" applyBorder="1" applyAlignment="1" applyProtection="1"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3" fontId="10" fillId="2" borderId="3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Continuous"/>
    </xf>
    <xf numFmtId="4" fontId="6" fillId="0" borderId="0" xfId="0" applyNumberFormat="1" applyFont="1" applyAlignment="1">
      <alignment horizontal="centerContinuous"/>
    </xf>
    <xf numFmtId="4" fontId="6" fillId="0" borderId="0" xfId="0" applyNumberFormat="1" applyFont="1" applyAlignment="1">
      <alignment horizontal="center"/>
    </xf>
    <xf numFmtId="4" fontId="8" fillId="3" borderId="3" xfId="0" applyNumberFormat="1" applyFont="1" applyFill="1" applyBorder="1" applyAlignment="1" applyProtection="1">
      <alignment horizontal="center"/>
      <protection locked="0"/>
    </xf>
    <xf numFmtId="4" fontId="6" fillId="0" borderId="6" xfId="0" applyNumberFormat="1" applyFont="1" applyBorder="1" applyAlignment="1">
      <alignment horizontal="centerContinuous"/>
    </xf>
    <xf numFmtId="0" fontId="10" fillId="0" borderId="0" xfId="0" applyNumberFormat="1" applyFont="1" applyAlignment="1">
      <alignment horizontal="left"/>
    </xf>
    <xf numFmtId="164" fontId="13" fillId="0" borderId="7" xfId="0" applyNumberFormat="1" applyFont="1" applyBorder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0" fontId="20" fillId="0" borderId="0" xfId="0" applyNumberFormat="1" applyFont="1" applyAlignment="1"/>
    <xf numFmtId="0" fontId="20" fillId="0" borderId="0" xfId="0" applyNumberFormat="1" applyFont="1" applyAlignment="1">
      <alignment horizontal="centerContinuous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/>
    <xf numFmtId="3" fontId="10" fillId="2" borderId="1" xfId="0" applyNumberFormat="1" applyFont="1" applyFill="1" applyBorder="1" applyAlignment="1">
      <alignment horizontal="center"/>
    </xf>
    <xf numFmtId="0" fontId="16" fillId="0" borderId="8" xfId="0" applyFont="1" applyBorder="1" applyAlignment="1"/>
    <xf numFmtId="3" fontId="13" fillId="0" borderId="9" xfId="0" applyNumberFormat="1" applyFont="1" applyBorder="1" applyAlignment="1">
      <alignment horizontal="center"/>
    </xf>
    <xf numFmtId="0" fontId="16" fillId="0" borderId="10" xfId="0" applyFont="1" applyBorder="1" applyAlignment="1"/>
    <xf numFmtId="4" fontId="13" fillId="0" borderId="7" xfId="0" applyNumberFormat="1" applyFont="1" applyBorder="1" applyAlignment="1">
      <alignment horizontal="center"/>
    </xf>
    <xf numFmtId="0" fontId="16" fillId="4" borderId="10" xfId="0" applyFont="1" applyFill="1" applyBorder="1" applyAlignment="1"/>
    <xf numFmtId="4" fontId="12" fillId="4" borderId="7" xfId="0" applyNumberFormat="1" applyFont="1" applyFill="1" applyBorder="1" applyAlignment="1">
      <alignment horizontal="center"/>
    </xf>
    <xf numFmtId="164" fontId="13" fillId="4" borderId="7" xfId="0" applyNumberFormat="1" applyFont="1" applyFill="1" applyBorder="1" applyAlignment="1">
      <alignment horizontal="center"/>
    </xf>
    <xf numFmtId="4" fontId="12" fillId="4" borderId="11" xfId="0" applyNumberFormat="1" applyFont="1" applyFill="1" applyBorder="1" applyAlignment="1">
      <alignment horizontal="center"/>
    </xf>
    <xf numFmtId="0" fontId="13" fillId="0" borderId="12" xfId="0" applyFont="1" applyBorder="1" applyAlignment="1"/>
    <xf numFmtId="0" fontId="12" fillId="0" borderId="12" xfId="0" applyFont="1" applyBorder="1" applyAlignment="1"/>
    <xf numFmtId="4" fontId="13" fillId="0" borderId="9" xfId="0" applyNumberFormat="1" applyFont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40" fontId="8" fillId="5" borderId="3" xfId="0" applyNumberFormat="1" applyFont="1" applyFill="1" applyBorder="1" applyProtection="1">
      <protection locked="0"/>
    </xf>
    <xf numFmtId="40" fontId="8" fillId="0" borderId="3" xfId="0" applyNumberFormat="1" applyFont="1" applyBorder="1" applyProtection="1">
      <protection locked="0"/>
    </xf>
    <xf numFmtId="164" fontId="8" fillId="0" borderId="13" xfId="0" applyNumberFormat="1" applyFont="1" applyBorder="1" applyProtection="1">
      <protection locked="0"/>
    </xf>
    <xf numFmtId="164" fontId="8" fillId="3" borderId="13" xfId="0" applyNumberFormat="1" applyFont="1" applyFill="1" applyBorder="1" applyProtection="1">
      <protection locked="0"/>
    </xf>
    <xf numFmtId="40" fontId="8" fillId="3" borderId="3" xfId="0" applyNumberFormat="1" applyFont="1" applyFill="1" applyBorder="1" applyProtection="1">
      <protection locked="0"/>
    </xf>
    <xf numFmtId="4" fontId="10" fillId="2" borderId="5" xfId="0" applyNumberFormat="1" applyFont="1" applyFill="1" applyBorder="1"/>
    <xf numFmtId="164" fontId="10" fillId="0" borderId="14" xfId="0" applyNumberFormat="1" applyFont="1" applyBorder="1" applyProtection="1">
      <protection locked="0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/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8" fillId="3" borderId="3" xfId="0" applyNumberFormat="1" applyFont="1" applyFill="1" applyBorder="1" applyProtection="1">
      <protection locked="0"/>
    </xf>
    <xf numFmtId="4" fontId="10" fillId="2" borderId="3" xfId="0" applyNumberFormat="1" applyFont="1" applyFill="1" applyBorder="1"/>
    <xf numFmtId="0" fontId="7" fillId="0" borderId="1" xfId="0" applyFont="1" applyBorder="1"/>
    <xf numFmtId="4" fontId="20" fillId="0" borderId="1" xfId="0" applyNumberFormat="1" applyFont="1" applyBorder="1"/>
    <xf numFmtId="0" fontId="0" fillId="0" borderId="1" xfId="0" applyBorder="1"/>
    <xf numFmtId="0" fontId="12" fillId="0" borderId="0" xfId="0" applyFont="1"/>
    <xf numFmtId="164" fontId="10" fillId="0" borderId="13" xfId="0" applyNumberFormat="1" applyFont="1" applyBorder="1" applyProtection="1">
      <protection locked="0"/>
    </xf>
    <xf numFmtId="164" fontId="8" fillId="0" borderId="3" xfId="0" applyNumberFormat="1" applyFont="1" applyBorder="1" applyProtection="1">
      <protection locked="0"/>
    </xf>
    <xf numFmtId="164" fontId="8" fillId="3" borderId="3" xfId="0" applyNumberFormat="1" applyFont="1" applyFill="1" applyBorder="1" applyProtection="1">
      <protection locked="0"/>
    </xf>
    <xf numFmtId="4" fontId="8" fillId="2" borderId="3" xfId="0" applyNumberFormat="1" applyFont="1" applyFill="1" applyBorder="1" applyProtection="1">
      <protection locked="0"/>
    </xf>
    <xf numFmtId="4" fontId="8" fillId="0" borderId="3" xfId="0" applyNumberFormat="1" applyFont="1" applyBorder="1" applyProtection="1">
      <protection locked="0"/>
    </xf>
    <xf numFmtId="164" fontId="10" fillId="0" borderId="3" xfId="0" applyNumberFormat="1" applyFont="1" applyBorder="1" applyProtection="1">
      <protection locked="0"/>
    </xf>
    <xf numFmtId="0" fontId="7" fillId="0" borderId="1" xfId="0" applyFont="1" applyBorder="1" applyAlignment="1">
      <alignment horizontal="center"/>
    </xf>
    <xf numFmtId="4" fontId="10" fillId="2" borderId="1" xfId="0" applyNumberFormat="1" applyFont="1" applyFill="1" applyBorder="1"/>
    <xf numFmtId="164" fontId="10" fillId="0" borderId="1" xfId="0" applyNumberFormat="1" applyFont="1" applyBorder="1" applyProtection="1">
      <protection locked="0"/>
    </xf>
    <xf numFmtId="10" fontId="8" fillId="0" borderId="3" xfId="0" applyNumberFormat="1" applyFont="1" applyBorder="1" applyProtection="1">
      <protection locked="0"/>
    </xf>
    <xf numFmtId="164" fontId="8" fillId="5" borderId="3" xfId="0" applyNumberFormat="1" applyFont="1" applyFill="1" applyBorder="1" applyProtection="1">
      <protection locked="0"/>
    </xf>
    <xf numFmtId="4" fontId="8" fillId="5" borderId="3" xfId="0" applyNumberFormat="1" applyFont="1" applyFill="1" applyBorder="1" applyProtection="1">
      <protection locked="0"/>
    </xf>
    <xf numFmtId="3" fontId="10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164" fontId="10" fillId="0" borderId="0" xfId="0" applyNumberFormat="1" applyFont="1" applyProtection="1">
      <protection locked="0"/>
    </xf>
    <xf numFmtId="164" fontId="10" fillId="0" borderId="0" xfId="0" applyNumberFormat="1" applyFont="1"/>
    <xf numFmtId="0" fontId="0" fillId="0" borderId="0" xfId="0"/>
    <xf numFmtId="0" fontId="8" fillId="0" borderId="0" xfId="0" applyFont="1"/>
    <xf numFmtId="0" fontId="0" fillId="0" borderId="0" xfId="0" applyProtection="1">
      <protection locked="0"/>
    </xf>
    <xf numFmtId="0" fontId="6" fillId="0" borderId="3" xfId="0" applyFont="1" applyBorder="1"/>
    <xf numFmtId="0" fontId="7" fillId="0" borderId="1" xfId="0" applyFont="1" applyBorder="1" applyProtection="1">
      <protection locked="0"/>
    </xf>
    <xf numFmtId="0" fontId="21" fillId="0" borderId="3" xfId="0" applyFont="1" applyBorder="1" applyProtection="1">
      <protection locked="0"/>
    </xf>
    <xf numFmtId="0" fontId="6" fillId="0" borderId="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tabSelected="1"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">
        <v>155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136</v>
      </c>
      <c r="B9" s="137"/>
      <c r="C9" s="14"/>
      <c r="D9" s="71">
        <v>11</v>
      </c>
      <c r="E9" s="100">
        <v>1520298</v>
      </c>
      <c r="F9" s="101">
        <v>476094.5</v>
      </c>
      <c r="G9" s="102">
        <f>F9/E9</f>
        <v>0.31315867020807764</v>
      </c>
      <c r="H9" s="15"/>
    </row>
    <row r="10" spans="1:8" ht="15.75" x14ac:dyDescent="0.25">
      <c r="A10" s="136" t="s">
        <v>11</v>
      </c>
      <c r="B10" s="137"/>
      <c r="C10" s="14"/>
      <c r="D10" s="71">
        <v>6</v>
      </c>
      <c r="E10" s="100">
        <v>1387532</v>
      </c>
      <c r="F10" s="101">
        <v>238285</v>
      </c>
      <c r="G10" s="102">
        <f>F10/E10</f>
        <v>0.17173297624847572</v>
      </c>
      <c r="H10" s="15"/>
    </row>
    <row r="11" spans="1:8" ht="15.75" x14ac:dyDescent="0.25">
      <c r="A11" s="136" t="s">
        <v>69</v>
      </c>
      <c r="B11" s="137"/>
      <c r="C11" s="14"/>
      <c r="D11" s="71"/>
      <c r="E11" s="100"/>
      <c r="F11" s="101"/>
      <c r="G11" s="102"/>
      <c r="H11" s="15"/>
    </row>
    <row r="12" spans="1:8" ht="15.75" x14ac:dyDescent="0.25">
      <c r="A12" s="136" t="s">
        <v>25</v>
      </c>
      <c r="B12" s="137"/>
      <c r="C12" s="14"/>
      <c r="D12" s="71"/>
      <c r="E12" s="100"/>
      <c r="F12" s="101"/>
      <c r="G12" s="102"/>
      <c r="H12" s="15"/>
    </row>
    <row r="13" spans="1:8" ht="15.75" x14ac:dyDescent="0.25">
      <c r="A13" s="136" t="s">
        <v>70</v>
      </c>
      <c r="B13" s="137"/>
      <c r="C13" s="14"/>
      <c r="D13" s="71">
        <v>3</v>
      </c>
      <c r="E13" s="100">
        <v>339726</v>
      </c>
      <c r="F13" s="101">
        <v>91923</v>
      </c>
      <c r="G13" s="102">
        <f t="shared" ref="G13:G22" si="0">F13/E13</f>
        <v>0.27057982020804999</v>
      </c>
      <c r="H13" s="15"/>
    </row>
    <row r="14" spans="1:8" ht="15.75" x14ac:dyDescent="0.25">
      <c r="A14" s="136" t="s">
        <v>112</v>
      </c>
      <c r="B14" s="137"/>
      <c r="C14" s="14"/>
      <c r="D14" s="71"/>
      <c r="E14" s="100"/>
      <c r="F14" s="101"/>
      <c r="G14" s="102"/>
      <c r="H14" s="15"/>
    </row>
    <row r="15" spans="1:8" ht="15.75" x14ac:dyDescent="0.25">
      <c r="A15" s="136" t="s">
        <v>104</v>
      </c>
      <c r="B15" s="137"/>
      <c r="C15" s="14"/>
      <c r="D15" s="71">
        <v>1</v>
      </c>
      <c r="E15" s="100">
        <v>131376</v>
      </c>
      <c r="F15" s="101">
        <v>48693</v>
      </c>
      <c r="G15" s="102">
        <f t="shared" si="0"/>
        <v>0.37063847278041651</v>
      </c>
      <c r="H15" s="15"/>
    </row>
    <row r="16" spans="1:8" ht="15.75" x14ac:dyDescent="0.25">
      <c r="A16" s="136" t="s">
        <v>113</v>
      </c>
      <c r="B16" s="137"/>
      <c r="C16" s="14"/>
      <c r="D16" s="71">
        <v>2</v>
      </c>
      <c r="E16" s="100">
        <v>3938115</v>
      </c>
      <c r="F16" s="101">
        <v>413237.5</v>
      </c>
      <c r="G16" s="102">
        <f t="shared" si="0"/>
        <v>0.1049328168425757</v>
      </c>
      <c r="H16" s="15"/>
    </row>
    <row r="17" spans="1:8" ht="15.75" x14ac:dyDescent="0.25">
      <c r="A17" s="136" t="s">
        <v>137</v>
      </c>
      <c r="B17" s="137"/>
      <c r="C17" s="14"/>
      <c r="D17" s="71">
        <v>4</v>
      </c>
      <c r="E17" s="100">
        <v>4835075</v>
      </c>
      <c r="F17" s="101">
        <v>413784.5</v>
      </c>
      <c r="G17" s="102">
        <f t="shared" si="0"/>
        <v>8.5579747987363175E-2</v>
      </c>
      <c r="H17" s="15"/>
    </row>
    <row r="18" spans="1:8" ht="15.75" x14ac:dyDescent="0.25">
      <c r="A18" s="136" t="s">
        <v>14</v>
      </c>
      <c r="B18" s="137"/>
      <c r="C18" s="14"/>
      <c r="D18" s="71">
        <v>1</v>
      </c>
      <c r="E18" s="100">
        <v>501481</v>
      </c>
      <c r="F18" s="101">
        <v>100869</v>
      </c>
      <c r="G18" s="102">
        <f t="shared" si="0"/>
        <v>0.20114221675397473</v>
      </c>
      <c r="H18" s="15"/>
    </row>
    <row r="19" spans="1:8" ht="15.75" x14ac:dyDescent="0.25">
      <c r="A19" s="136" t="s">
        <v>15</v>
      </c>
      <c r="B19" s="137"/>
      <c r="C19" s="14"/>
      <c r="D19" s="71"/>
      <c r="E19" s="100"/>
      <c r="F19" s="101"/>
      <c r="G19" s="102"/>
      <c r="H19" s="15"/>
    </row>
    <row r="20" spans="1:8" ht="15.75" x14ac:dyDescent="0.25">
      <c r="A20" s="139" t="s">
        <v>16</v>
      </c>
      <c r="B20" s="137"/>
      <c r="C20" s="14"/>
      <c r="D20" s="71">
        <v>1</v>
      </c>
      <c r="E20" s="100">
        <v>553120</v>
      </c>
      <c r="F20" s="101">
        <v>101831.5</v>
      </c>
      <c r="G20" s="102">
        <f t="shared" si="0"/>
        <v>0.18410381110789703</v>
      </c>
      <c r="H20" s="15"/>
    </row>
    <row r="21" spans="1:8" ht="15.75" x14ac:dyDescent="0.25">
      <c r="A21" s="136" t="s">
        <v>71</v>
      </c>
      <c r="B21" s="137"/>
      <c r="C21" s="14"/>
      <c r="D21" s="71"/>
      <c r="E21" s="100"/>
      <c r="F21" s="101"/>
      <c r="G21" s="102"/>
      <c r="H21" s="15"/>
    </row>
    <row r="22" spans="1:8" ht="15.75" x14ac:dyDescent="0.25">
      <c r="A22" s="136" t="s">
        <v>91</v>
      </c>
      <c r="B22" s="137"/>
      <c r="C22" s="14"/>
      <c r="D22" s="71">
        <v>1</v>
      </c>
      <c r="E22" s="100">
        <v>41220</v>
      </c>
      <c r="F22" s="101">
        <v>10132</v>
      </c>
      <c r="G22" s="102">
        <f t="shared" si="0"/>
        <v>0.2458030082484231</v>
      </c>
      <c r="H22" s="15"/>
    </row>
    <row r="23" spans="1:8" ht="15.75" x14ac:dyDescent="0.25">
      <c r="A23" s="136" t="s">
        <v>139</v>
      </c>
      <c r="B23" s="137"/>
      <c r="C23" s="14"/>
      <c r="D23" s="71"/>
      <c r="E23" s="100"/>
      <c r="F23" s="101"/>
      <c r="G23" s="102"/>
      <c r="H23" s="15"/>
    </row>
    <row r="24" spans="1:8" ht="15.75" x14ac:dyDescent="0.25">
      <c r="A24" s="136" t="s">
        <v>133</v>
      </c>
      <c r="B24" s="137"/>
      <c r="C24" s="14"/>
      <c r="D24" s="71"/>
      <c r="E24" s="100"/>
      <c r="F24" s="101"/>
      <c r="G24" s="102"/>
      <c r="H24" s="15"/>
    </row>
    <row r="25" spans="1:8" ht="15.75" x14ac:dyDescent="0.25">
      <c r="A25" s="138" t="s">
        <v>20</v>
      </c>
      <c r="B25" s="137"/>
      <c r="C25" s="14"/>
      <c r="D25" s="71">
        <v>3</v>
      </c>
      <c r="E25" s="100">
        <v>451931</v>
      </c>
      <c r="F25" s="101">
        <v>90138</v>
      </c>
      <c r="G25" s="102">
        <f>F25/E25</f>
        <v>0.19945080111786975</v>
      </c>
      <c r="H25" s="15"/>
    </row>
    <row r="26" spans="1:8" ht="15.75" x14ac:dyDescent="0.25">
      <c r="A26" s="138" t="s">
        <v>21</v>
      </c>
      <c r="B26" s="137"/>
      <c r="C26" s="14"/>
      <c r="D26" s="71"/>
      <c r="E26" s="100"/>
      <c r="F26" s="101"/>
      <c r="G26" s="102"/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02"/>
      <c r="H28" s="15"/>
    </row>
    <row r="29" spans="1:8" ht="15.75" x14ac:dyDescent="0.25">
      <c r="A29" s="139" t="s">
        <v>141</v>
      </c>
      <c r="B29" s="137"/>
      <c r="C29" s="14"/>
      <c r="D29" s="71"/>
      <c r="E29" s="101"/>
      <c r="F29" s="101"/>
      <c r="G29" s="102"/>
      <c r="H29" s="15"/>
    </row>
    <row r="30" spans="1:8" ht="15.75" x14ac:dyDescent="0.25">
      <c r="A30" s="139" t="s">
        <v>107</v>
      </c>
      <c r="B30" s="137"/>
      <c r="C30" s="14"/>
      <c r="D30" s="71">
        <v>2</v>
      </c>
      <c r="E30" s="101">
        <v>503233</v>
      </c>
      <c r="F30" s="101">
        <v>136881.5</v>
      </c>
      <c r="G30" s="102">
        <f>F30/E30</f>
        <v>0.27200422070889629</v>
      </c>
      <c r="H30" s="15"/>
    </row>
    <row r="31" spans="1:8" ht="15.75" x14ac:dyDescent="0.25">
      <c r="A31" s="139" t="s">
        <v>19</v>
      </c>
      <c r="B31" s="137"/>
      <c r="C31" s="14"/>
      <c r="D31" s="71">
        <v>2</v>
      </c>
      <c r="E31" s="101">
        <v>236358</v>
      </c>
      <c r="F31" s="101">
        <v>73269</v>
      </c>
      <c r="G31" s="102">
        <f>F31/E31</f>
        <v>0.30999162287716092</v>
      </c>
      <c r="H31" s="15"/>
    </row>
    <row r="32" spans="1:8" ht="15.75" x14ac:dyDescent="0.25">
      <c r="A32" s="139" t="s">
        <v>132</v>
      </c>
      <c r="B32" s="137"/>
      <c r="C32" s="14"/>
      <c r="D32" s="71"/>
      <c r="E32" s="101"/>
      <c r="F32" s="101"/>
      <c r="G32" s="102"/>
      <c r="H32" s="15"/>
    </row>
    <row r="33" spans="1:8" ht="15.75" x14ac:dyDescent="0.25">
      <c r="A33" s="139" t="s">
        <v>142</v>
      </c>
      <c r="B33" s="137"/>
      <c r="C33" s="14"/>
      <c r="D33" s="71"/>
      <c r="E33" s="101"/>
      <c r="F33" s="101"/>
      <c r="G33" s="102"/>
      <c r="H33" s="15"/>
    </row>
    <row r="34" spans="1:8" ht="15.75" x14ac:dyDescent="0.25">
      <c r="A34" s="139" t="s">
        <v>72</v>
      </c>
      <c r="B34" s="137"/>
      <c r="C34" s="14"/>
      <c r="D34" s="71"/>
      <c r="E34" s="101"/>
      <c r="F34" s="101"/>
      <c r="G34" s="102"/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29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99">
        <f>SUM(D9:D38)</f>
        <v>37</v>
      </c>
      <c r="E39" s="105">
        <f>SUM(E9:E38)</f>
        <v>14439465</v>
      </c>
      <c r="F39" s="105">
        <f>SUM(F9:F38)</f>
        <v>2195138.5</v>
      </c>
      <c r="G39" s="106">
        <f>F39/E39</f>
        <v>0.15202353411293285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104</v>
      </c>
      <c r="E44" s="101">
        <v>12022415.35</v>
      </c>
      <c r="F44" s="101">
        <v>708362.18</v>
      </c>
      <c r="G44" s="102">
        <f>1-(+F44/E44)</f>
        <v>0.9410798779298537</v>
      </c>
      <c r="H44" s="15"/>
    </row>
    <row r="45" spans="1:8" ht="15.75" x14ac:dyDescent="0.25">
      <c r="A45" s="27" t="s">
        <v>34</v>
      </c>
      <c r="B45" s="28"/>
      <c r="C45" s="14"/>
      <c r="D45" s="71">
        <v>8</v>
      </c>
      <c r="E45" s="101">
        <v>5949826.1100000003</v>
      </c>
      <c r="F45" s="101">
        <v>446817.46</v>
      </c>
      <c r="G45" s="102">
        <f t="shared" ref="G45:G52" si="1">1-(+F45/E45)</f>
        <v>0.92490243382928039</v>
      </c>
      <c r="H45" s="15"/>
    </row>
    <row r="46" spans="1:8" ht="15.75" x14ac:dyDescent="0.25">
      <c r="A46" s="27" t="s">
        <v>35</v>
      </c>
      <c r="B46" s="28"/>
      <c r="C46" s="14"/>
      <c r="D46" s="71">
        <v>59</v>
      </c>
      <c r="E46" s="101">
        <v>3908181</v>
      </c>
      <c r="F46" s="101">
        <v>281363.06</v>
      </c>
      <c r="G46" s="102">
        <f t="shared" si="1"/>
        <v>0.92800664554686696</v>
      </c>
      <c r="H46" s="15"/>
    </row>
    <row r="47" spans="1:8" ht="15.75" x14ac:dyDescent="0.25">
      <c r="A47" s="27" t="s">
        <v>36</v>
      </c>
      <c r="B47" s="28"/>
      <c r="C47" s="14"/>
      <c r="D47" s="71">
        <v>1</v>
      </c>
      <c r="E47" s="101">
        <v>1201818.5</v>
      </c>
      <c r="F47" s="101">
        <v>83147</v>
      </c>
      <c r="G47" s="102">
        <f t="shared" si="1"/>
        <v>0.93081567641037311</v>
      </c>
      <c r="H47" s="15"/>
    </row>
    <row r="48" spans="1:8" ht="15.75" x14ac:dyDescent="0.25">
      <c r="A48" s="27" t="s">
        <v>37</v>
      </c>
      <c r="B48" s="28"/>
      <c r="C48" s="14"/>
      <c r="D48" s="71">
        <v>113</v>
      </c>
      <c r="E48" s="101">
        <v>13286982.08</v>
      </c>
      <c r="F48" s="101">
        <v>949545.04</v>
      </c>
      <c r="G48" s="102">
        <f t="shared" si="1"/>
        <v>0.92853568746590798</v>
      </c>
      <c r="H48" s="15"/>
    </row>
    <row r="49" spans="1:8" ht="15.75" x14ac:dyDescent="0.25">
      <c r="A49" s="27" t="s">
        <v>38</v>
      </c>
      <c r="B49" s="28"/>
      <c r="C49" s="14"/>
      <c r="D49" s="71">
        <v>9</v>
      </c>
      <c r="E49" s="101">
        <v>2061196</v>
      </c>
      <c r="F49" s="101">
        <v>107976</v>
      </c>
      <c r="G49" s="102">
        <f t="shared" si="1"/>
        <v>0.94761487990467674</v>
      </c>
      <c r="H49" s="15"/>
    </row>
    <row r="50" spans="1:8" ht="15.75" x14ac:dyDescent="0.25">
      <c r="A50" s="27" t="s">
        <v>39</v>
      </c>
      <c r="B50" s="28"/>
      <c r="C50" s="14"/>
      <c r="D50" s="71">
        <v>17</v>
      </c>
      <c r="E50" s="101">
        <v>1365388.29</v>
      </c>
      <c r="F50" s="101">
        <v>148430.29</v>
      </c>
      <c r="G50" s="102">
        <f t="shared" si="1"/>
        <v>0.89129078439657627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02"/>
      <c r="H51" s="15"/>
    </row>
    <row r="52" spans="1:8" ht="15.75" x14ac:dyDescent="0.25">
      <c r="A52" s="53" t="s">
        <v>41</v>
      </c>
      <c r="B52" s="28"/>
      <c r="C52" s="14"/>
      <c r="D52" s="71">
        <v>2</v>
      </c>
      <c r="E52" s="101">
        <v>164275</v>
      </c>
      <c r="F52" s="101">
        <v>9255</v>
      </c>
      <c r="G52" s="102">
        <f t="shared" si="1"/>
        <v>0.9436615431441181</v>
      </c>
      <c r="H52" s="15"/>
    </row>
    <row r="53" spans="1:8" ht="15.75" x14ac:dyDescent="0.25">
      <c r="A53" s="54" t="s">
        <v>59</v>
      </c>
      <c r="B53" s="28"/>
      <c r="C53" s="14"/>
      <c r="D53" s="71"/>
      <c r="E53" s="101"/>
      <c r="F53" s="101"/>
      <c r="G53" s="102"/>
      <c r="H53" s="15"/>
    </row>
    <row r="54" spans="1:8" ht="15.75" x14ac:dyDescent="0.25">
      <c r="A54" s="27" t="s">
        <v>92</v>
      </c>
      <c r="B54" s="28"/>
      <c r="C54" s="14"/>
      <c r="D54" s="71">
        <v>770</v>
      </c>
      <c r="E54" s="101">
        <v>72681791.480000004</v>
      </c>
      <c r="F54" s="101">
        <v>7660397.7699999996</v>
      </c>
      <c r="G54" s="102">
        <f>1-(+F54/E54)</f>
        <v>0.8946036192282365</v>
      </c>
      <c r="H54" s="15"/>
    </row>
    <row r="55" spans="1:8" ht="15.75" x14ac:dyDescent="0.25">
      <c r="A55" s="69" t="s">
        <v>93</v>
      </c>
      <c r="B55" s="30"/>
      <c r="C55" s="14"/>
      <c r="D55" s="71"/>
      <c r="E55" s="101"/>
      <c r="F55" s="101"/>
      <c r="G55" s="102"/>
      <c r="H55" s="15"/>
    </row>
    <row r="56" spans="1:8" x14ac:dyDescent="0.2">
      <c r="A56" s="16" t="s">
        <v>43</v>
      </c>
      <c r="B56" s="28"/>
      <c r="C56" s="14"/>
      <c r="D56" s="72"/>
      <c r="E56" s="104"/>
      <c r="F56" s="101"/>
      <c r="G56" s="103"/>
      <c r="H56" s="15"/>
    </row>
    <row r="57" spans="1:8" x14ac:dyDescent="0.2">
      <c r="A57" s="16" t="s">
        <v>44</v>
      </c>
      <c r="B57" s="28"/>
      <c r="C57" s="14"/>
      <c r="D57" s="72"/>
      <c r="E57" s="104"/>
      <c r="F57" s="101"/>
      <c r="G57" s="103"/>
      <c r="H57" s="15"/>
    </row>
    <row r="58" spans="1:8" x14ac:dyDescent="0.2">
      <c r="A58" s="16" t="s">
        <v>30</v>
      </c>
      <c r="B58" s="28"/>
      <c r="C58" s="14"/>
      <c r="D58" s="72"/>
      <c r="E58" s="100"/>
      <c r="F58" s="101"/>
      <c r="G58" s="103"/>
      <c r="H58" s="15"/>
    </row>
    <row r="59" spans="1:8" ht="15.75" x14ac:dyDescent="0.25">
      <c r="A59" s="32"/>
      <c r="B59" s="18"/>
      <c r="C59" s="14"/>
      <c r="D59" s="72"/>
      <c r="E59" s="100"/>
      <c r="F59" s="101"/>
      <c r="G59" s="103"/>
      <c r="H59" s="15"/>
    </row>
    <row r="60" spans="1:8" ht="15.75" x14ac:dyDescent="0.25">
      <c r="A60" s="20" t="s">
        <v>45</v>
      </c>
      <c r="B60" s="20"/>
      <c r="C60" s="21"/>
      <c r="D60" s="72"/>
      <c r="E60" s="111"/>
      <c r="F60" s="111"/>
      <c r="G60" s="103"/>
      <c r="H60" s="15"/>
    </row>
    <row r="61" spans="1:8" ht="15.75" x14ac:dyDescent="0.25">
      <c r="A61" s="33"/>
      <c r="B61" s="33"/>
      <c r="C61" s="33"/>
      <c r="D61" s="73">
        <f>SUM(D44:D57)</f>
        <v>1083</v>
      </c>
      <c r="E61" s="112">
        <f>SUM(E44:E60)</f>
        <v>112641873.81</v>
      </c>
      <c r="F61" s="112">
        <f>SUM(F44:F60)</f>
        <v>10395293.800000001</v>
      </c>
      <c r="G61" s="106">
        <f>1-(+F61/E61)</f>
        <v>0.9077137706574876</v>
      </c>
      <c r="H61" s="2"/>
    </row>
    <row r="62" spans="1:8" ht="18" x14ac:dyDescent="0.25">
      <c r="A62" s="34" t="s">
        <v>46</v>
      </c>
      <c r="B62" s="35"/>
      <c r="C62" s="35"/>
      <c r="D62" s="113"/>
      <c r="E62" s="114"/>
      <c r="F62" s="115"/>
      <c r="G62" s="115"/>
      <c r="H62" s="2"/>
    </row>
    <row r="63" spans="1:8" ht="18" x14ac:dyDescent="0.25">
      <c r="A63" s="37"/>
      <c r="B63" s="38"/>
      <c r="C63" s="38"/>
      <c r="D63" s="116"/>
      <c r="E63" s="116"/>
      <c r="F63" s="36">
        <f>F61+F39</f>
        <v>12590432.300000001</v>
      </c>
      <c r="G63" s="116"/>
      <c r="H63" s="2"/>
    </row>
    <row r="64" spans="1:8" ht="18" x14ac:dyDescent="0.25">
      <c r="A64" s="37"/>
      <c r="B64" s="38"/>
      <c r="C64" s="38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1"/>
      <c r="B71" s="82"/>
      <c r="C71" s="82"/>
      <c r="D71" s="82"/>
      <c r="E71" s="36"/>
      <c r="F71" s="2"/>
      <c r="G71" s="2"/>
      <c r="H71" s="2"/>
    </row>
    <row r="72" spans="1:8" ht="18" x14ac:dyDescent="0.25">
      <c r="A72" s="42"/>
      <c r="B72" s="38"/>
      <c r="C72" s="38"/>
      <c r="D72" s="38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JANUARY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4"/>
      <c r="D5" s="6" t="s">
        <v>140</v>
      </c>
      <c r="E5" s="7"/>
      <c r="F5" s="8"/>
      <c r="G5" s="5"/>
      <c r="H5" s="2"/>
    </row>
    <row r="6" spans="1:8" ht="18" x14ac:dyDescent="0.25">
      <c r="A6" s="23" t="s">
        <v>3</v>
      </c>
      <c r="B6" s="83"/>
      <c r="C6" s="4"/>
      <c r="D6" s="4"/>
      <c r="E6" s="4"/>
      <c r="F6" s="5"/>
      <c r="G6" s="5"/>
      <c r="H6" s="2"/>
    </row>
    <row r="7" spans="1:8" ht="15.75" x14ac:dyDescent="0.25">
      <c r="A7" s="63"/>
      <c r="B7" s="63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63"/>
      <c r="B8" s="63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1"/>
      <c r="F9" s="101"/>
      <c r="G9" s="102"/>
      <c r="H9" s="15"/>
    </row>
    <row r="10" spans="1:8" ht="15.75" x14ac:dyDescent="0.25">
      <c r="A10" s="136" t="s">
        <v>11</v>
      </c>
      <c r="B10" s="137"/>
      <c r="C10" s="14"/>
      <c r="D10" s="71">
        <v>2</v>
      </c>
      <c r="E10" s="101">
        <v>485316</v>
      </c>
      <c r="F10" s="101">
        <v>-44904</v>
      </c>
      <c r="G10" s="102">
        <f>F10/E10</f>
        <v>-9.252528249635289E-2</v>
      </c>
      <c r="H10" s="15"/>
    </row>
    <row r="11" spans="1:8" ht="15.75" x14ac:dyDescent="0.25">
      <c r="A11" s="136" t="s">
        <v>111</v>
      </c>
      <c r="B11" s="137"/>
      <c r="C11" s="14"/>
      <c r="D11" s="71"/>
      <c r="E11" s="101"/>
      <c r="F11" s="101"/>
      <c r="G11" s="102"/>
      <c r="H11" s="15"/>
    </row>
    <row r="12" spans="1:8" ht="15.75" x14ac:dyDescent="0.25">
      <c r="A12" s="136" t="s">
        <v>25</v>
      </c>
      <c r="B12" s="137"/>
      <c r="C12" s="14"/>
      <c r="D12" s="71"/>
      <c r="E12" s="101"/>
      <c r="F12" s="101"/>
      <c r="G12" s="102"/>
      <c r="H12" s="15"/>
    </row>
    <row r="13" spans="1:8" ht="15.75" x14ac:dyDescent="0.25">
      <c r="A13" s="136" t="s">
        <v>70</v>
      </c>
      <c r="B13" s="137"/>
      <c r="C13" s="14"/>
      <c r="D13" s="71"/>
      <c r="E13" s="101"/>
      <c r="F13" s="101"/>
      <c r="G13" s="102"/>
      <c r="H13" s="15"/>
    </row>
    <row r="14" spans="1:8" ht="15.75" x14ac:dyDescent="0.25">
      <c r="A14" s="136" t="s">
        <v>99</v>
      </c>
      <c r="B14" s="137"/>
      <c r="C14" s="14"/>
      <c r="D14" s="71"/>
      <c r="E14" s="101"/>
      <c r="F14" s="101"/>
      <c r="G14" s="102"/>
      <c r="H14" s="15"/>
    </row>
    <row r="15" spans="1:8" ht="15.75" x14ac:dyDescent="0.25">
      <c r="A15" s="136" t="s">
        <v>101</v>
      </c>
      <c r="B15" s="137"/>
      <c r="C15" s="14"/>
      <c r="D15" s="71">
        <v>8</v>
      </c>
      <c r="E15" s="101">
        <f>1180398+3825</f>
        <v>1184223</v>
      </c>
      <c r="F15" s="101">
        <f>299047-11635</f>
        <v>287412</v>
      </c>
      <c r="G15" s="102">
        <f>F15/E15</f>
        <v>0.24270091021707904</v>
      </c>
      <c r="H15" s="15"/>
    </row>
    <row r="16" spans="1:8" ht="15.75" x14ac:dyDescent="0.25">
      <c r="A16" s="136" t="s">
        <v>96</v>
      </c>
      <c r="B16" s="137"/>
      <c r="C16" s="14"/>
      <c r="D16" s="71">
        <v>5</v>
      </c>
      <c r="E16" s="101">
        <v>670269</v>
      </c>
      <c r="F16" s="101">
        <v>189836</v>
      </c>
      <c r="G16" s="102">
        <f>F16/E16</f>
        <v>0.28322360127053464</v>
      </c>
      <c r="H16" s="15"/>
    </row>
    <row r="17" spans="1:8" ht="15.75" x14ac:dyDescent="0.25">
      <c r="A17" s="136" t="s">
        <v>74</v>
      </c>
      <c r="B17" s="137"/>
      <c r="C17" s="14"/>
      <c r="D17" s="71"/>
      <c r="E17" s="101"/>
      <c r="F17" s="101"/>
      <c r="G17" s="102"/>
      <c r="H17" s="15"/>
    </row>
    <row r="18" spans="1:8" ht="15.75" x14ac:dyDescent="0.25">
      <c r="A18" s="139" t="s">
        <v>105</v>
      </c>
      <c r="B18" s="137"/>
      <c r="C18" s="14"/>
      <c r="D18" s="71"/>
      <c r="E18" s="101"/>
      <c r="F18" s="101"/>
      <c r="G18" s="102"/>
      <c r="H18" s="15"/>
    </row>
    <row r="19" spans="1:8" ht="15.75" x14ac:dyDescent="0.25">
      <c r="A19" s="139" t="s">
        <v>14</v>
      </c>
      <c r="B19" s="137"/>
      <c r="C19" s="14"/>
      <c r="D19" s="71">
        <v>1</v>
      </c>
      <c r="E19" s="101">
        <v>97733</v>
      </c>
      <c r="F19" s="101">
        <v>49200</v>
      </c>
      <c r="G19" s="102">
        <f>F19/E19</f>
        <v>0.50341235815947527</v>
      </c>
      <c r="H19" s="15"/>
    </row>
    <row r="20" spans="1:8" ht="15.75" x14ac:dyDescent="0.25">
      <c r="A20" s="136" t="s">
        <v>15</v>
      </c>
      <c r="B20" s="137"/>
      <c r="C20" s="14"/>
      <c r="D20" s="71">
        <v>1</v>
      </c>
      <c r="E20" s="101">
        <v>955044</v>
      </c>
      <c r="F20" s="101">
        <v>329935</v>
      </c>
      <c r="G20" s="102">
        <f>F20/E20</f>
        <v>0.34546575864567497</v>
      </c>
      <c r="H20" s="15"/>
    </row>
    <row r="21" spans="1:8" ht="15.75" x14ac:dyDescent="0.25">
      <c r="A21" s="136" t="s">
        <v>58</v>
      </c>
      <c r="B21" s="137"/>
      <c r="C21" s="14"/>
      <c r="D21" s="71"/>
      <c r="E21" s="101"/>
      <c r="F21" s="101"/>
      <c r="G21" s="102"/>
      <c r="H21" s="15"/>
    </row>
    <row r="22" spans="1:8" ht="15.75" x14ac:dyDescent="0.25">
      <c r="A22" s="136" t="s">
        <v>91</v>
      </c>
      <c r="B22" s="137"/>
      <c r="C22" s="14"/>
      <c r="D22" s="71"/>
      <c r="E22" s="101"/>
      <c r="F22" s="101"/>
      <c r="G22" s="102"/>
      <c r="H22" s="15"/>
    </row>
    <row r="23" spans="1:8" ht="15.75" x14ac:dyDescent="0.25">
      <c r="A23" s="136" t="s">
        <v>106</v>
      </c>
      <c r="B23" s="137"/>
      <c r="C23" s="14"/>
      <c r="D23" s="71"/>
      <c r="E23" s="101"/>
      <c r="F23" s="101"/>
      <c r="G23" s="102"/>
      <c r="H23" s="15"/>
    </row>
    <row r="24" spans="1:8" ht="15.75" x14ac:dyDescent="0.25">
      <c r="A24" s="136" t="s">
        <v>18</v>
      </c>
      <c r="B24" s="137"/>
      <c r="C24" s="14"/>
      <c r="D24" s="71"/>
      <c r="E24" s="101"/>
      <c r="F24" s="101"/>
      <c r="G24" s="102"/>
      <c r="H24" s="15"/>
    </row>
    <row r="25" spans="1:8" ht="15.75" x14ac:dyDescent="0.25">
      <c r="A25" s="138" t="s">
        <v>20</v>
      </c>
      <c r="B25" s="137"/>
      <c r="C25" s="14"/>
      <c r="D25" s="71">
        <v>3</v>
      </c>
      <c r="E25" s="101">
        <v>673563</v>
      </c>
      <c r="F25" s="101">
        <v>170175</v>
      </c>
      <c r="G25" s="102">
        <f>F25/E25</f>
        <v>0.25264897270188535</v>
      </c>
      <c r="H25" s="15"/>
    </row>
    <row r="26" spans="1:8" ht="15.75" x14ac:dyDescent="0.25">
      <c r="A26" s="138" t="s">
        <v>21</v>
      </c>
      <c r="B26" s="137"/>
      <c r="C26" s="14"/>
      <c r="D26" s="71">
        <v>9</v>
      </c>
      <c r="E26" s="101">
        <v>96221</v>
      </c>
      <c r="F26" s="101">
        <v>96221</v>
      </c>
      <c r="G26" s="102">
        <f>F26/E26</f>
        <v>1</v>
      </c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>
        <v>14502</v>
      </c>
      <c r="F28" s="101">
        <v>-6348</v>
      </c>
      <c r="G28" s="102">
        <f>F28/E28</f>
        <v>-0.43773272652047995</v>
      </c>
      <c r="H28" s="15"/>
    </row>
    <row r="29" spans="1:8" ht="15.75" x14ac:dyDescent="0.25">
      <c r="A29" s="139" t="s">
        <v>24</v>
      </c>
      <c r="B29" s="137"/>
      <c r="C29" s="14"/>
      <c r="D29" s="71">
        <v>1</v>
      </c>
      <c r="E29" s="101">
        <v>91202</v>
      </c>
      <c r="F29" s="101">
        <v>60765</v>
      </c>
      <c r="G29" s="102">
        <f t="shared" ref="G29:G34" si="0">F29/E29</f>
        <v>0.66626828359027213</v>
      </c>
      <c r="H29" s="15"/>
    </row>
    <row r="30" spans="1:8" ht="15.75" x14ac:dyDescent="0.25">
      <c r="A30" s="139" t="s">
        <v>66</v>
      </c>
      <c r="B30" s="137"/>
      <c r="C30" s="14"/>
      <c r="D30" s="71"/>
      <c r="E30" s="101"/>
      <c r="F30" s="101"/>
      <c r="G30" s="102"/>
      <c r="H30" s="15"/>
    </row>
    <row r="31" spans="1:8" ht="15.75" x14ac:dyDescent="0.25">
      <c r="A31" s="139" t="s">
        <v>145</v>
      </c>
      <c r="B31" s="137"/>
      <c r="C31" s="14"/>
      <c r="D31" s="71"/>
      <c r="E31" s="101"/>
      <c r="F31" s="101"/>
      <c r="G31" s="102"/>
      <c r="H31" s="15"/>
    </row>
    <row r="32" spans="1:8" ht="15.75" x14ac:dyDescent="0.25">
      <c r="A32" s="139" t="s">
        <v>102</v>
      </c>
      <c r="B32" s="137"/>
      <c r="C32" s="14"/>
      <c r="D32" s="71"/>
      <c r="E32" s="101"/>
      <c r="F32" s="101"/>
      <c r="G32" s="102"/>
      <c r="H32" s="15"/>
    </row>
    <row r="33" spans="1:8" ht="15.75" x14ac:dyDescent="0.25">
      <c r="A33" s="139" t="s">
        <v>27</v>
      </c>
      <c r="B33" s="137"/>
      <c r="C33" s="14"/>
      <c r="D33" s="71">
        <v>1</v>
      </c>
      <c r="E33" s="101">
        <v>339366</v>
      </c>
      <c r="F33" s="101">
        <v>110555.5</v>
      </c>
      <c r="G33" s="102">
        <f t="shared" si="0"/>
        <v>0.32577070183813345</v>
      </c>
      <c r="H33" s="15"/>
    </row>
    <row r="34" spans="1:8" ht="15.75" x14ac:dyDescent="0.25">
      <c r="A34" s="139" t="s">
        <v>72</v>
      </c>
      <c r="B34" s="137"/>
      <c r="C34" s="14"/>
      <c r="D34" s="71">
        <v>2</v>
      </c>
      <c r="E34" s="101">
        <v>1155896</v>
      </c>
      <c r="F34" s="101">
        <v>214898</v>
      </c>
      <c r="G34" s="102">
        <f t="shared" si="0"/>
        <v>0.18591464976087815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33</v>
      </c>
      <c r="E39" s="112">
        <f>SUM(E9:E38)</f>
        <v>5763335</v>
      </c>
      <c r="F39" s="112">
        <f>SUM(F9:F38)</f>
        <v>1457745.5</v>
      </c>
      <c r="G39" s="117">
        <f>F39/E39</f>
        <v>0.25293436872921665</v>
      </c>
      <c r="H39" s="15"/>
    </row>
    <row r="40" spans="1:8" ht="15.75" x14ac:dyDescent="0.25">
      <c r="A40" s="85"/>
      <c r="B40" s="86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14"/>
      <c r="D41" s="11"/>
      <c r="E41" s="109"/>
      <c r="F41" s="75"/>
      <c r="G41" s="75"/>
      <c r="H41" s="15"/>
    </row>
    <row r="42" spans="1:8" ht="15.75" x14ac:dyDescent="0.25">
      <c r="A42" s="26"/>
      <c r="B42" s="26"/>
      <c r="C42" s="14"/>
      <c r="D42" s="110"/>
      <c r="E42" s="11" t="s">
        <v>122</v>
      </c>
      <c r="F42" s="11" t="s">
        <v>122</v>
      </c>
      <c r="G42" s="11" t="s">
        <v>5</v>
      </c>
      <c r="H42" s="15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64</v>
      </c>
      <c r="E44" s="101">
        <v>10332315.640000001</v>
      </c>
      <c r="F44" s="101">
        <v>977736.94</v>
      </c>
      <c r="G44" s="102">
        <f>1-(+F44/E44)</f>
        <v>0.90537097645228348</v>
      </c>
      <c r="H44" s="15"/>
    </row>
    <row r="45" spans="1:8" ht="15.75" x14ac:dyDescent="0.25">
      <c r="A45" s="27" t="s">
        <v>34</v>
      </c>
      <c r="B45" s="28"/>
      <c r="C45" s="14"/>
      <c r="D45" s="71">
        <v>6</v>
      </c>
      <c r="E45" s="101">
        <v>894293.02</v>
      </c>
      <c r="F45" s="101">
        <v>108254.61</v>
      </c>
      <c r="G45" s="102">
        <f>1-(+F45/E45)</f>
        <v>0.87894950807063221</v>
      </c>
      <c r="H45" s="15"/>
    </row>
    <row r="46" spans="1:8" ht="15.75" x14ac:dyDescent="0.25">
      <c r="A46" s="27" t="s">
        <v>35</v>
      </c>
      <c r="B46" s="28"/>
      <c r="C46" s="14"/>
      <c r="D46" s="71">
        <v>54</v>
      </c>
      <c r="E46" s="101">
        <v>3608957.95</v>
      </c>
      <c r="F46" s="101">
        <v>251367.93</v>
      </c>
      <c r="G46" s="102">
        <f>1-(+F46/E46)</f>
        <v>0.93034888921329773</v>
      </c>
      <c r="H46" s="15"/>
    </row>
    <row r="47" spans="1:8" ht="15.75" x14ac:dyDescent="0.25">
      <c r="A47" s="27" t="s">
        <v>36</v>
      </c>
      <c r="B47" s="28"/>
      <c r="C47" s="14"/>
      <c r="D47" s="71">
        <v>4</v>
      </c>
      <c r="E47" s="101">
        <v>1059393.75</v>
      </c>
      <c r="F47" s="101">
        <v>79380</v>
      </c>
      <c r="G47" s="102">
        <f>1-(+F47/E47)</f>
        <v>0.92507035273711968</v>
      </c>
      <c r="H47" s="15"/>
    </row>
    <row r="48" spans="1:8" ht="15.75" x14ac:dyDescent="0.25">
      <c r="A48" s="27" t="s">
        <v>37</v>
      </c>
      <c r="B48" s="28"/>
      <c r="C48" s="14"/>
      <c r="D48" s="71">
        <v>39</v>
      </c>
      <c r="E48" s="101">
        <v>11597980.5</v>
      </c>
      <c r="F48" s="101">
        <v>682001.87</v>
      </c>
      <c r="G48" s="102">
        <f t="shared" ref="G48:G54" si="1">1-(+F48/E48)</f>
        <v>0.9411964979592784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461289</v>
      </c>
      <c r="F49" s="101">
        <v>-53009</v>
      </c>
      <c r="G49" s="102">
        <f t="shared" si="1"/>
        <v>1.1149149448610307</v>
      </c>
      <c r="H49" s="2"/>
    </row>
    <row r="50" spans="1:8" ht="15.75" x14ac:dyDescent="0.25">
      <c r="A50" s="27" t="s">
        <v>39</v>
      </c>
      <c r="B50" s="28"/>
      <c r="C50" s="21"/>
      <c r="D50" s="71">
        <v>2</v>
      </c>
      <c r="E50" s="101">
        <v>209955</v>
      </c>
      <c r="F50" s="101">
        <v>18711</v>
      </c>
      <c r="G50" s="102">
        <f t="shared" si="1"/>
        <v>0.91088090305065372</v>
      </c>
      <c r="H50" s="2"/>
    </row>
    <row r="51" spans="1:8" ht="15.75" x14ac:dyDescent="0.25">
      <c r="A51" s="27" t="s">
        <v>40</v>
      </c>
      <c r="B51" s="28"/>
      <c r="C51" s="33"/>
      <c r="D51" s="71"/>
      <c r="E51" s="101"/>
      <c r="F51" s="101"/>
      <c r="G51" s="102"/>
      <c r="H51" s="2"/>
    </row>
    <row r="52" spans="1:8" ht="18" x14ac:dyDescent="0.25">
      <c r="A52" s="53" t="s">
        <v>41</v>
      </c>
      <c r="B52" s="28"/>
      <c r="C52" s="35"/>
      <c r="D52" s="71">
        <v>1</v>
      </c>
      <c r="E52" s="101">
        <v>91150</v>
      </c>
      <c r="F52" s="101">
        <v>-4225</v>
      </c>
      <c r="G52" s="102">
        <f t="shared" si="1"/>
        <v>1.0463521667580911</v>
      </c>
      <c r="H52" s="2"/>
    </row>
    <row r="53" spans="1:8" ht="18" x14ac:dyDescent="0.25">
      <c r="A53" s="54" t="s">
        <v>59</v>
      </c>
      <c r="B53" s="28"/>
      <c r="C53" s="35"/>
      <c r="D53" s="71">
        <v>1</v>
      </c>
      <c r="E53" s="101">
        <v>8100</v>
      </c>
      <c r="F53" s="101">
        <v>-800</v>
      </c>
      <c r="G53" s="102">
        <f t="shared" si="1"/>
        <v>1.0987654320987654</v>
      </c>
      <c r="H53" s="2"/>
    </row>
    <row r="54" spans="1:8" ht="15.75" x14ac:dyDescent="0.25">
      <c r="A54" s="27" t="s">
        <v>92</v>
      </c>
      <c r="B54" s="28"/>
      <c r="C54" s="39"/>
      <c r="D54" s="71">
        <v>695</v>
      </c>
      <c r="E54" s="101">
        <v>61109194.229999997</v>
      </c>
      <c r="F54" s="101">
        <v>7141416.25</v>
      </c>
      <c r="G54" s="102">
        <f t="shared" si="1"/>
        <v>0.88313679569850878</v>
      </c>
      <c r="H54" s="2"/>
    </row>
    <row r="55" spans="1:8" ht="15.75" x14ac:dyDescent="0.25">
      <c r="A55" s="69" t="s">
        <v>93</v>
      </c>
      <c r="B55" s="30"/>
      <c r="C55" s="39"/>
      <c r="D55" s="72"/>
      <c r="E55" s="104"/>
      <c r="F55" s="101"/>
      <c r="G55" s="103"/>
      <c r="H55" s="2"/>
    </row>
    <row r="56" spans="1:8" x14ac:dyDescent="0.2">
      <c r="A56" s="16" t="s">
        <v>42</v>
      </c>
      <c r="B56" s="30"/>
      <c r="C56" s="39"/>
      <c r="D56" s="72"/>
      <c r="E56" s="104"/>
      <c r="F56" s="101"/>
      <c r="G56" s="103"/>
      <c r="H56" s="2"/>
    </row>
    <row r="57" spans="1:8" ht="18" x14ac:dyDescent="0.25">
      <c r="A57" s="16" t="s">
        <v>43</v>
      </c>
      <c r="B57" s="28"/>
      <c r="C57" s="38"/>
      <c r="D57" s="72"/>
      <c r="E57" s="100"/>
      <c r="F57" s="101"/>
      <c r="G57" s="103"/>
      <c r="H57" s="2"/>
    </row>
    <row r="58" spans="1:8" ht="18" x14ac:dyDescent="0.25">
      <c r="A58" s="16" t="s">
        <v>44</v>
      </c>
      <c r="B58" s="28"/>
      <c r="C58" s="38"/>
      <c r="D58" s="72"/>
      <c r="E58" s="100"/>
      <c r="F58" s="101"/>
      <c r="G58" s="103"/>
      <c r="H58" s="2"/>
    </row>
    <row r="59" spans="1:8" ht="18" x14ac:dyDescent="0.25">
      <c r="A59" s="16" t="s">
        <v>30</v>
      </c>
      <c r="B59" s="28"/>
      <c r="C59" s="82"/>
      <c r="D59" s="72"/>
      <c r="E59" s="111"/>
      <c r="F59" s="111"/>
      <c r="G59" s="103"/>
      <c r="H59" s="2"/>
    </row>
    <row r="60" spans="1:8" ht="18" x14ac:dyDescent="0.25">
      <c r="A60" s="32"/>
      <c r="B60" s="18"/>
      <c r="C60" s="38"/>
      <c r="D60" s="73">
        <f>SUM(D43:D56)</f>
        <v>868</v>
      </c>
      <c r="E60" s="112">
        <f>SUM(E43:E59)</f>
        <v>89372629.090000004</v>
      </c>
      <c r="F60" s="112">
        <f>SUM(F43:F59)</f>
        <v>9200834.5999999996</v>
      </c>
      <c r="G60" s="106">
        <f>1-(+F60/E60)</f>
        <v>0.89705086788109845</v>
      </c>
      <c r="H60" s="2"/>
    </row>
    <row r="61" spans="1:8" ht="18" x14ac:dyDescent="0.25">
      <c r="A61" s="20" t="s">
        <v>45</v>
      </c>
      <c r="B61" s="20"/>
      <c r="C61" s="38"/>
      <c r="D61" s="113"/>
      <c r="E61" s="114"/>
      <c r="F61" s="115"/>
      <c r="G61" s="115"/>
      <c r="H61" s="2"/>
    </row>
    <row r="62" spans="1:8" ht="18" x14ac:dyDescent="0.25">
      <c r="A62" s="33"/>
      <c r="B62" s="33"/>
      <c r="C62" s="38"/>
      <c r="D62" s="116"/>
      <c r="E62" s="116"/>
      <c r="F62" s="36">
        <f>+F60+F39</f>
        <v>10658580.1</v>
      </c>
      <c r="G62" s="116"/>
      <c r="H62" s="2"/>
    </row>
    <row r="63" spans="1:8" ht="18" x14ac:dyDescent="0.25">
      <c r="A63" s="34" t="s">
        <v>46</v>
      </c>
      <c r="B63" s="35"/>
      <c r="C63" s="38"/>
      <c r="D63" s="116"/>
      <c r="E63" s="116"/>
      <c r="F63" s="36"/>
      <c r="G63" s="116"/>
      <c r="H63" s="2"/>
    </row>
    <row r="64" spans="1:8" ht="18" x14ac:dyDescent="0.25">
      <c r="A64" s="42"/>
      <c r="B64" s="38"/>
      <c r="C64" s="38"/>
      <c r="D64" s="116"/>
      <c r="E64" s="132"/>
      <c r="F64" s="133"/>
      <c r="G64" s="133"/>
      <c r="H64" s="2"/>
    </row>
    <row r="65" spans="1:8" ht="15.75" x14ac:dyDescent="0.25">
      <c r="A65" s="4" t="s">
        <v>47</v>
      </c>
      <c r="B65" s="39"/>
      <c r="C65" s="39"/>
      <c r="D65" s="134"/>
      <c r="E65" s="134"/>
      <c r="F65" s="40"/>
      <c r="G65" s="134"/>
      <c r="H65" s="2"/>
    </row>
    <row r="66" spans="1:8" ht="15.75" x14ac:dyDescent="0.25">
      <c r="A66" s="4" t="s">
        <v>48</v>
      </c>
      <c r="B66" s="39"/>
      <c r="C66" s="39"/>
      <c r="D66" s="134"/>
      <c r="E66" s="134"/>
      <c r="F66" s="40"/>
      <c r="G66" s="134"/>
      <c r="H66" s="2"/>
    </row>
    <row r="67" spans="1:8" ht="15.75" x14ac:dyDescent="0.25">
      <c r="A67" s="4" t="s">
        <v>49</v>
      </c>
      <c r="B67" s="39"/>
      <c r="C67" s="39"/>
      <c r="D67" s="134"/>
      <c r="E67" s="134"/>
      <c r="F67" s="40"/>
      <c r="G67" s="134"/>
      <c r="H67" s="2"/>
    </row>
    <row r="68" spans="1:8" ht="15.75" x14ac:dyDescent="0.25">
      <c r="A68" s="4"/>
      <c r="B68" s="39"/>
      <c r="C68" s="39"/>
      <c r="D68" s="134"/>
      <c r="E68" s="134"/>
      <c r="F68" s="40"/>
      <c r="G68" s="134"/>
      <c r="H68" s="2"/>
    </row>
    <row r="69" spans="1:8" ht="18" x14ac:dyDescent="0.25">
      <c r="A69" s="41" t="s">
        <v>50</v>
      </c>
      <c r="B69" s="38"/>
      <c r="C69" s="38"/>
      <c r="D69" s="116"/>
      <c r="E69" s="116"/>
      <c r="F69" s="36"/>
      <c r="G69" s="116"/>
      <c r="H69" s="2"/>
    </row>
    <row r="70" spans="1:8" ht="18" x14ac:dyDescent="0.25">
      <c r="A70" s="42"/>
      <c r="B70" s="38"/>
      <c r="C70" s="38"/>
      <c r="D70" s="116"/>
      <c r="E70" s="116"/>
      <c r="F70" s="133"/>
      <c r="G70" s="133"/>
      <c r="H70" s="2"/>
    </row>
    <row r="71" spans="1:8" ht="15.75" x14ac:dyDescent="0.25">
      <c r="A71" s="47"/>
      <c r="B71" s="2"/>
      <c r="C71" s="2"/>
      <c r="D71" s="133"/>
      <c r="E71" s="133"/>
      <c r="F71" s="133"/>
      <c r="G71" s="133"/>
      <c r="H71" s="2"/>
    </row>
    <row r="72" spans="1:8" x14ac:dyDescent="0.2">
      <c r="D72" s="135"/>
      <c r="E72" s="135"/>
      <c r="F72" s="135"/>
      <c r="G72" s="135"/>
    </row>
    <row r="73" spans="1:8" ht="15.75" x14ac:dyDescent="0.25">
      <c r="D73" s="73"/>
      <c r="E73" s="112"/>
      <c r="F73" s="112"/>
      <c r="G73" s="106"/>
    </row>
    <row r="74" spans="1:8" x14ac:dyDescent="0.2">
      <c r="D74" s="113"/>
      <c r="E74" s="114"/>
      <c r="F74" s="115"/>
      <c r="G74" s="115"/>
    </row>
    <row r="75" spans="1:8" ht="18" x14ac:dyDescent="0.25">
      <c r="D75" s="116"/>
      <c r="E75" s="116"/>
      <c r="F75" s="36"/>
      <c r="G75" s="116"/>
    </row>
  </sheetData>
  <phoneticPr fontId="17" type="noConversion"/>
  <printOptions horizontalCentered="1"/>
  <pageMargins left="0.75" right="0.75" top="0.31" bottom="0.25" header="0.5" footer="0.5"/>
  <pageSetup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9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JANUARY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>
        <v>7</v>
      </c>
      <c r="E9" s="100">
        <v>905783</v>
      </c>
      <c r="F9" s="101">
        <v>153659.5</v>
      </c>
      <c r="G9" s="102">
        <f>+F9/E9</f>
        <v>0.16964272899800503</v>
      </c>
      <c r="H9" s="15"/>
    </row>
    <row r="10" spans="1:8" ht="15.75" x14ac:dyDescent="0.25">
      <c r="A10" s="136" t="s">
        <v>131</v>
      </c>
      <c r="B10" s="137"/>
      <c r="C10" s="14"/>
      <c r="D10" s="71"/>
      <c r="E10" s="100"/>
      <c r="F10" s="101"/>
      <c r="G10" s="102"/>
      <c r="H10" s="15"/>
    </row>
    <row r="11" spans="1:8" ht="15.75" x14ac:dyDescent="0.25">
      <c r="A11" s="136" t="s">
        <v>11</v>
      </c>
      <c r="B11" s="137"/>
      <c r="C11" s="14"/>
      <c r="D11" s="71">
        <v>2</v>
      </c>
      <c r="E11" s="100">
        <v>205427</v>
      </c>
      <c r="F11" s="101">
        <v>32715.5</v>
      </c>
      <c r="G11" s="102">
        <f>F11/E11</f>
        <v>0.15925608610357939</v>
      </c>
      <c r="H11" s="15"/>
    </row>
    <row r="12" spans="1:8" ht="15.75" x14ac:dyDescent="0.25">
      <c r="A12" s="136" t="s">
        <v>12</v>
      </c>
      <c r="B12" s="137"/>
      <c r="C12" s="14"/>
      <c r="D12" s="71"/>
      <c r="E12" s="100"/>
      <c r="F12" s="101"/>
      <c r="G12" s="102"/>
      <c r="H12" s="15"/>
    </row>
    <row r="13" spans="1:8" ht="15.75" x14ac:dyDescent="0.25">
      <c r="A13" s="136" t="s">
        <v>105</v>
      </c>
      <c r="B13" s="137"/>
      <c r="C13" s="14"/>
      <c r="D13" s="71"/>
      <c r="E13" s="100"/>
      <c r="F13" s="101"/>
      <c r="G13" s="102"/>
      <c r="H13" s="15"/>
    </row>
    <row r="14" spans="1:8" ht="15.75" x14ac:dyDescent="0.25">
      <c r="A14" s="136" t="s">
        <v>53</v>
      </c>
      <c r="B14" s="137"/>
      <c r="C14" s="14"/>
      <c r="D14" s="71"/>
      <c r="E14" s="100"/>
      <c r="F14" s="101"/>
      <c r="G14" s="102"/>
      <c r="H14" s="15"/>
    </row>
    <row r="15" spans="1:8" ht="15.75" x14ac:dyDescent="0.25">
      <c r="A15" s="136" t="s">
        <v>98</v>
      </c>
      <c r="B15" s="137"/>
      <c r="C15" s="14"/>
      <c r="D15" s="71">
        <v>1</v>
      </c>
      <c r="E15" s="100">
        <v>189083</v>
      </c>
      <c r="F15" s="101">
        <v>44008</v>
      </c>
      <c r="G15" s="102">
        <f>F15/E15</f>
        <v>0.23274435036465468</v>
      </c>
      <c r="H15" s="15"/>
    </row>
    <row r="16" spans="1:8" ht="15.75" x14ac:dyDescent="0.25">
      <c r="A16" s="136" t="s">
        <v>113</v>
      </c>
      <c r="B16" s="137"/>
      <c r="C16" s="14"/>
      <c r="D16" s="71"/>
      <c r="E16" s="100"/>
      <c r="F16" s="101"/>
      <c r="G16" s="102"/>
      <c r="H16" s="15"/>
    </row>
    <row r="17" spans="1:8" ht="15.75" x14ac:dyDescent="0.25">
      <c r="A17" s="136" t="s">
        <v>13</v>
      </c>
      <c r="B17" s="137"/>
      <c r="C17" s="14"/>
      <c r="D17" s="71"/>
      <c r="E17" s="100"/>
      <c r="F17" s="101"/>
      <c r="G17" s="102"/>
      <c r="H17" s="15"/>
    </row>
    <row r="18" spans="1:8" ht="15.75" x14ac:dyDescent="0.25">
      <c r="A18" s="136" t="s">
        <v>14</v>
      </c>
      <c r="B18" s="137"/>
      <c r="C18" s="14"/>
      <c r="D18" s="71"/>
      <c r="E18" s="100"/>
      <c r="F18" s="101"/>
      <c r="G18" s="102"/>
      <c r="H18" s="15"/>
    </row>
    <row r="19" spans="1:8" ht="15.75" x14ac:dyDescent="0.25">
      <c r="A19" s="136" t="s">
        <v>15</v>
      </c>
      <c r="B19" s="137"/>
      <c r="C19" s="14"/>
      <c r="D19" s="71">
        <v>1</v>
      </c>
      <c r="E19" s="100">
        <v>347428</v>
      </c>
      <c r="F19" s="101">
        <v>104272</v>
      </c>
      <c r="G19" s="102">
        <f>F19/E19</f>
        <v>0.30012549362745661</v>
      </c>
      <c r="H19" s="15"/>
    </row>
    <row r="20" spans="1:8" ht="15.75" x14ac:dyDescent="0.25">
      <c r="A20" s="136" t="s">
        <v>16</v>
      </c>
      <c r="B20" s="137"/>
      <c r="C20" s="14"/>
      <c r="D20" s="71"/>
      <c r="E20" s="100"/>
      <c r="F20" s="101"/>
      <c r="G20" s="102"/>
      <c r="H20" s="15"/>
    </row>
    <row r="21" spans="1:8" ht="15.75" x14ac:dyDescent="0.25">
      <c r="A21" s="136" t="s">
        <v>102</v>
      </c>
      <c r="B21" s="137"/>
      <c r="C21" s="14"/>
      <c r="D21" s="71"/>
      <c r="E21" s="100"/>
      <c r="F21" s="101"/>
      <c r="G21" s="102"/>
      <c r="H21" s="15"/>
    </row>
    <row r="22" spans="1:8" ht="15.75" x14ac:dyDescent="0.25">
      <c r="A22" s="136" t="s">
        <v>56</v>
      </c>
      <c r="B22" s="137"/>
      <c r="C22" s="14"/>
      <c r="D22" s="71">
        <v>1</v>
      </c>
      <c r="E22" s="100">
        <v>395125</v>
      </c>
      <c r="F22" s="101">
        <v>56470</v>
      </c>
      <c r="G22" s="102">
        <f>F22/E22</f>
        <v>0.14291679848149319</v>
      </c>
      <c r="H22" s="15"/>
    </row>
    <row r="23" spans="1:8" ht="15.75" x14ac:dyDescent="0.25">
      <c r="A23" s="136" t="s">
        <v>133</v>
      </c>
      <c r="B23" s="137"/>
      <c r="C23" s="14"/>
      <c r="D23" s="71"/>
      <c r="E23" s="100"/>
      <c r="F23" s="101"/>
      <c r="G23" s="102"/>
      <c r="H23" s="15"/>
    </row>
    <row r="24" spans="1:8" ht="15.75" x14ac:dyDescent="0.25">
      <c r="A24" s="136" t="s">
        <v>19</v>
      </c>
      <c r="B24" s="137"/>
      <c r="C24" s="14"/>
      <c r="D24" s="71"/>
      <c r="E24" s="100"/>
      <c r="F24" s="101"/>
      <c r="G24" s="102"/>
      <c r="H24" s="15"/>
    </row>
    <row r="25" spans="1:8" ht="15.75" x14ac:dyDescent="0.25">
      <c r="A25" s="138" t="s">
        <v>20</v>
      </c>
      <c r="B25" s="137"/>
      <c r="C25" s="14"/>
      <c r="D25" s="71"/>
      <c r="E25" s="100"/>
      <c r="F25" s="101"/>
      <c r="G25" s="102"/>
      <c r="H25" s="15"/>
    </row>
    <row r="26" spans="1:8" ht="15.75" x14ac:dyDescent="0.25">
      <c r="A26" s="138" t="s">
        <v>21</v>
      </c>
      <c r="B26" s="137"/>
      <c r="C26" s="14"/>
      <c r="D26" s="71"/>
      <c r="E26" s="100"/>
      <c r="F26" s="101"/>
      <c r="G26" s="102"/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02"/>
      <c r="H28" s="15"/>
    </row>
    <row r="29" spans="1:8" ht="15.75" x14ac:dyDescent="0.25">
      <c r="A29" s="139" t="s">
        <v>24</v>
      </c>
      <c r="B29" s="137"/>
      <c r="C29" s="14"/>
      <c r="D29" s="71">
        <v>1</v>
      </c>
      <c r="E29" s="101">
        <v>21990</v>
      </c>
      <c r="F29" s="101">
        <v>4595</v>
      </c>
      <c r="G29" s="102">
        <f>F29/E29</f>
        <v>0.20895861755343337</v>
      </c>
      <c r="H29" s="15"/>
    </row>
    <row r="30" spans="1:8" ht="15.75" x14ac:dyDescent="0.25">
      <c r="A30" s="139" t="s">
        <v>25</v>
      </c>
      <c r="B30" s="137"/>
      <c r="C30" s="14"/>
      <c r="D30" s="71">
        <v>1</v>
      </c>
      <c r="E30" s="101">
        <v>183626</v>
      </c>
      <c r="F30" s="101">
        <v>62743.5</v>
      </c>
      <c r="G30" s="102">
        <f>F30/E30</f>
        <v>0.34169180834958013</v>
      </c>
      <c r="H30" s="15"/>
    </row>
    <row r="31" spans="1:8" ht="15.75" x14ac:dyDescent="0.25">
      <c r="A31" s="139" t="s">
        <v>26</v>
      </c>
      <c r="B31" s="137"/>
      <c r="C31" s="14"/>
      <c r="D31" s="71"/>
      <c r="E31" s="101"/>
      <c r="F31" s="101"/>
      <c r="G31" s="102"/>
      <c r="H31" s="15"/>
    </row>
    <row r="32" spans="1:8" ht="15.75" x14ac:dyDescent="0.25">
      <c r="A32" s="139" t="s">
        <v>109</v>
      </c>
      <c r="B32" s="137"/>
      <c r="C32" s="14"/>
      <c r="D32" s="71"/>
      <c r="E32" s="101"/>
      <c r="F32" s="101"/>
      <c r="G32" s="102"/>
      <c r="H32" s="15"/>
    </row>
    <row r="33" spans="1:8" ht="15.75" x14ac:dyDescent="0.25">
      <c r="A33" s="139" t="s">
        <v>139</v>
      </c>
      <c r="B33" s="137"/>
      <c r="C33" s="14"/>
      <c r="D33" s="71"/>
      <c r="E33" s="101"/>
      <c r="F33" s="101"/>
      <c r="G33" s="102"/>
      <c r="H33" s="15"/>
    </row>
    <row r="34" spans="1:8" ht="15.75" x14ac:dyDescent="0.25">
      <c r="A34" s="139" t="s">
        <v>27</v>
      </c>
      <c r="B34" s="137"/>
      <c r="C34" s="14"/>
      <c r="D34" s="71">
        <v>1</v>
      </c>
      <c r="E34" s="101">
        <v>111653</v>
      </c>
      <c r="F34" s="101">
        <v>46997</v>
      </c>
      <c r="G34" s="102">
        <f>+F34/E34</f>
        <v>0.42092017231959733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15</v>
      </c>
      <c r="E39" s="112">
        <f>SUM(E9:E38)</f>
        <v>2360115</v>
      </c>
      <c r="F39" s="112">
        <f>SUM(F9:F38)</f>
        <v>505460.5</v>
      </c>
      <c r="G39" s="117">
        <f>F39/E39</f>
        <v>0.21416774182613982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15</v>
      </c>
      <c r="E44" s="101">
        <v>4075127.6</v>
      </c>
      <c r="F44" s="101">
        <v>328233.99</v>
      </c>
      <c r="G44" s="118">
        <f t="shared" ref="G44:G50" si="0">1-(+F44/E44)</f>
        <v>0.91945430371309111</v>
      </c>
      <c r="H44" s="15"/>
    </row>
    <row r="45" spans="1:8" ht="15.75" x14ac:dyDescent="0.25">
      <c r="A45" s="27" t="s">
        <v>34</v>
      </c>
      <c r="B45" s="28"/>
      <c r="C45" s="14"/>
      <c r="D45" s="71">
        <v>2</v>
      </c>
      <c r="E45" s="101">
        <v>391375.86</v>
      </c>
      <c r="F45" s="101">
        <v>32846.959999999999</v>
      </c>
      <c r="G45" s="118">
        <f t="shared" si="0"/>
        <v>0.91607310680837595</v>
      </c>
      <c r="H45" s="15"/>
    </row>
    <row r="46" spans="1:8" ht="15.75" x14ac:dyDescent="0.25">
      <c r="A46" s="27" t="s">
        <v>35</v>
      </c>
      <c r="B46" s="28"/>
      <c r="C46" s="14"/>
      <c r="D46" s="71">
        <v>77</v>
      </c>
      <c r="E46" s="101">
        <v>5262826.5</v>
      </c>
      <c r="F46" s="101">
        <v>340414.4</v>
      </c>
      <c r="G46" s="118">
        <f t="shared" si="0"/>
        <v>0.9353171912469469</v>
      </c>
      <c r="H46" s="15"/>
    </row>
    <row r="47" spans="1:8" ht="15.75" x14ac:dyDescent="0.25">
      <c r="A47" s="27" t="s">
        <v>36</v>
      </c>
      <c r="B47" s="28"/>
      <c r="C47" s="14"/>
      <c r="D47" s="71">
        <v>20</v>
      </c>
      <c r="E47" s="101">
        <v>3507271</v>
      </c>
      <c r="F47" s="101">
        <v>193901.06</v>
      </c>
      <c r="G47" s="118">
        <f t="shared" si="0"/>
        <v>0.94471454871893279</v>
      </c>
      <c r="H47" s="15"/>
    </row>
    <row r="48" spans="1:8" ht="15.75" x14ac:dyDescent="0.25">
      <c r="A48" s="27" t="s">
        <v>37</v>
      </c>
      <c r="B48" s="28"/>
      <c r="C48" s="14"/>
      <c r="D48" s="71">
        <v>56</v>
      </c>
      <c r="E48" s="101">
        <v>3570265</v>
      </c>
      <c r="F48" s="101">
        <v>341631.15</v>
      </c>
      <c r="G48" s="118">
        <f t="shared" si="0"/>
        <v>0.90431210288311936</v>
      </c>
      <c r="H48" s="15"/>
    </row>
    <row r="49" spans="1:8" ht="15.75" x14ac:dyDescent="0.25">
      <c r="A49" s="27" t="s">
        <v>38</v>
      </c>
      <c r="B49" s="28"/>
      <c r="C49" s="14"/>
      <c r="D49" s="71">
        <v>6</v>
      </c>
      <c r="E49" s="101">
        <v>1023222</v>
      </c>
      <c r="F49" s="101">
        <v>61027</v>
      </c>
      <c r="G49" s="118">
        <f t="shared" si="0"/>
        <v>0.94035800637593803</v>
      </c>
      <c r="H49" s="15"/>
    </row>
    <row r="50" spans="1:8" ht="15.75" x14ac:dyDescent="0.25">
      <c r="A50" s="27" t="s">
        <v>39</v>
      </c>
      <c r="B50" s="28"/>
      <c r="C50" s="14"/>
      <c r="D50" s="71">
        <v>14</v>
      </c>
      <c r="E50" s="101">
        <v>1448325</v>
      </c>
      <c r="F50" s="101">
        <v>146882.78</v>
      </c>
      <c r="G50" s="118">
        <f t="shared" si="0"/>
        <v>0.89858437850620543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2</v>
      </c>
      <c r="E52" s="101">
        <v>536025</v>
      </c>
      <c r="F52" s="101">
        <v>-164900</v>
      </c>
      <c r="G52" s="118">
        <f>1-(+F52/E52)</f>
        <v>1.3076349050883822</v>
      </c>
      <c r="H52" s="15"/>
    </row>
    <row r="53" spans="1:8" ht="15.75" x14ac:dyDescent="0.25">
      <c r="A53" s="29" t="s">
        <v>60</v>
      </c>
      <c r="B53" s="30"/>
      <c r="C53" s="14"/>
      <c r="D53" s="71">
        <v>458</v>
      </c>
      <c r="E53" s="101">
        <v>38961591.990000002</v>
      </c>
      <c r="F53" s="101">
        <v>4160177.41</v>
      </c>
      <c r="G53" s="118">
        <f>1-(+F53/E53)</f>
        <v>0.89322362877092487</v>
      </c>
      <c r="H53" s="15"/>
    </row>
    <row r="54" spans="1:8" ht="15.75" x14ac:dyDescent="0.25">
      <c r="A54" s="29" t="s">
        <v>61</v>
      </c>
      <c r="B54" s="30"/>
      <c r="C54" s="14"/>
      <c r="D54" s="71"/>
      <c r="E54" s="101"/>
      <c r="F54" s="101"/>
      <c r="G54" s="118"/>
      <c r="H54" s="15"/>
    </row>
    <row r="55" spans="1:8" x14ac:dyDescent="0.2">
      <c r="A55" s="31" t="s">
        <v>42</v>
      </c>
      <c r="B55" s="30"/>
      <c r="C55" s="14"/>
      <c r="D55" s="72"/>
      <c r="E55" s="111"/>
      <c r="F55" s="101"/>
      <c r="G55" s="119"/>
      <c r="H55" s="15"/>
    </row>
    <row r="56" spans="1:8" x14ac:dyDescent="0.2">
      <c r="A56" s="16" t="s">
        <v>43</v>
      </c>
      <c r="B56" s="28"/>
      <c r="C56" s="14"/>
      <c r="D56" s="72"/>
      <c r="E56" s="111"/>
      <c r="F56" s="101"/>
      <c r="G56" s="119"/>
      <c r="H56" s="15"/>
    </row>
    <row r="57" spans="1:8" x14ac:dyDescent="0.2">
      <c r="A57" s="16" t="s">
        <v>44</v>
      </c>
      <c r="B57" s="28"/>
      <c r="C57" s="14"/>
      <c r="D57" s="72"/>
      <c r="E57" s="120"/>
      <c r="F57" s="121"/>
      <c r="G57" s="119"/>
      <c r="H57" s="15"/>
    </row>
    <row r="58" spans="1:8" x14ac:dyDescent="0.2">
      <c r="A58" s="16" t="s">
        <v>30</v>
      </c>
      <c r="B58" s="28"/>
      <c r="C58" s="21"/>
      <c r="D58" s="72"/>
      <c r="E58" s="120"/>
      <c r="F58" s="101"/>
      <c r="G58" s="119"/>
      <c r="H58" s="15"/>
    </row>
    <row r="59" spans="1:8" ht="15.75" x14ac:dyDescent="0.25">
      <c r="A59" s="32"/>
      <c r="B59" s="18"/>
      <c r="C59" s="33"/>
      <c r="D59" s="72"/>
      <c r="E59" s="111"/>
      <c r="F59" s="111"/>
      <c r="G59" s="119"/>
      <c r="H59" s="2"/>
    </row>
    <row r="60" spans="1:8" ht="18" x14ac:dyDescent="0.25">
      <c r="A60" s="20" t="s">
        <v>45</v>
      </c>
      <c r="B60" s="20"/>
      <c r="C60" s="35"/>
      <c r="D60" s="73">
        <f>SUM(D44:D56)</f>
        <v>650</v>
      </c>
      <c r="E60" s="112">
        <f>SUM(E44:E59)</f>
        <v>58776029.950000003</v>
      </c>
      <c r="F60" s="112">
        <f>SUM(F44:F59)</f>
        <v>5440214.75</v>
      </c>
      <c r="G60" s="122">
        <f>1-(+F60/E60)</f>
        <v>0.90744160919633532</v>
      </c>
      <c r="H60" s="2"/>
    </row>
    <row r="61" spans="1:8" ht="18" x14ac:dyDescent="0.25">
      <c r="A61" s="33"/>
      <c r="B61" s="38"/>
      <c r="C61" s="38"/>
      <c r="D61" s="113"/>
      <c r="E61" s="114"/>
      <c r="F61" s="115"/>
      <c r="G61" s="115"/>
      <c r="H61" s="2"/>
    </row>
    <row r="62" spans="1:8" ht="18" x14ac:dyDescent="0.25">
      <c r="A62" s="34" t="s">
        <v>46</v>
      </c>
      <c r="B62" s="39"/>
      <c r="C62" s="39"/>
      <c r="D62" s="116"/>
      <c r="E62" s="116"/>
      <c r="F62" s="36">
        <f>F60+F39</f>
        <v>5945675.25</v>
      </c>
      <c r="G62" s="116"/>
      <c r="H62" s="2"/>
    </row>
    <row r="63" spans="1:8" ht="18" x14ac:dyDescent="0.25">
      <c r="A63" s="34"/>
      <c r="B63" s="39"/>
      <c r="C63" s="39"/>
      <c r="D63" s="35"/>
      <c r="E63" s="35"/>
      <c r="F63" s="40"/>
      <c r="G63" s="39"/>
      <c r="H63" s="2"/>
    </row>
    <row r="64" spans="1:8" ht="15.75" x14ac:dyDescent="0.25">
      <c r="A64" s="4" t="s">
        <v>48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49</v>
      </c>
      <c r="B65" s="39"/>
      <c r="C65" s="39"/>
      <c r="D65" s="39"/>
      <c r="E65" s="39"/>
      <c r="F65" s="40"/>
      <c r="G65" s="39"/>
      <c r="H65" s="2"/>
    </row>
    <row r="66" spans="1:8" ht="18" x14ac:dyDescent="0.25">
      <c r="A66" s="4"/>
      <c r="B66" s="38"/>
      <c r="C66" s="38"/>
      <c r="D66" s="38"/>
      <c r="E66" s="38"/>
      <c r="F66" s="36"/>
      <c r="G66" s="38"/>
      <c r="H66" s="2"/>
    </row>
    <row r="67" spans="1:8" x14ac:dyDescent="0.2">
      <c r="A67" s="41" t="s">
        <v>50</v>
      </c>
    </row>
    <row r="69" spans="1:8" ht="18" x14ac:dyDescent="0.25">
      <c r="A69" s="81"/>
      <c r="B69" s="82"/>
      <c r="C69" s="82"/>
      <c r="D69" s="8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5"/>
  <sheetViews>
    <sheetView showOutlineSymbols="0" topLeftCell="A2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JANUARY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83"/>
      <c r="D5" s="60" t="s">
        <v>153</v>
      </c>
      <c r="E5" s="61"/>
      <c r="F5" s="8"/>
      <c r="G5" s="84"/>
      <c r="H5" s="2"/>
    </row>
    <row r="6" spans="1:8" ht="18" x14ac:dyDescent="0.25">
      <c r="A6" s="23" t="s">
        <v>3</v>
      </c>
      <c r="B6" s="83"/>
      <c r="C6" s="83"/>
      <c r="D6" s="83"/>
      <c r="E6" s="83"/>
      <c r="F6" s="84"/>
      <c r="G6" s="84"/>
      <c r="H6" s="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1"/>
      <c r="F9" s="101"/>
      <c r="G9" s="102"/>
      <c r="H9" s="15"/>
    </row>
    <row r="10" spans="1:8" ht="15.75" x14ac:dyDescent="0.25">
      <c r="A10" s="136" t="s">
        <v>11</v>
      </c>
      <c r="B10" s="137"/>
      <c r="C10" s="14"/>
      <c r="D10" s="71"/>
      <c r="E10" s="101"/>
      <c r="F10" s="101"/>
      <c r="G10" s="102"/>
      <c r="H10" s="15"/>
    </row>
    <row r="11" spans="1:8" ht="15.75" x14ac:dyDescent="0.25">
      <c r="A11" s="136" t="s">
        <v>111</v>
      </c>
      <c r="B11" s="137"/>
      <c r="C11" s="14"/>
      <c r="D11" s="71"/>
      <c r="E11" s="101"/>
      <c r="F11" s="101"/>
      <c r="G11" s="102"/>
      <c r="H11" s="15"/>
    </row>
    <row r="12" spans="1:8" ht="15.75" x14ac:dyDescent="0.25">
      <c r="A12" s="136" t="s">
        <v>25</v>
      </c>
      <c r="B12" s="137"/>
      <c r="C12" s="14"/>
      <c r="D12" s="71">
        <v>1</v>
      </c>
      <c r="E12" s="101">
        <v>119989</v>
      </c>
      <c r="F12" s="101">
        <v>55020</v>
      </c>
      <c r="G12" s="102">
        <f>F12/E12</f>
        <v>0.45854203301969348</v>
      </c>
      <c r="H12" s="15"/>
    </row>
    <row r="13" spans="1:8" ht="15.75" x14ac:dyDescent="0.25">
      <c r="A13" s="136" t="s">
        <v>70</v>
      </c>
      <c r="B13" s="137"/>
      <c r="C13" s="14"/>
      <c r="D13" s="71"/>
      <c r="E13" s="101"/>
      <c r="F13" s="101"/>
      <c r="G13" s="102"/>
      <c r="H13" s="15"/>
    </row>
    <row r="14" spans="1:8" ht="15.75" x14ac:dyDescent="0.25">
      <c r="A14" s="136" t="s">
        <v>99</v>
      </c>
      <c r="B14" s="137"/>
      <c r="C14" s="14"/>
      <c r="D14" s="71"/>
      <c r="E14" s="101"/>
      <c r="F14" s="101"/>
      <c r="G14" s="102"/>
      <c r="H14" s="15"/>
    </row>
    <row r="15" spans="1:8" ht="15.75" x14ac:dyDescent="0.25">
      <c r="A15" s="136" t="s">
        <v>101</v>
      </c>
      <c r="B15" s="137"/>
      <c r="C15" s="14"/>
      <c r="D15" s="71"/>
      <c r="E15" s="101"/>
      <c r="F15" s="101"/>
      <c r="G15" s="102"/>
      <c r="H15" s="15"/>
    </row>
    <row r="16" spans="1:8" ht="15.75" x14ac:dyDescent="0.25">
      <c r="A16" s="136" t="s">
        <v>96</v>
      </c>
      <c r="B16" s="137"/>
      <c r="C16" s="14"/>
      <c r="D16" s="71"/>
      <c r="E16" s="101"/>
      <c r="F16" s="101"/>
      <c r="G16" s="102"/>
      <c r="H16" s="15"/>
    </row>
    <row r="17" spans="1:8" ht="15.75" x14ac:dyDescent="0.25">
      <c r="A17" s="136" t="s">
        <v>74</v>
      </c>
      <c r="B17" s="137"/>
      <c r="C17" s="14"/>
      <c r="D17" s="71"/>
      <c r="E17" s="101"/>
      <c r="F17" s="101"/>
      <c r="G17" s="102"/>
      <c r="H17" s="15"/>
    </row>
    <row r="18" spans="1:8" ht="15.75" x14ac:dyDescent="0.25">
      <c r="A18" s="139" t="s">
        <v>105</v>
      </c>
      <c r="B18" s="137"/>
      <c r="C18" s="14"/>
      <c r="D18" s="71"/>
      <c r="E18" s="101"/>
      <c r="F18" s="101"/>
      <c r="G18" s="102"/>
      <c r="H18" s="15"/>
    </row>
    <row r="19" spans="1:8" ht="15.75" x14ac:dyDescent="0.25">
      <c r="A19" s="139" t="s">
        <v>14</v>
      </c>
      <c r="B19" s="137"/>
      <c r="C19" s="14"/>
      <c r="D19" s="71"/>
      <c r="E19" s="101"/>
      <c r="F19" s="101"/>
      <c r="G19" s="102"/>
      <c r="H19" s="15"/>
    </row>
    <row r="20" spans="1:8" ht="15.75" x14ac:dyDescent="0.25">
      <c r="A20" s="136" t="s">
        <v>15</v>
      </c>
      <c r="B20" s="137"/>
      <c r="C20" s="14"/>
      <c r="D20" s="71"/>
      <c r="E20" s="101"/>
      <c r="F20" s="101"/>
      <c r="G20" s="102"/>
      <c r="H20" s="15"/>
    </row>
    <row r="21" spans="1:8" ht="15.75" x14ac:dyDescent="0.25">
      <c r="A21" s="136" t="s">
        <v>58</v>
      </c>
      <c r="B21" s="137"/>
      <c r="C21" s="14"/>
      <c r="D21" s="71"/>
      <c r="E21" s="101"/>
      <c r="F21" s="101"/>
      <c r="G21" s="102"/>
      <c r="H21" s="15"/>
    </row>
    <row r="22" spans="1:8" ht="15.75" x14ac:dyDescent="0.25">
      <c r="A22" s="136" t="s">
        <v>91</v>
      </c>
      <c r="B22" s="137"/>
      <c r="C22" s="14"/>
      <c r="D22" s="71"/>
      <c r="E22" s="101"/>
      <c r="F22" s="101"/>
      <c r="G22" s="102"/>
      <c r="H22" s="15"/>
    </row>
    <row r="23" spans="1:8" ht="15.75" x14ac:dyDescent="0.25">
      <c r="A23" s="136" t="s">
        <v>106</v>
      </c>
      <c r="B23" s="137"/>
      <c r="C23" s="14"/>
      <c r="D23" s="71"/>
      <c r="E23" s="101"/>
      <c r="F23" s="101"/>
      <c r="G23" s="102"/>
      <c r="H23" s="15"/>
    </row>
    <row r="24" spans="1:8" ht="15.75" x14ac:dyDescent="0.25">
      <c r="A24" s="136" t="s">
        <v>18</v>
      </c>
      <c r="B24" s="137"/>
      <c r="C24" s="14"/>
      <c r="D24" s="71"/>
      <c r="E24" s="101"/>
      <c r="F24" s="101"/>
      <c r="G24" s="102"/>
      <c r="H24" s="15"/>
    </row>
    <row r="25" spans="1:8" ht="15.75" x14ac:dyDescent="0.25">
      <c r="A25" s="138" t="s">
        <v>20</v>
      </c>
      <c r="B25" s="137"/>
      <c r="C25" s="14"/>
      <c r="D25" s="71"/>
      <c r="E25" s="101"/>
      <c r="F25" s="101"/>
      <c r="G25" s="102"/>
      <c r="H25" s="15"/>
    </row>
    <row r="26" spans="1:8" ht="15.75" x14ac:dyDescent="0.25">
      <c r="A26" s="138" t="s">
        <v>21</v>
      </c>
      <c r="B26" s="137"/>
      <c r="C26" s="14"/>
      <c r="D26" s="71"/>
      <c r="E26" s="101"/>
      <c r="F26" s="101"/>
      <c r="G26" s="102"/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02"/>
      <c r="H28" s="15"/>
    </row>
    <row r="29" spans="1:8" ht="15.75" x14ac:dyDescent="0.25">
      <c r="A29" s="139" t="s">
        <v>24</v>
      </c>
      <c r="B29" s="137"/>
      <c r="C29" s="14"/>
      <c r="D29" s="71"/>
      <c r="E29" s="101"/>
      <c r="F29" s="101"/>
      <c r="G29" s="102"/>
      <c r="H29" s="15"/>
    </row>
    <row r="30" spans="1:8" ht="15.75" x14ac:dyDescent="0.25">
      <c r="A30" s="139" t="s">
        <v>152</v>
      </c>
      <c r="B30" s="137"/>
      <c r="C30" s="14"/>
      <c r="D30" s="71">
        <v>4</v>
      </c>
      <c r="E30" s="101">
        <v>331913</v>
      </c>
      <c r="F30" s="101">
        <v>70067</v>
      </c>
      <c r="G30" s="102">
        <f>F30/E30</f>
        <v>0.21110049922720714</v>
      </c>
      <c r="H30" s="15"/>
    </row>
    <row r="31" spans="1:8" ht="15.75" x14ac:dyDescent="0.25">
      <c r="A31" s="139" t="s">
        <v>145</v>
      </c>
      <c r="B31" s="137"/>
      <c r="C31" s="14"/>
      <c r="D31" s="71"/>
      <c r="E31" s="101"/>
      <c r="F31" s="101"/>
      <c r="G31" s="102"/>
      <c r="H31" s="15"/>
    </row>
    <row r="32" spans="1:8" ht="15.75" x14ac:dyDescent="0.25">
      <c r="A32" s="139" t="s">
        <v>102</v>
      </c>
      <c r="B32" s="137"/>
      <c r="C32" s="14"/>
      <c r="D32" s="71"/>
      <c r="E32" s="101"/>
      <c r="F32" s="101"/>
      <c r="G32" s="102"/>
      <c r="H32" s="15"/>
    </row>
    <row r="33" spans="1:8" ht="15.75" x14ac:dyDescent="0.25">
      <c r="A33" s="139" t="s">
        <v>27</v>
      </c>
      <c r="B33" s="137"/>
      <c r="C33" s="14"/>
      <c r="D33" s="71"/>
      <c r="E33" s="101"/>
      <c r="F33" s="101"/>
      <c r="G33" s="102"/>
      <c r="H33" s="15"/>
    </row>
    <row r="34" spans="1:8" ht="15.75" x14ac:dyDescent="0.25">
      <c r="A34" s="139" t="s">
        <v>72</v>
      </c>
      <c r="B34" s="137"/>
      <c r="C34" s="14"/>
      <c r="D34" s="71"/>
      <c r="E34" s="101"/>
      <c r="F34" s="101"/>
      <c r="G34" s="102"/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5</v>
      </c>
      <c r="E39" s="112">
        <f>SUM(E9:E38)</f>
        <v>451902</v>
      </c>
      <c r="F39" s="112">
        <f>SUM(F9:F38)</f>
        <v>125087</v>
      </c>
      <c r="G39" s="117">
        <f>F39/E39</f>
        <v>0.27680116485432682</v>
      </c>
      <c r="H39" s="15"/>
    </row>
    <row r="40" spans="1:8" ht="15.75" x14ac:dyDescent="0.25">
      <c r="A40" s="85"/>
      <c r="B40" s="86"/>
      <c r="C40" s="21"/>
      <c r="D40" s="87"/>
      <c r="E40" s="124"/>
      <c r="F40" s="124"/>
      <c r="G40" s="125"/>
      <c r="H40" s="2"/>
    </row>
    <row r="41" spans="1:8" ht="18" x14ac:dyDescent="0.25">
      <c r="A41" s="23" t="s">
        <v>146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147</v>
      </c>
      <c r="F42" s="11" t="s">
        <v>147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ht="15.75" x14ac:dyDescent="0.25">
      <c r="A44" s="27" t="s">
        <v>10</v>
      </c>
      <c r="B44" s="28"/>
      <c r="C44" s="14"/>
      <c r="D44" s="71"/>
      <c r="E44" s="101"/>
      <c r="F44" s="101"/>
      <c r="G44" s="102"/>
      <c r="H44" s="15"/>
    </row>
    <row r="45" spans="1:8" ht="15.75" x14ac:dyDescent="0.25">
      <c r="A45" s="27" t="s">
        <v>14</v>
      </c>
      <c r="B45" s="28"/>
      <c r="C45" s="14"/>
      <c r="D45" s="71">
        <v>6</v>
      </c>
      <c r="E45" s="101">
        <v>510835</v>
      </c>
      <c r="F45" s="101">
        <v>29065.08</v>
      </c>
      <c r="G45" s="102">
        <f>1-(+F45/E45)</f>
        <v>0.94310280227470711</v>
      </c>
      <c r="H45" s="15"/>
    </row>
    <row r="46" spans="1:8" ht="15.75" x14ac:dyDescent="0.25">
      <c r="A46" s="27" t="s">
        <v>20</v>
      </c>
      <c r="B46" s="28"/>
      <c r="C46" s="14"/>
      <c r="D46" s="71"/>
      <c r="E46" s="101"/>
      <c r="F46" s="101"/>
      <c r="G46" s="102"/>
      <c r="H46" s="15"/>
    </row>
    <row r="47" spans="1:8" x14ac:dyDescent="0.2">
      <c r="A47" s="16" t="s">
        <v>148</v>
      </c>
      <c r="B47" s="30"/>
      <c r="C47" s="14"/>
      <c r="D47" s="72"/>
      <c r="E47" s="104"/>
      <c r="F47" s="101"/>
      <c r="G47" s="103"/>
      <c r="H47" s="15"/>
    </row>
    <row r="48" spans="1:8" x14ac:dyDescent="0.2">
      <c r="A48" s="16" t="s">
        <v>44</v>
      </c>
      <c r="B48" s="28"/>
      <c r="C48" s="14"/>
      <c r="D48" s="72"/>
      <c r="E48" s="100"/>
      <c r="F48" s="101"/>
      <c r="G48" s="103"/>
      <c r="H48" s="15"/>
    </row>
    <row r="49" spans="1:8" x14ac:dyDescent="0.2">
      <c r="A49" s="16" t="s">
        <v>30</v>
      </c>
      <c r="B49" s="28"/>
      <c r="C49" s="14"/>
      <c r="D49" s="72"/>
      <c r="E49" s="100"/>
      <c r="F49" s="101"/>
      <c r="G49" s="103"/>
      <c r="H49" s="15"/>
    </row>
    <row r="50" spans="1:8" ht="15.75" x14ac:dyDescent="0.25">
      <c r="A50" s="32"/>
      <c r="B50" s="18"/>
      <c r="C50" s="14"/>
      <c r="D50" s="72"/>
      <c r="E50" s="111"/>
      <c r="F50" s="111"/>
      <c r="G50" s="103"/>
      <c r="H50" s="15"/>
    </row>
    <row r="51" spans="1:8" ht="15.75" x14ac:dyDescent="0.25">
      <c r="A51" s="20" t="s">
        <v>149</v>
      </c>
      <c r="B51" s="20"/>
      <c r="C51" s="21"/>
      <c r="D51" s="99">
        <f>SUM(D44:D47)</f>
        <v>6</v>
      </c>
      <c r="E51" s="105">
        <f>SUM(E44:E50)</f>
        <v>510835</v>
      </c>
      <c r="F51" s="105">
        <f>SUM(F44:F50)</f>
        <v>29065.08</v>
      </c>
      <c r="G51" s="106">
        <f>1-(+F51/E51)</f>
        <v>0.94310280227470711</v>
      </c>
      <c r="H51" s="15"/>
    </row>
    <row r="52" spans="1:8" ht="15.75" x14ac:dyDescent="0.25">
      <c r="A52" s="85"/>
      <c r="B52" s="86"/>
      <c r="C52" s="21"/>
      <c r="D52" s="129"/>
      <c r="E52" s="130"/>
      <c r="F52" s="130"/>
      <c r="G52" s="131"/>
      <c r="H52" s="15"/>
    </row>
    <row r="53" spans="1:8" ht="18" x14ac:dyDescent="0.25">
      <c r="A53" s="23" t="s">
        <v>32</v>
      </c>
      <c r="B53" s="24"/>
      <c r="C53" s="24"/>
      <c r="D53" s="11"/>
      <c r="E53" s="109"/>
      <c r="F53" s="75"/>
      <c r="G53" s="75"/>
      <c r="H53" s="15"/>
    </row>
    <row r="54" spans="1:8" ht="15.75" x14ac:dyDescent="0.25">
      <c r="A54" s="26"/>
      <c r="B54" s="26"/>
      <c r="C54" s="26"/>
      <c r="D54" s="110"/>
      <c r="E54" s="11" t="s">
        <v>122</v>
      </c>
      <c r="F54" s="11" t="s">
        <v>122</v>
      </c>
      <c r="G54" s="11" t="s">
        <v>5</v>
      </c>
      <c r="H54" s="15"/>
    </row>
    <row r="55" spans="1:8" ht="15.75" x14ac:dyDescent="0.25">
      <c r="A55" s="26"/>
      <c r="B55" s="26"/>
      <c r="C55" s="26"/>
      <c r="D55" s="110" t="s">
        <v>6</v>
      </c>
      <c r="E55" s="76" t="s">
        <v>123</v>
      </c>
      <c r="F55" s="75" t="s">
        <v>8</v>
      </c>
      <c r="G55" s="78" t="s">
        <v>124</v>
      </c>
      <c r="H55" s="15"/>
    </row>
    <row r="56" spans="1:8" ht="15.75" x14ac:dyDescent="0.25">
      <c r="A56" s="27" t="s">
        <v>33</v>
      </c>
      <c r="B56" s="28"/>
      <c r="C56" s="14"/>
      <c r="D56" s="71">
        <v>17</v>
      </c>
      <c r="E56" s="101">
        <v>394873.45</v>
      </c>
      <c r="F56" s="101">
        <v>25336.55</v>
      </c>
      <c r="G56" s="102">
        <f>1-(+F56/E56)</f>
        <v>0.93583627868624741</v>
      </c>
      <c r="H56" s="15"/>
    </row>
    <row r="57" spans="1:8" ht="15.75" x14ac:dyDescent="0.25">
      <c r="A57" s="27" t="s">
        <v>34</v>
      </c>
      <c r="B57" s="28"/>
      <c r="C57" s="14"/>
      <c r="D57" s="71"/>
      <c r="E57" s="101"/>
      <c r="F57" s="101"/>
      <c r="G57" s="102"/>
      <c r="H57" s="15"/>
    </row>
    <row r="58" spans="1:8" ht="15.75" x14ac:dyDescent="0.25">
      <c r="A58" s="27" t="s">
        <v>35</v>
      </c>
      <c r="B58" s="28"/>
      <c r="C58" s="14"/>
      <c r="D58" s="71">
        <v>28</v>
      </c>
      <c r="E58" s="101">
        <v>1000044.25</v>
      </c>
      <c r="F58" s="101">
        <v>107859.04</v>
      </c>
      <c r="G58" s="102">
        <f>1-(+F58/E58)</f>
        <v>0.89214573255133467</v>
      </c>
      <c r="H58" s="15"/>
    </row>
    <row r="59" spans="1:8" ht="15.75" x14ac:dyDescent="0.25">
      <c r="A59" s="27" t="s">
        <v>36</v>
      </c>
      <c r="B59" s="28"/>
      <c r="C59" s="14"/>
      <c r="D59" s="71">
        <v>4</v>
      </c>
      <c r="E59" s="101">
        <v>839107</v>
      </c>
      <c r="F59" s="101">
        <v>32641</v>
      </c>
      <c r="G59" s="102">
        <f>1-(+F59/E59)</f>
        <v>0.96110031259422224</v>
      </c>
      <c r="H59" s="15"/>
    </row>
    <row r="60" spans="1:8" ht="15.75" x14ac:dyDescent="0.25">
      <c r="A60" s="27" t="s">
        <v>37</v>
      </c>
      <c r="B60" s="28"/>
      <c r="C60" s="14"/>
      <c r="D60" s="71">
        <v>28</v>
      </c>
      <c r="E60" s="101">
        <v>1478216.22</v>
      </c>
      <c r="F60" s="101">
        <v>99988.36</v>
      </c>
      <c r="G60" s="102">
        <f t="shared" ref="G60:G66" si="0">1-(+F60/E60)</f>
        <v>0.93235877225051689</v>
      </c>
      <c r="H60" s="15"/>
    </row>
    <row r="61" spans="1:8" ht="15.75" x14ac:dyDescent="0.25">
      <c r="A61" s="27" t="s">
        <v>38</v>
      </c>
      <c r="B61" s="28"/>
      <c r="C61" s="14"/>
      <c r="D61" s="71"/>
      <c r="E61" s="101"/>
      <c r="F61" s="101"/>
      <c r="G61" s="102"/>
      <c r="H61" s="2"/>
    </row>
    <row r="62" spans="1:8" ht="15.75" x14ac:dyDescent="0.25">
      <c r="A62" s="27" t="s">
        <v>39</v>
      </c>
      <c r="B62" s="28"/>
      <c r="C62" s="14"/>
      <c r="D62" s="71">
        <v>3</v>
      </c>
      <c r="E62" s="101">
        <v>82780</v>
      </c>
      <c r="F62" s="101">
        <v>21760</v>
      </c>
      <c r="G62" s="102">
        <f t="shared" si="0"/>
        <v>0.73713457356849488</v>
      </c>
      <c r="H62" s="2"/>
    </row>
    <row r="63" spans="1:8" ht="15.75" x14ac:dyDescent="0.25">
      <c r="A63" s="27" t="s">
        <v>40</v>
      </c>
      <c r="B63" s="28"/>
      <c r="C63" s="14"/>
      <c r="D63" s="71"/>
      <c r="E63" s="101"/>
      <c r="F63" s="101"/>
      <c r="G63" s="102"/>
      <c r="H63" s="2"/>
    </row>
    <row r="64" spans="1:8" ht="15.75" x14ac:dyDescent="0.25">
      <c r="A64" s="53" t="s">
        <v>41</v>
      </c>
      <c r="B64" s="28"/>
      <c r="C64" s="14"/>
      <c r="D64" s="71"/>
      <c r="E64" s="101"/>
      <c r="F64" s="101"/>
      <c r="G64" s="102"/>
      <c r="H64" s="2"/>
    </row>
    <row r="65" spans="1:8" ht="15.75" x14ac:dyDescent="0.25">
      <c r="A65" s="54" t="s">
        <v>59</v>
      </c>
      <c r="B65" s="28"/>
      <c r="C65" s="14"/>
      <c r="D65" s="71"/>
      <c r="E65" s="101"/>
      <c r="F65" s="101"/>
      <c r="G65" s="102"/>
      <c r="H65" s="2"/>
    </row>
    <row r="66" spans="1:8" ht="15.75" x14ac:dyDescent="0.25">
      <c r="A66" s="27" t="s">
        <v>92</v>
      </c>
      <c r="B66" s="28"/>
      <c r="C66" s="14"/>
      <c r="D66" s="71">
        <v>366</v>
      </c>
      <c r="E66" s="101">
        <v>25765648.48</v>
      </c>
      <c r="F66" s="101">
        <v>2869210.49</v>
      </c>
      <c r="G66" s="102">
        <f t="shared" si="0"/>
        <v>0.88864202303205531</v>
      </c>
      <c r="H66" s="2"/>
    </row>
    <row r="67" spans="1:8" ht="15.75" x14ac:dyDescent="0.25">
      <c r="A67" s="69" t="s">
        <v>93</v>
      </c>
      <c r="B67" s="30"/>
      <c r="C67" s="14"/>
      <c r="D67" s="71"/>
      <c r="E67" s="101"/>
      <c r="F67" s="101"/>
      <c r="G67" s="102"/>
      <c r="H67" s="2"/>
    </row>
    <row r="68" spans="1:8" x14ac:dyDescent="0.2">
      <c r="A68" s="16" t="s">
        <v>42</v>
      </c>
      <c r="B68" s="30"/>
      <c r="C68" s="14"/>
      <c r="D68" s="72"/>
      <c r="E68" s="104"/>
      <c r="F68" s="101"/>
      <c r="G68" s="103"/>
      <c r="H68" s="2"/>
    </row>
    <row r="69" spans="1:8" x14ac:dyDescent="0.2">
      <c r="A69" s="16" t="s">
        <v>43</v>
      </c>
      <c r="B69" s="28"/>
      <c r="C69" s="14"/>
      <c r="D69" s="72"/>
      <c r="E69" s="104"/>
      <c r="F69" s="101"/>
      <c r="G69" s="103"/>
    </row>
    <row r="70" spans="1:8" x14ac:dyDescent="0.2">
      <c r="A70" s="16" t="s">
        <v>44</v>
      </c>
      <c r="B70" s="28"/>
      <c r="C70" s="14"/>
      <c r="D70" s="72"/>
      <c r="E70" s="100"/>
      <c r="F70" s="101"/>
      <c r="G70" s="103"/>
    </row>
    <row r="71" spans="1:8" x14ac:dyDescent="0.2">
      <c r="A71" s="16" t="s">
        <v>30</v>
      </c>
      <c r="B71" s="28"/>
      <c r="C71" s="14"/>
      <c r="D71" s="72"/>
      <c r="E71" s="100"/>
      <c r="F71" s="101"/>
      <c r="G71" s="103"/>
    </row>
    <row r="72" spans="1:8" ht="15.75" x14ac:dyDescent="0.25">
      <c r="A72" s="32"/>
      <c r="B72" s="18"/>
      <c r="C72" s="14"/>
      <c r="D72" s="72"/>
      <c r="E72" s="111"/>
      <c r="F72" s="111"/>
      <c r="G72" s="103"/>
    </row>
    <row r="73" spans="1:8" ht="15.75" x14ac:dyDescent="0.25">
      <c r="A73" s="20" t="s">
        <v>45</v>
      </c>
      <c r="B73" s="20"/>
      <c r="C73" s="21"/>
      <c r="D73" s="73">
        <f>SUM(D56:D69)</f>
        <v>446</v>
      </c>
      <c r="E73" s="112">
        <f>SUM(E56:E72)</f>
        <v>29560669.399999999</v>
      </c>
      <c r="F73" s="112">
        <f>SUM(F56:F72)</f>
        <v>3156795.4400000004</v>
      </c>
      <c r="G73" s="106">
        <f>1-(+F73/E73)</f>
        <v>0.8932096091166325</v>
      </c>
    </row>
    <row r="74" spans="1:8" x14ac:dyDescent="0.2">
      <c r="A74" s="33"/>
      <c r="B74" s="33"/>
      <c r="C74" s="33"/>
      <c r="D74" s="113"/>
      <c r="E74" s="114"/>
      <c r="F74" s="115"/>
      <c r="G74" s="115"/>
    </row>
    <row r="75" spans="1:8" ht="18" x14ac:dyDescent="0.25">
      <c r="A75" s="34" t="s">
        <v>46</v>
      </c>
      <c r="B75" s="35"/>
      <c r="C75" s="35"/>
      <c r="D75" s="116"/>
      <c r="E75" s="116"/>
      <c r="F75" s="36">
        <f>F73+F39</f>
        <v>3281882.4400000004</v>
      </c>
      <c r="G75" s="11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56" customWidth="1"/>
    <col min="2" max="2" width="15.6640625" style="56" customWidth="1"/>
    <col min="3" max="3" width="3.6640625" style="56" customWidth="1"/>
    <col min="4" max="4" width="6.6640625" style="56" customWidth="1"/>
    <col min="5" max="6" width="14.6640625" style="56" customWidth="1"/>
    <col min="7" max="7" width="11.6640625" style="56" customWidth="1"/>
    <col min="8" max="8" width="3.6640625" style="56" customWidth="1"/>
    <col min="9" max="16384" width="8.88671875" style="56"/>
  </cols>
  <sheetData>
    <row r="1" spans="1:8" ht="23.25" x14ac:dyDescent="0.35">
      <c r="A1" s="55" t="s">
        <v>0</v>
      </c>
      <c r="B1" s="21"/>
      <c r="C1" s="21"/>
      <c r="D1" s="21"/>
      <c r="E1" s="21"/>
      <c r="F1" s="21"/>
      <c r="G1" s="21"/>
      <c r="H1" s="21"/>
    </row>
    <row r="2" spans="1:8" ht="23.25" x14ac:dyDescent="0.35">
      <c r="A2" s="55" t="s">
        <v>1</v>
      </c>
      <c r="B2" s="21"/>
      <c r="C2" s="21"/>
      <c r="D2" s="21"/>
      <c r="E2" s="21"/>
      <c r="F2" s="21"/>
      <c r="G2" s="21"/>
      <c r="H2" s="21"/>
    </row>
    <row r="3" spans="1:8" ht="23.25" x14ac:dyDescent="0.35">
      <c r="A3" s="1" t="str">
        <f>ARG!$A$3</f>
        <v>MONTH ENDED:  JANUARY 2025</v>
      </c>
      <c r="B3" s="21"/>
      <c r="C3" s="21"/>
      <c r="D3" s="21"/>
      <c r="E3" s="21"/>
      <c r="F3" s="21"/>
      <c r="G3" s="21"/>
      <c r="H3" s="21"/>
    </row>
    <row r="4" spans="1:8" x14ac:dyDescent="0.2">
      <c r="A4" s="59"/>
      <c r="B4" s="59"/>
      <c r="C4" s="59"/>
      <c r="D4" s="59"/>
      <c r="E4" s="59"/>
      <c r="F4" s="5"/>
      <c r="G4" s="5"/>
      <c r="H4" s="21"/>
    </row>
    <row r="5" spans="1:8" ht="23.25" x14ac:dyDescent="0.35">
      <c r="A5" s="21"/>
      <c r="B5" s="59"/>
      <c r="C5" s="59"/>
      <c r="D5" s="60" t="s">
        <v>130</v>
      </c>
      <c r="E5" s="61"/>
      <c r="F5" s="8"/>
      <c r="G5" s="5"/>
      <c r="H5" s="62"/>
    </row>
    <row r="6" spans="1:8" ht="18" x14ac:dyDescent="0.25">
      <c r="A6" s="23" t="s">
        <v>3</v>
      </c>
      <c r="B6" s="59"/>
      <c r="C6" s="59"/>
      <c r="D6" s="59"/>
      <c r="E6" s="59"/>
      <c r="F6" s="5"/>
      <c r="G6" s="5"/>
      <c r="H6" s="6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4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4"/>
    </row>
    <row r="9" spans="1:8" ht="15.75" x14ac:dyDescent="0.25">
      <c r="A9" s="136" t="s">
        <v>10</v>
      </c>
      <c r="B9" s="137"/>
      <c r="C9" s="14"/>
      <c r="D9" s="71"/>
      <c r="E9" s="101"/>
      <c r="F9" s="101"/>
      <c r="G9" s="118"/>
      <c r="H9" s="65"/>
    </row>
    <row r="10" spans="1:8" ht="15.75" x14ac:dyDescent="0.25">
      <c r="A10" s="136" t="s">
        <v>11</v>
      </c>
      <c r="B10" s="137"/>
      <c r="C10" s="14"/>
      <c r="D10" s="71"/>
      <c r="E10" s="101"/>
      <c r="F10" s="101"/>
      <c r="G10" s="118"/>
      <c r="H10" s="65"/>
    </row>
    <row r="11" spans="1:8" ht="15.75" x14ac:dyDescent="0.25">
      <c r="A11" s="136" t="s">
        <v>52</v>
      </c>
      <c r="B11" s="137"/>
      <c r="C11" s="14"/>
      <c r="D11" s="71"/>
      <c r="E11" s="101"/>
      <c r="F11" s="101"/>
      <c r="G11" s="118"/>
      <c r="H11" s="65"/>
    </row>
    <row r="12" spans="1:8" ht="15.75" x14ac:dyDescent="0.25">
      <c r="A12" s="136" t="s">
        <v>62</v>
      </c>
      <c r="B12" s="137"/>
      <c r="C12" s="14"/>
      <c r="D12" s="71"/>
      <c r="E12" s="101"/>
      <c r="F12" s="101"/>
      <c r="G12" s="118"/>
      <c r="H12" s="65"/>
    </row>
    <row r="13" spans="1:8" ht="15.75" x14ac:dyDescent="0.25">
      <c r="A13" s="136" t="s">
        <v>13</v>
      </c>
      <c r="B13" s="137"/>
      <c r="C13" s="14"/>
      <c r="D13" s="71"/>
      <c r="E13" s="101"/>
      <c r="F13" s="101"/>
      <c r="G13" s="118"/>
      <c r="H13" s="65"/>
    </row>
    <row r="14" spans="1:8" ht="15.75" x14ac:dyDescent="0.25">
      <c r="A14" s="136" t="s">
        <v>64</v>
      </c>
      <c r="B14" s="137"/>
      <c r="C14" s="14"/>
      <c r="D14" s="71"/>
      <c r="E14" s="101"/>
      <c r="F14" s="101"/>
      <c r="G14" s="118"/>
      <c r="H14" s="65"/>
    </row>
    <row r="15" spans="1:8" ht="15.75" x14ac:dyDescent="0.25">
      <c r="A15" s="136" t="s">
        <v>25</v>
      </c>
      <c r="B15" s="137"/>
      <c r="C15" s="14"/>
      <c r="D15" s="71">
        <v>3</v>
      </c>
      <c r="E15" s="101">
        <v>545058</v>
      </c>
      <c r="F15" s="101">
        <v>168635</v>
      </c>
      <c r="G15" s="118">
        <f>F15/E15</f>
        <v>0.30938909253694102</v>
      </c>
      <c r="H15" s="65"/>
    </row>
    <row r="16" spans="1:8" ht="15.75" x14ac:dyDescent="0.25">
      <c r="A16" s="136" t="s">
        <v>65</v>
      </c>
      <c r="B16" s="137"/>
      <c r="C16" s="14"/>
      <c r="D16" s="71"/>
      <c r="E16" s="101"/>
      <c r="F16" s="101"/>
      <c r="G16" s="118"/>
      <c r="H16" s="65"/>
    </row>
    <row r="17" spans="1:8" ht="15.75" x14ac:dyDescent="0.25">
      <c r="A17" s="136" t="s">
        <v>91</v>
      </c>
      <c r="B17" s="137"/>
      <c r="C17" s="14"/>
      <c r="D17" s="71"/>
      <c r="E17" s="101"/>
      <c r="F17" s="101"/>
      <c r="G17" s="118"/>
      <c r="H17" s="65"/>
    </row>
    <row r="18" spans="1:8" ht="15.75" x14ac:dyDescent="0.25">
      <c r="A18" s="136" t="s">
        <v>14</v>
      </c>
      <c r="B18" s="137"/>
      <c r="C18" s="14"/>
      <c r="D18" s="71"/>
      <c r="E18" s="101"/>
      <c r="F18" s="101"/>
      <c r="G18" s="118"/>
      <c r="H18" s="65"/>
    </row>
    <row r="19" spans="1:8" ht="15.75" x14ac:dyDescent="0.25">
      <c r="A19" s="136" t="s">
        <v>16</v>
      </c>
      <c r="B19" s="137"/>
      <c r="C19" s="14"/>
      <c r="D19" s="71">
        <v>1</v>
      </c>
      <c r="E19" s="101">
        <v>458995</v>
      </c>
      <c r="F19" s="101">
        <v>153008</v>
      </c>
      <c r="G19" s="118">
        <f>F19/E19</f>
        <v>0.33335439383871285</v>
      </c>
      <c r="H19" s="65"/>
    </row>
    <row r="20" spans="1:8" ht="15.75" x14ac:dyDescent="0.25">
      <c r="A20" s="136" t="s">
        <v>86</v>
      </c>
      <c r="B20" s="137"/>
      <c r="C20" s="14"/>
      <c r="D20" s="71"/>
      <c r="E20" s="101"/>
      <c r="F20" s="101"/>
      <c r="G20" s="118"/>
      <c r="H20" s="65"/>
    </row>
    <row r="21" spans="1:8" ht="15.75" x14ac:dyDescent="0.25">
      <c r="A21" s="136" t="s">
        <v>87</v>
      </c>
      <c r="B21" s="137"/>
      <c r="C21" s="14"/>
      <c r="D21" s="71"/>
      <c r="E21" s="101"/>
      <c r="F21" s="101"/>
      <c r="G21" s="118"/>
      <c r="H21" s="65"/>
    </row>
    <row r="22" spans="1:8" ht="15.75" x14ac:dyDescent="0.25">
      <c r="A22" s="136" t="s">
        <v>17</v>
      </c>
      <c r="B22" s="137"/>
      <c r="C22" s="14"/>
      <c r="D22" s="71"/>
      <c r="E22" s="101"/>
      <c r="F22" s="101"/>
      <c r="G22" s="118"/>
      <c r="H22" s="65"/>
    </row>
    <row r="23" spans="1:8" ht="15.75" x14ac:dyDescent="0.25">
      <c r="A23" s="136" t="s">
        <v>97</v>
      </c>
      <c r="B23" s="137"/>
      <c r="C23" s="14"/>
      <c r="D23" s="71"/>
      <c r="E23" s="101"/>
      <c r="F23" s="101"/>
      <c r="G23" s="118"/>
      <c r="H23" s="65"/>
    </row>
    <row r="24" spans="1:8" ht="15.75" x14ac:dyDescent="0.25">
      <c r="A24" s="136" t="s">
        <v>18</v>
      </c>
      <c r="B24" s="137"/>
      <c r="C24" s="14"/>
      <c r="D24" s="71">
        <v>2</v>
      </c>
      <c r="E24" s="101">
        <v>742772</v>
      </c>
      <c r="F24" s="101">
        <v>68348.5</v>
      </c>
      <c r="G24" s="118">
        <f>F24/E24</f>
        <v>9.2018142848680345E-2</v>
      </c>
      <c r="H24" s="65"/>
    </row>
    <row r="25" spans="1:8" ht="15.75" x14ac:dyDescent="0.25">
      <c r="A25" s="138" t="s">
        <v>20</v>
      </c>
      <c r="B25" s="137"/>
      <c r="C25" s="14"/>
      <c r="D25" s="71"/>
      <c r="E25" s="101"/>
      <c r="F25" s="101"/>
      <c r="G25" s="118"/>
      <c r="H25" s="65"/>
    </row>
    <row r="26" spans="1:8" ht="15.75" x14ac:dyDescent="0.25">
      <c r="A26" s="138" t="s">
        <v>21</v>
      </c>
      <c r="B26" s="137"/>
      <c r="C26" s="14"/>
      <c r="D26" s="71">
        <v>4</v>
      </c>
      <c r="E26" s="101">
        <v>18451</v>
      </c>
      <c r="F26" s="101">
        <v>18451</v>
      </c>
      <c r="G26" s="118">
        <f>F26/E26</f>
        <v>1</v>
      </c>
      <c r="H26" s="6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18"/>
      <c r="H27" s="6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18"/>
      <c r="H28" s="65"/>
    </row>
    <row r="29" spans="1:8" ht="15.75" x14ac:dyDescent="0.25">
      <c r="A29" s="139" t="s">
        <v>88</v>
      </c>
      <c r="B29" s="137"/>
      <c r="C29" s="14"/>
      <c r="D29" s="71">
        <v>1</v>
      </c>
      <c r="E29" s="101">
        <v>83213</v>
      </c>
      <c r="F29" s="101">
        <v>18739.5</v>
      </c>
      <c r="G29" s="118">
        <f>F29/E29</f>
        <v>0.22519918762693328</v>
      </c>
      <c r="H29" s="65"/>
    </row>
    <row r="30" spans="1:8" ht="15.75" x14ac:dyDescent="0.25">
      <c r="A30" s="139" t="s">
        <v>109</v>
      </c>
      <c r="B30" s="137"/>
      <c r="C30" s="14"/>
      <c r="D30" s="71">
        <v>11</v>
      </c>
      <c r="E30" s="101">
        <v>1030822</v>
      </c>
      <c r="F30" s="101">
        <v>215428.5</v>
      </c>
      <c r="G30" s="118">
        <f>F30/E30</f>
        <v>0.20898709961564654</v>
      </c>
      <c r="H30" s="65"/>
    </row>
    <row r="31" spans="1:8" ht="15.75" x14ac:dyDescent="0.25">
      <c r="A31" s="139" t="s">
        <v>116</v>
      </c>
      <c r="B31" s="137"/>
      <c r="C31" s="14"/>
      <c r="D31" s="71"/>
      <c r="E31" s="101"/>
      <c r="F31" s="101"/>
      <c r="G31" s="118"/>
      <c r="H31" s="65"/>
    </row>
    <row r="32" spans="1:8" ht="15.75" x14ac:dyDescent="0.25">
      <c r="A32" s="139" t="s">
        <v>90</v>
      </c>
      <c r="B32" s="137"/>
      <c r="C32" s="14"/>
      <c r="D32" s="71"/>
      <c r="E32" s="101"/>
      <c r="F32" s="101"/>
      <c r="G32" s="118"/>
      <c r="H32" s="65"/>
    </row>
    <row r="33" spans="1:8" ht="15.75" x14ac:dyDescent="0.25">
      <c r="A33" s="139" t="s">
        <v>66</v>
      </c>
      <c r="B33" s="137"/>
      <c r="C33" s="14"/>
      <c r="D33" s="71"/>
      <c r="E33" s="101"/>
      <c r="F33" s="101"/>
      <c r="G33" s="118"/>
      <c r="H33" s="65"/>
    </row>
    <row r="34" spans="1:8" ht="15.75" x14ac:dyDescent="0.25">
      <c r="A34" s="139" t="s">
        <v>118</v>
      </c>
      <c r="B34" s="137"/>
      <c r="C34" s="14"/>
      <c r="D34" s="71">
        <v>1</v>
      </c>
      <c r="E34" s="101">
        <v>149372</v>
      </c>
      <c r="F34" s="101">
        <v>53385.5</v>
      </c>
      <c r="G34" s="118">
        <f>F34/E34</f>
        <v>0.35739964652009748</v>
      </c>
      <c r="H34" s="6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6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6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65"/>
    </row>
    <row r="38" spans="1:8" x14ac:dyDescent="0.2">
      <c r="A38" s="17"/>
      <c r="B38" s="18"/>
      <c r="C38" s="14"/>
      <c r="D38" s="72"/>
      <c r="E38" s="111"/>
      <c r="F38" s="111"/>
      <c r="G38" s="119"/>
      <c r="H38" s="65"/>
    </row>
    <row r="39" spans="1:8" ht="15.75" x14ac:dyDescent="0.25">
      <c r="A39" s="19" t="s">
        <v>31</v>
      </c>
      <c r="B39" s="20"/>
      <c r="C39" s="21"/>
      <c r="D39" s="73">
        <f>SUM(D9:D38)</f>
        <v>23</v>
      </c>
      <c r="E39" s="112">
        <f>SUM(E9:E38)</f>
        <v>3028683</v>
      </c>
      <c r="F39" s="112">
        <f>SUM(F9:F38)</f>
        <v>695996</v>
      </c>
      <c r="G39" s="122">
        <f>F39/E39</f>
        <v>0.22980153419819771</v>
      </c>
      <c r="H39" s="66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67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67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67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67"/>
    </row>
    <row r="44" spans="1:8" ht="15.75" x14ac:dyDescent="0.25">
      <c r="A44" s="27" t="s">
        <v>33</v>
      </c>
      <c r="B44" s="28"/>
      <c r="C44" s="14"/>
      <c r="D44" s="71">
        <v>32</v>
      </c>
      <c r="E44" s="101">
        <v>388517.95</v>
      </c>
      <c r="F44" s="101">
        <v>50002.55</v>
      </c>
      <c r="G44" s="118">
        <f>1-(+F44/E44)</f>
        <v>0.87129925399843167</v>
      </c>
      <c r="H44" s="6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65"/>
    </row>
    <row r="46" spans="1:8" ht="15.75" x14ac:dyDescent="0.25">
      <c r="A46" s="27" t="s">
        <v>35</v>
      </c>
      <c r="B46" s="28"/>
      <c r="C46" s="14"/>
      <c r="D46" s="71">
        <v>68</v>
      </c>
      <c r="E46" s="101">
        <v>2546040</v>
      </c>
      <c r="F46" s="101">
        <v>199527.36</v>
      </c>
      <c r="G46" s="118">
        <f t="shared" ref="G46:G52" si="0">1-(+F46/E46)</f>
        <v>0.92163227600509023</v>
      </c>
      <c r="H46" s="65"/>
    </row>
    <row r="47" spans="1:8" ht="15.75" x14ac:dyDescent="0.25">
      <c r="A47" s="27" t="s">
        <v>36</v>
      </c>
      <c r="B47" s="28"/>
      <c r="C47" s="14"/>
      <c r="D47" s="71">
        <v>12</v>
      </c>
      <c r="E47" s="101">
        <v>2681524</v>
      </c>
      <c r="F47" s="101">
        <v>127757.79</v>
      </c>
      <c r="G47" s="118">
        <f t="shared" si="0"/>
        <v>0.95235627575960535</v>
      </c>
      <c r="H47" s="65"/>
    </row>
    <row r="48" spans="1:8" ht="15.75" x14ac:dyDescent="0.25">
      <c r="A48" s="27" t="s">
        <v>37</v>
      </c>
      <c r="B48" s="28"/>
      <c r="C48" s="14"/>
      <c r="D48" s="71">
        <v>68</v>
      </c>
      <c r="E48" s="101">
        <v>3129414.51</v>
      </c>
      <c r="F48" s="101">
        <v>223250.02</v>
      </c>
      <c r="G48" s="118">
        <f t="shared" si="0"/>
        <v>0.92866077047747819</v>
      </c>
      <c r="H48" s="6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65"/>
    </row>
    <row r="50" spans="1:8" ht="15.75" x14ac:dyDescent="0.25">
      <c r="A50" s="27" t="s">
        <v>39</v>
      </c>
      <c r="B50" s="28"/>
      <c r="C50" s="14"/>
      <c r="D50" s="71">
        <v>8</v>
      </c>
      <c r="E50" s="101">
        <v>920425</v>
      </c>
      <c r="F50" s="101">
        <v>80890.22</v>
      </c>
      <c r="G50" s="118">
        <f t="shared" si="0"/>
        <v>0.91211644620691534</v>
      </c>
      <c r="H50" s="65"/>
    </row>
    <row r="51" spans="1:8" ht="15.75" x14ac:dyDescent="0.25">
      <c r="A51" s="27" t="s">
        <v>40</v>
      </c>
      <c r="B51" s="28"/>
      <c r="C51" s="14"/>
      <c r="D51" s="71">
        <v>4</v>
      </c>
      <c r="E51" s="101">
        <v>255740</v>
      </c>
      <c r="F51" s="101">
        <v>27330</v>
      </c>
      <c r="G51" s="118">
        <f t="shared" si="0"/>
        <v>0.89313365136466727</v>
      </c>
      <c r="H51" s="65"/>
    </row>
    <row r="52" spans="1:8" ht="15.75" x14ac:dyDescent="0.25">
      <c r="A52" s="27" t="s">
        <v>41</v>
      </c>
      <c r="B52" s="28"/>
      <c r="C52" s="14"/>
      <c r="D52" s="71">
        <v>2</v>
      </c>
      <c r="E52" s="101">
        <v>253725</v>
      </c>
      <c r="F52" s="101">
        <v>35275</v>
      </c>
      <c r="G52" s="118">
        <f t="shared" si="0"/>
        <v>0.86097152428810719</v>
      </c>
      <c r="H52" s="65"/>
    </row>
    <row r="53" spans="1:8" ht="15.75" x14ac:dyDescent="0.25">
      <c r="A53" s="29" t="s">
        <v>59</v>
      </c>
      <c r="B53" s="28"/>
      <c r="C53" s="14"/>
      <c r="D53" s="71"/>
      <c r="E53" s="101"/>
      <c r="F53" s="101"/>
      <c r="G53" s="118"/>
      <c r="H53" s="65"/>
    </row>
    <row r="54" spans="1:8" ht="15.75" x14ac:dyDescent="0.25">
      <c r="A54" s="27" t="s">
        <v>60</v>
      </c>
      <c r="B54" s="30"/>
      <c r="C54" s="14"/>
      <c r="D54" s="71">
        <v>607</v>
      </c>
      <c r="E54" s="101">
        <v>32037781.940000001</v>
      </c>
      <c r="F54" s="101">
        <v>3552895.95</v>
      </c>
      <c r="G54" s="118">
        <f>1-(+F54/E54)</f>
        <v>0.88910293613166402</v>
      </c>
      <c r="H54" s="65"/>
    </row>
    <row r="55" spans="1:8" ht="15.75" x14ac:dyDescent="0.25">
      <c r="A55" s="27" t="s">
        <v>61</v>
      </c>
      <c r="B55" s="30"/>
      <c r="C55" s="14"/>
      <c r="D55" s="71">
        <v>8</v>
      </c>
      <c r="E55" s="101">
        <v>1020594.39</v>
      </c>
      <c r="F55" s="101">
        <v>50095.61</v>
      </c>
      <c r="G55" s="118">
        <f>1-(+F55/E55)</f>
        <v>0.95091526027298656</v>
      </c>
      <c r="H55" s="65"/>
    </row>
    <row r="56" spans="1:8" x14ac:dyDescent="0.2">
      <c r="A56" s="16" t="s">
        <v>42</v>
      </c>
      <c r="B56" s="30"/>
      <c r="C56" s="14"/>
      <c r="D56" s="72"/>
      <c r="E56" s="104"/>
      <c r="F56" s="101"/>
      <c r="G56" s="119"/>
      <c r="H56" s="65"/>
    </row>
    <row r="57" spans="1:8" x14ac:dyDescent="0.2">
      <c r="A57" s="16" t="s">
        <v>43</v>
      </c>
      <c r="B57" s="28"/>
      <c r="C57" s="14"/>
      <c r="D57" s="72"/>
      <c r="E57" s="104"/>
      <c r="F57" s="101"/>
      <c r="G57" s="119"/>
      <c r="H57" s="65"/>
    </row>
    <row r="58" spans="1:8" x14ac:dyDescent="0.2">
      <c r="A58" s="16" t="s">
        <v>44</v>
      </c>
      <c r="B58" s="28"/>
      <c r="C58" s="14"/>
      <c r="D58" s="72"/>
      <c r="E58" s="100"/>
      <c r="F58" s="101"/>
      <c r="G58" s="119"/>
      <c r="H58" s="65"/>
    </row>
    <row r="59" spans="1:8" x14ac:dyDescent="0.2">
      <c r="A59" s="16" t="s">
        <v>30</v>
      </c>
      <c r="B59" s="28"/>
      <c r="C59" s="14"/>
      <c r="D59" s="72"/>
      <c r="E59" s="100"/>
      <c r="F59" s="101"/>
      <c r="G59" s="119"/>
      <c r="H59" s="65"/>
    </row>
    <row r="60" spans="1:8" ht="15.75" x14ac:dyDescent="0.25">
      <c r="A60" s="32"/>
      <c r="B60" s="18"/>
      <c r="C60" s="14"/>
      <c r="D60" s="72"/>
      <c r="E60" s="111"/>
      <c r="F60" s="111"/>
      <c r="G60" s="119"/>
      <c r="H60" s="65"/>
    </row>
    <row r="61" spans="1:8" ht="15.75" x14ac:dyDescent="0.25">
      <c r="A61" s="20" t="s">
        <v>45</v>
      </c>
      <c r="B61" s="33"/>
      <c r="C61" s="33"/>
      <c r="D61" s="73">
        <f>SUM(D44:D57)</f>
        <v>809</v>
      </c>
      <c r="E61" s="112">
        <f>SUM(E44:E60)</f>
        <v>43233762.790000007</v>
      </c>
      <c r="F61" s="112">
        <f>SUM(F44:F60)</f>
        <v>4347024.5000000009</v>
      </c>
      <c r="G61" s="122">
        <f>1-(F61/E61)</f>
        <v>0.89945301497084884</v>
      </c>
      <c r="H61" s="62"/>
    </row>
    <row r="62" spans="1:8" ht="18" x14ac:dyDescent="0.25">
      <c r="A62" s="34"/>
      <c r="B62" s="35"/>
      <c r="C62" s="35"/>
      <c r="D62" s="123"/>
      <c r="E62" s="114"/>
      <c r="F62" s="115"/>
      <c r="G62" s="115"/>
      <c r="H62" s="64"/>
    </row>
    <row r="63" spans="1:8" ht="18" x14ac:dyDescent="0.25">
      <c r="A63" s="34" t="s">
        <v>46</v>
      </c>
      <c r="B63" s="35"/>
      <c r="C63" s="35"/>
      <c r="D63" s="51"/>
      <c r="E63" s="116"/>
      <c r="F63" s="36">
        <f>F61+F39</f>
        <v>5043020.5000000009</v>
      </c>
      <c r="G63" s="116"/>
      <c r="H63" s="64"/>
    </row>
    <row r="64" spans="1:8" ht="18" x14ac:dyDescent="0.25">
      <c r="A64" s="34"/>
      <c r="B64" s="35"/>
      <c r="C64" s="35"/>
      <c r="D64" s="50"/>
      <c r="E64" s="35"/>
      <c r="F64" s="36"/>
      <c r="G64" s="35"/>
      <c r="H64" s="64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4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4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4"/>
    </row>
    <row r="68" spans="1:8" ht="18" x14ac:dyDescent="0.25">
      <c r="A68" s="4"/>
      <c r="B68" s="39"/>
      <c r="C68" s="39"/>
      <c r="D68" s="39"/>
      <c r="E68" s="39"/>
      <c r="F68" s="40"/>
      <c r="G68" s="39"/>
      <c r="H68" s="64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64"/>
    </row>
    <row r="70" spans="1:8" ht="15.75" x14ac:dyDescent="0.25">
      <c r="A70" s="58"/>
      <c r="B70" s="21"/>
      <c r="C70" s="21"/>
      <c r="H70" s="21"/>
    </row>
    <row r="71" spans="1:8" ht="18" x14ac:dyDescent="0.25">
      <c r="A71" s="81"/>
      <c r="B71" s="82"/>
      <c r="C71" s="82"/>
      <c r="D71" s="82"/>
    </row>
  </sheetData>
  <printOptions horizontalCentered="1"/>
  <pageMargins left="0.45" right="0.45" top="0.25" bottom="0.25" header="0.3" footer="0.3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OutlineSymbols="0" zoomScale="87" zoomScaleNormal="87" workbookViewId="0">
      <selection activeCell="B19" sqref="B19"/>
    </sheetView>
  </sheetViews>
  <sheetFormatPr defaultColWidth="9.6640625" defaultRowHeight="15" x14ac:dyDescent="0.2"/>
  <cols>
    <col min="1" max="1" width="39.6640625" style="56" customWidth="1"/>
    <col min="2" max="2" width="27.6640625" style="56" customWidth="1"/>
    <col min="3" max="16384" width="9.6640625" style="56"/>
  </cols>
  <sheetData>
    <row r="1" spans="1:4" ht="23.25" x14ac:dyDescent="0.35">
      <c r="A1" s="55" t="s">
        <v>0</v>
      </c>
      <c r="B1" s="35"/>
      <c r="C1" s="36"/>
      <c r="D1" s="35"/>
    </row>
    <row r="2" spans="1:4" ht="23.25" x14ac:dyDescent="0.35">
      <c r="A2" s="55" t="s">
        <v>1</v>
      </c>
      <c r="B2" s="35"/>
      <c r="C2" s="21"/>
      <c r="D2" s="21"/>
    </row>
    <row r="3" spans="1:4" ht="23.25" x14ac:dyDescent="0.35">
      <c r="A3" s="55" t="s">
        <v>76</v>
      </c>
      <c r="B3" s="35"/>
      <c r="C3" s="21"/>
      <c r="D3" s="21"/>
    </row>
    <row r="4" spans="1:4" ht="23.25" x14ac:dyDescent="0.35">
      <c r="A4" s="55" t="str">
        <f>ARG!$A$3</f>
        <v>MONTH ENDED:  JANUARY 2025</v>
      </c>
      <c r="B4" s="35"/>
      <c r="C4" s="21"/>
      <c r="D4" s="21"/>
    </row>
    <row r="5" spans="1:4" ht="24" thickBot="1" x14ac:dyDescent="0.4">
      <c r="A5" s="55"/>
      <c r="B5" s="35"/>
      <c r="C5" s="21"/>
      <c r="D5" s="21"/>
    </row>
    <row r="6" spans="1:4" ht="21.75" thickTop="1" thickBot="1" x14ac:dyDescent="0.35">
      <c r="A6" s="88" t="s">
        <v>77</v>
      </c>
      <c r="B6" s="89">
        <f>+ARG!$D$39+CARUTHERSVILLE!$D$39+HOLLYWOOD!$D$39+HARKC!$D$39+BALLYSKC!$D$39+AMERKC!$D$39+LAGRANGE!$D$39+AMERSC!$D$39+RIVERCITY!$D$39+HORSESHOE!$D$39+ISLEBV!$D$39+STJO!$D$39+CAPE!$D$39</f>
        <v>417</v>
      </c>
      <c r="C6" s="57"/>
      <c r="D6" s="21"/>
    </row>
    <row r="7" spans="1:4" ht="21.75" thickTop="1" thickBot="1" x14ac:dyDescent="0.35">
      <c r="A7" s="90" t="s">
        <v>78</v>
      </c>
      <c r="B7" s="98">
        <f>+ARG!$E$39+CARUTHERSVILLE!$E$39+HOLLYWOOD!$E$39+HARKC!$E$39+BALLYSKC!$E$39+AMERKC!$E$39+LAGRANGE!$E$39+AMERSC!$E$39+RIVERCITY!$E$39+HORSESHOE!$E$39+ISLEBV!$E$39+STJO!$E$39+CAPE!$E$39</f>
        <v>101401353.78</v>
      </c>
      <c r="C7" s="57"/>
      <c r="D7" s="21"/>
    </row>
    <row r="8" spans="1:4" ht="21" thickTop="1" x14ac:dyDescent="0.3">
      <c r="A8" s="90" t="s">
        <v>79</v>
      </c>
      <c r="B8" s="98">
        <f>+ARG!$F$39+CARUTHERSVILLE!$F$39+HOLLYWOOD!$F$39+HARKC!$F$39+BALLYSKC!$F$39+AMERKC!$F$39+LAGRANGE!$F$39+AMERSC!$F$39+RIVERCITY!$F$39+HORSESHOE!$F$39+ISLEBV!$F$39+STJO!$F$39+CAPE!$F$39</f>
        <v>20474480</v>
      </c>
      <c r="C8" s="57"/>
      <c r="D8" s="21"/>
    </row>
    <row r="9" spans="1:4" ht="20.25" x14ac:dyDescent="0.3">
      <c r="A9" s="90" t="s">
        <v>80</v>
      </c>
      <c r="B9" s="80">
        <f>B8/B7</f>
        <v>0.20191525297010685</v>
      </c>
      <c r="C9" s="57"/>
      <c r="D9" s="21"/>
    </row>
    <row r="10" spans="1:4" ht="21" thickBot="1" x14ac:dyDescent="0.35">
      <c r="A10" s="92"/>
      <c r="B10" s="93"/>
      <c r="C10" s="57"/>
      <c r="D10" s="21"/>
    </row>
    <row r="11" spans="1:4" ht="21.75" thickTop="1" thickBot="1" x14ac:dyDescent="0.35">
      <c r="A11" s="90" t="s">
        <v>127</v>
      </c>
      <c r="B11" s="89">
        <f>RIVERCITY!$D$51+STJO!$D$51</f>
        <v>14</v>
      </c>
      <c r="C11" s="57"/>
      <c r="D11" s="21"/>
    </row>
    <row r="12" spans="1:4" ht="21.75" thickTop="1" thickBot="1" x14ac:dyDescent="0.35">
      <c r="A12" s="90" t="s">
        <v>128</v>
      </c>
      <c r="B12" s="98">
        <f>RIVERCITY!$E$51+STJO!$E$51</f>
        <v>854588</v>
      </c>
      <c r="C12" s="57"/>
      <c r="D12" s="21"/>
    </row>
    <row r="13" spans="1:4" ht="21" thickTop="1" x14ac:dyDescent="0.3">
      <c r="A13" s="90" t="s">
        <v>129</v>
      </c>
      <c r="B13" s="98">
        <f>RIVERCITY!$F$51+STJO!$F$51</f>
        <v>33131.15</v>
      </c>
      <c r="C13" s="57"/>
      <c r="D13" s="21"/>
    </row>
    <row r="14" spans="1:4" ht="20.25" x14ac:dyDescent="0.3">
      <c r="A14" s="90" t="s">
        <v>84</v>
      </c>
      <c r="B14" s="80">
        <f>1-(B13/B12)</f>
        <v>0.96123143549874324</v>
      </c>
      <c r="C14" s="57"/>
      <c r="D14" s="21"/>
    </row>
    <row r="15" spans="1:4" ht="21" thickBot="1" x14ac:dyDescent="0.35">
      <c r="A15" s="92"/>
      <c r="B15" s="93"/>
      <c r="C15" s="57"/>
      <c r="D15" s="21"/>
    </row>
    <row r="16" spans="1:4" ht="21.75" thickTop="1" thickBot="1" x14ac:dyDescent="0.35">
      <c r="A16" s="90" t="s">
        <v>81</v>
      </c>
      <c r="B16" s="89">
        <f>+ARG!$D$61+CARUTHERSVILLE!$D$60+HOLLYWOOD!$D$62+HARKC!$D$62+BALLYSKC!$D$62+AMERKC!$D$62+LAGRANGE!$D$60+AMERSC!$D$61+RIVERCITY!$D$73+HORSESHOE!$D$60+ISLEBV!$D$60+STJO!$D$73+CAPE!$D$61</f>
        <v>13181</v>
      </c>
      <c r="C16" s="57"/>
      <c r="D16" s="21"/>
    </row>
    <row r="17" spans="1:4" ht="21.75" thickTop="1" thickBot="1" x14ac:dyDescent="0.35">
      <c r="A17" s="90" t="s">
        <v>82</v>
      </c>
      <c r="B17" s="98">
        <f>+ARG!$E$61+CARUTHERSVILLE!$E$60+HOLLYWOOD!$E$62+HARKC!$E$62+BALLYSKC!$E$62+AMERKC!$E$62+LAGRANGE!$E$60+AMERSC!$E$61+RIVERCITY!$E$73+HORSESHOE!$E$60+ISLEBV!$E$60+STJO!$E$73+CAPE!$E$61</f>
        <v>1259851402.5800002</v>
      </c>
      <c r="C17" s="57"/>
      <c r="D17" s="21"/>
    </row>
    <row r="18" spans="1:4" ht="21" thickTop="1" x14ac:dyDescent="0.3">
      <c r="A18" s="90" t="s">
        <v>83</v>
      </c>
      <c r="B18" s="98">
        <f>+ARG!$F$61+CARUTHERSVILLE!$F$60+HOLLYWOOD!$F$62+HARKC!$F$62+BALLYSKC!$F$62+AMERKC!$F$62+LAGRANGE!$F$60+AMERSC!$F$61+RIVERCITY!$F$73+HORSESHOE!$F$60+ISLEBV!$F$60+STJO!$F$73+CAPE!$F$61</f>
        <v>119473254.47999999</v>
      </c>
      <c r="C18" s="21"/>
      <c r="D18" s="21"/>
    </row>
    <row r="19" spans="1:4" ht="20.25" x14ac:dyDescent="0.3">
      <c r="A19" s="90" t="s">
        <v>84</v>
      </c>
      <c r="B19" s="80">
        <f>1-(B18/B17)</f>
        <v>0.90516877289231457</v>
      </c>
      <c r="C19" s="21"/>
      <c r="D19" s="21"/>
    </row>
    <row r="20" spans="1:4" ht="20.25" x14ac:dyDescent="0.3">
      <c r="A20" s="92"/>
      <c r="B20" s="94"/>
      <c r="C20" s="21"/>
      <c r="D20" s="21"/>
    </row>
    <row r="21" spans="1:4" ht="20.25" x14ac:dyDescent="0.3">
      <c r="A21" s="90" t="s">
        <v>85</v>
      </c>
      <c r="B21" s="91">
        <f>B18+B8+B13</f>
        <v>139980865.63</v>
      </c>
      <c r="C21" s="21"/>
      <c r="D21" s="21"/>
    </row>
    <row r="22" spans="1:4" ht="21" thickBot="1" x14ac:dyDescent="0.35">
      <c r="A22" s="92"/>
      <c r="B22" s="95"/>
    </row>
    <row r="23" spans="1:4" ht="18.75" thickTop="1" x14ac:dyDescent="0.25">
      <c r="A23" s="96"/>
      <c r="B23" s="97"/>
    </row>
    <row r="24" spans="1:4" ht="15.75" x14ac:dyDescent="0.25">
      <c r="A24" s="47" t="s">
        <v>50</v>
      </c>
    </row>
  </sheetData>
  <phoneticPr fontId="17" type="noConversion"/>
  <printOptions horizontalCentered="1"/>
  <pageMargins left="0.20624999999999999" right="0.5" top="0.31944444444444442" bottom="0.25" header="0.5" footer="0.5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1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6" width="14.6640625" style="3" customWidth="1"/>
    <col min="7" max="7" width="13.441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JANUARY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0.25" x14ac:dyDescent="0.3">
      <c r="A5" s="2"/>
      <c r="B5" s="4"/>
      <c r="C5" s="4"/>
      <c r="D5" s="48" t="s">
        <v>125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1"/>
      <c r="F9" s="101"/>
      <c r="G9" s="118"/>
      <c r="H9" s="15"/>
    </row>
    <row r="10" spans="1:8" ht="15.75" x14ac:dyDescent="0.25">
      <c r="A10" s="136" t="s">
        <v>131</v>
      </c>
      <c r="B10" s="137"/>
      <c r="C10" s="14"/>
      <c r="D10" s="71"/>
      <c r="E10" s="101"/>
      <c r="F10" s="101"/>
      <c r="G10" s="118"/>
      <c r="H10" s="15"/>
    </row>
    <row r="11" spans="1:8" ht="15.75" x14ac:dyDescent="0.25">
      <c r="A11" s="136" t="s">
        <v>11</v>
      </c>
      <c r="B11" s="137"/>
      <c r="C11" s="14"/>
      <c r="D11" s="71"/>
      <c r="E11" s="101"/>
      <c r="F11" s="101"/>
      <c r="G11" s="118"/>
      <c r="H11" s="15"/>
    </row>
    <row r="12" spans="1:8" ht="15.75" x14ac:dyDescent="0.25">
      <c r="A12" s="136" t="s">
        <v>12</v>
      </c>
      <c r="B12" s="137"/>
      <c r="C12" s="14"/>
      <c r="D12" s="71"/>
      <c r="E12" s="101"/>
      <c r="F12" s="101"/>
      <c r="G12" s="118"/>
      <c r="H12" s="15"/>
    </row>
    <row r="13" spans="1:8" ht="15.75" x14ac:dyDescent="0.25">
      <c r="A13" s="136" t="s">
        <v>105</v>
      </c>
      <c r="B13" s="137"/>
      <c r="C13" s="14"/>
      <c r="D13" s="71"/>
      <c r="E13" s="101"/>
      <c r="F13" s="101"/>
      <c r="G13" s="118"/>
      <c r="H13" s="15"/>
    </row>
    <row r="14" spans="1:8" ht="15.75" x14ac:dyDescent="0.25">
      <c r="A14" s="136" t="s">
        <v>53</v>
      </c>
      <c r="B14" s="137"/>
      <c r="C14" s="14"/>
      <c r="D14" s="71"/>
      <c r="E14" s="101"/>
      <c r="F14" s="101"/>
      <c r="G14" s="118"/>
      <c r="H14" s="15"/>
    </row>
    <row r="15" spans="1:8" ht="15.75" x14ac:dyDescent="0.25">
      <c r="A15" s="136" t="s">
        <v>98</v>
      </c>
      <c r="B15" s="137"/>
      <c r="C15" s="14"/>
      <c r="D15" s="71"/>
      <c r="E15" s="101"/>
      <c r="F15" s="101"/>
      <c r="G15" s="118"/>
      <c r="H15" s="15"/>
    </row>
    <row r="16" spans="1:8" ht="15.75" x14ac:dyDescent="0.25">
      <c r="A16" s="136" t="s">
        <v>113</v>
      </c>
      <c r="B16" s="137"/>
      <c r="C16" s="14"/>
      <c r="D16" s="71"/>
      <c r="E16" s="101"/>
      <c r="F16" s="101"/>
      <c r="G16" s="118"/>
      <c r="H16" s="15"/>
    </row>
    <row r="17" spans="1:8" ht="15.75" x14ac:dyDescent="0.25">
      <c r="A17" s="136" t="s">
        <v>13</v>
      </c>
      <c r="B17" s="137"/>
      <c r="C17" s="14"/>
      <c r="D17" s="71"/>
      <c r="E17" s="101"/>
      <c r="F17" s="101"/>
      <c r="G17" s="118"/>
      <c r="H17" s="15"/>
    </row>
    <row r="18" spans="1:8" ht="15.75" x14ac:dyDescent="0.25">
      <c r="A18" s="136" t="s">
        <v>14</v>
      </c>
      <c r="B18" s="137"/>
      <c r="C18" s="14"/>
      <c r="D18" s="71">
        <v>1</v>
      </c>
      <c r="E18" s="101">
        <v>332612</v>
      </c>
      <c r="F18" s="101">
        <v>115196</v>
      </c>
      <c r="G18" s="118">
        <f>F18/E18</f>
        <v>0.346337474294373</v>
      </c>
      <c r="H18" s="15"/>
    </row>
    <row r="19" spans="1:8" ht="15.75" x14ac:dyDescent="0.25">
      <c r="A19" s="136" t="s">
        <v>15</v>
      </c>
      <c r="B19" s="137"/>
      <c r="C19" s="14"/>
      <c r="D19" s="71"/>
      <c r="E19" s="101"/>
      <c r="F19" s="101"/>
      <c r="G19" s="118"/>
      <c r="H19" s="15"/>
    </row>
    <row r="20" spans="1:8" ht="15.75" x14ac:dyDescent="0.25">
      <c r="A20" s="136" t="s">
        <v>16</v>
      </c>
      <c r="B20" s="137"/>
      <c r="C20" s="14"/>
      <c r="D20" s="71"/>
      <c r="E20" s="101"/>
      <c r="F20" s="101"/>
      <c r="G20" s="118"/>
      <c r="H20" s="15"/>
    </row>
    <row r="21" spans="1:8" ht="15.75" x14ac:dyDescent="0.25">
      <c r="A21" s="136" t="s">
        <v>102</v>
      </c>
      <c r="B21" s="137"/>
      <c r="C21" s="14"/>
      <c r="D21" s="71"/>
      <c r="E21" s="101"/>
      <c r="F21" s="101"/>
      <c r="G21" s="118"/>
      <c r="H21" s="15"/>
    </row>
    <row r="22" spans="1:8" ht="15.75" x14ac:dyDescent="0.25">
      <c r="A22" s="136" t="s">
        <v>56</v>
      </c>
      <c r="B22" s="137"/>
      <c r="C22" s="14"/>
      <c r="D22" s="71"/>
      <c r="E22" s="101"/>
      <c r="F22" s="101"/>
      <c r="G22" s="118"/>
      <c r="H22" s="15"/>
    </row>
    <row r="23" spans="1:8" ht="15.75" x14ac:dyDescent="0.25">
      <c r="A23" s="136" t="s">
        <v>133</v>
      </c>
      <c r="B23" s="137"/>
      <c r="C23" s="14"/>
      <c r="D23" s="71"/>
      <c r="E23" s="101"/>
      <c r="F23" s="101"/>
      <c r="G23" s="118"/>
      <c r="H23" s="15"/>
    </row>
    <row r="24" spans="1:8" ht="15.75" x14ac:dyDescent="0.25">
      <c r="A24" s="136" t="s">
        <v>19</v>
      </c>
      <c r="B24" s="137"/>
      <c r="C24" s="14"/>
      <c r="D24" s="71"/>
      <c r="E24" s="101"/>
      <c r="F24" s="101"/>
      <c r="G24" s="118"/>
      <c r="H24" s="15"/>
    </row>
    <row r="25" spans="1:8" ht="15.75" x14ac:dyDescent="0.25">
      <c r="A25" s="138" t="s">
        <v>20</v>
      </c>
      <c r="B25" s="137"/>
      <c r="C25" s="14"/>
      <c r="D25" s="71"/>
      <c r="E25" s="101"/>
      <c r="F25" s="101"/>
      <c r="G25" s="118"/>
      <c r="H25" s="15"/>
    </row>
    <row r="26" spans="1:8" ht="15.75" x14ac:dyDescent="0.25">
      <c r="A26" s="138" t="s">
        <v>21</v>
      </c>
      <c r="B26" s="137"/>
      <c r="C26" s="14"/>
      <c r="D26" s="71"/>
      <c r="E26" s="101"/>
      <c r="F26" s="101"/>
      <c r="G26" s="118"/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18"/>
      <c r="H27" s="1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18"/>
      <c r="H28" s="15"/>
    </row>
    <row r="29" spans="1:8" ht="15.75" x14ac:dyDescent="0.25">
      <c r="A29" s="139" t="s">
        <v>24</v>
      </c>
      <c r="B29" s="137"/>
      <c r="C29" s="14"/>
      <c r="D29" s="71">
        <v>1</v>
      </c>
      <c r="E29" s="101">
        <v>11517</v>
      </c>
      <c r="F29" s="101">
        <v>3594</v>
      </c>
      <c r="G29" s="118">
        <f>F29/E29</f>
        <v>0.31206043240427195</v>
      </c>
      <c r="H29" s="15"/>
    </row>
    <row r="30" spans="1:8" ht="15.75" x14ac:dyDescent="0.25">
      <c r="A30" s="139" t="s">
        <v>25</v>
      </c>
      <c r="B30" s="137"/>
      <c r="C30" s="14"/>
      <c r="D30" s="71">
        <v>2</v>
      </c>
      <c r="E30" s="101">
        <v>365607</v>
      </c>
      <c r="F30" s="101">
        <v>85204</v>
      </c>
      <c r="G30" s="118">
        <f>F30/E30</f>
        <v>0.23304805433156367</v>
      </c>
      <c r="H30" s="15"/>
    </row>
    <row r="31" spans="1:8" ht="15.75" x14ac:dyDescent="0.25">
      <c r="A31" s="139" t="s">
        <v>26</v>
      </c>
      <c r="B31" s="137"/>
      <c r="C31" s="14"/>
      <c r="D31" s="71"/>
      <c r="E31" s="101"/>
      <c r="F31" s="101"/>
      <c r="G31" s="118"/>
      <c r="H31" s="15"/>
    </row>
    <row r="32" spans="1:8" ht="15.75" x14ac:dyDescent="0.25">
      <c r="A32" s="139" t="s">
        <v>109</v>
      </c>
      <c r="B32" s="137"/>
      <c r="C32" s="14"/>
      <c r="D32" s="71">
        <v>4</v>
      </c>
      <c r="E32" s="101">
        <v>772920</v>
      </c>
      <c r="F32" s="101">
        <v>83587</v>
      </c>
      <c r="G32" s="118">
        <f>F32/E32</f>
        <v>0.10814443926926461</v>
      </c>
      <c r="H32" s="15"/>
    </row>
    <row r="33" spans="1:8" ht="15.75" x14ac:dyDescent="0.25">
      <c r="A33" s="139" t="s">
        <v>139</v>
      </c>
      <c r="B33" s="137"/>
      <c r="C33" s="14"/>
      <c r="D33" s="71"/>
      <c r="E33" s="101"/>
      <c r="F33" s="101"/>
      <c r="G33" s="118"/>
      <c r="H33" s="15"/>
    </row>
    <row r="34" spans="1:8" ht="15.75" x14ac:dyDescent="0.25">
      <c r="A34" s="139" t="s">
        <v>27</v>
      </c>
      <c r="B34" s="137"/>
      <c r="C34" s="14"/>
      <c r="D34" s="71">
        <v>1</v>
      </c>
      <c r="E34" s="101">
        <v>45778</v>
      </c>
      <c r="F34" s="101">
        <v>12520.5</v>
      </c>
      <c r="G34" s="118">
        <f>F34/E34</f>
        <v>0.27350474026825111</v>
      </c>
      <c r="H34" s="15"/>
    </row>
    <row r="35" spans="1:8" x14ac:dyDescent="0.2">
      <c r="A35" s="16" t="s">
        <v>28</v>
      </c>
      <c r="B35" s="13"/>
      <c r="C35" s="14"/>
      <c r="D35" s="72"/>
      <c r="E35" s="120"/>
      <c r="F35" s="101"/>
      <c r="G35" s="119"/>
      <c r="H35" s="15"/>
    </row>
    <row r="36" spans="1:8" x14ac:dyDescent="0.2">
      <c r="A36" s="16" t="s">
        <v>29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9</v>
      </c>
      <c r="E39" s="112">
        <f>SUM(E9:E38)</f>
        <v>1528434</v>
      </c>
      <c r="F39" s="112">
        <f>SUM(F9:F38)</f>
        <v>300101.5</v>
      </c>
      <c r="G39" s="122">
        <f>F39/E39</f>
        <v>0.19634573687839973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12</v>
      </c>
      <c r="E44" s="101">
        <v>351592.3</v>
      </c>
      <c r="F44" s="101">
        <v>24413.05</v>
      </c>
      <c r="G44" s="118">
        <f>1-(+F44/E44)</f>
        <v>0.93056432123229094</v>
      </c>
      <c r="H44" s="1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x14ac:dyDescent="0.25">
      <c r="A46" s="27" t="s">
        <v>35</v>
      </c>
      <c r="B46" s="28"/>
      <c r="C46" s="14"/>
      <c r="D46" s="71">
        <v>33</v>
      </c>
      <c r="E46" s="101">
        <v>1729876.5</v>
      </c>
      <c r="F46" s="101">
        <v>190842.25</v>
      </c>
      <c r="G46" s="118">
        <f>1-(+F46/E46)</f>
        <v>0.88967868515469162</v>
      </c>
      <c r="H46" s="15"/>
    </row>
    <row r="47" spans="1:8" ht="15.75" x14ac:dyDescent="0.25">
      <c r="A47" s="27" t="s">
        <v>36</v>
      </c>
      <c r="B47" s="28"/>
      <c r="C47" s="14"/>
      <c r="D47" s="71">
        <v>9</v>
      </c>
      <c r="E47" s="101">
        <v>1672490.25</v>
      </c>
      <c r="F47" s="101">
        <v>87777.26</v>
      </c>
      <c r="G47" s="118">
        <f>1-(+F47/E47)</f>
        <v>0.9475170273787844</v>
      </c>
      <c r="H47" s="15"/>
    </row>
    <row r="48" spans="1:8" ht="15.75" x14ac:dyDescent="0.25">
      <c r="A48" s="27" t="s">
        <v>37</v>
      </c>
      <c r="B48" s="28"/>
      <c r="C48" s="14"/>
      <c r="D48" s="71">
        <v>42</v>
      </c>
      <c r="E48" s="101">
        <v>2497993</v>
      </c>
      <c r="F48" s="101">
        <v>215140.57</v>
      </c>
      <c r="G48" s="118">
        <f>1-(+F48/E48)</f>
        <v>0.91387463055340823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3</v>
      </c>
      <c r="E50" s="101">
        <v>805655</v>
      </c>
      <c r="F50" s="101">
        <v>60095</v>
      </c>
      <c r="G50" s="118">
        <f>1-(+F50/E50)</f>
        <v>0.92540851853460848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x14ac:dyDescent="0.25">
      <c r="A53" s="29" t="s">
        <v>60</v>
      </c>
      <c r="B53" s="30"/>
      <c r="C53" s="14"/>
      <c r="D53" s="71">
        <v>478</v>
      </c>
      <c r="E53" s="101">
        <v>30660295.460000001</v>
      </c>
      <c r="F53" s="101">
        <v>3366822.36</v>
      </c>
      <c r="G53" s="118">
        <f>1-(+F53/E53)</f>
        <v>0.89018950047652279</v>
      </c>
      <c r="H53" s="15"/>
    </row>
    <row r="54" spans="1:8" ht="15.75" x14ac:dyDescent="0.25">
      <c r="A54" s="29" t="s">
        <v>61</v>
      </c>
      <c r="B54" s="30"/>
      <c r="C54" s="14"/>
      <c r="D54" s="71">
        <v>3</v>
      </c>
      <c r="E54" s="101">
        <v>107535.93</v>
      </c>
      <c r="F54" s="101">
        <v>11725.64</v>
      </c>
      <c r="G54" s="118">
        <f>1-(+F54/E54)</f>
        <v>0.89096072354607436</v>
      </c>
      <c r="H54" s="15"/>
    </row>
    <row r="55" spans="1:8" x14ac:dyDescent="0.2">
      <c r="A55" s="31" t="s">
        <v>42</v>
      </c>
      <c r="B55" s="30"/>
      <c r="C55" s="14"/>
      <c r="D55" s="72"/>
      <c r="E55" s="104"/>
      <c r="F55" s="101"/>
      <c r="G55" s="119"/>
      <c r="H55" s="15"/>
    </row>
    <row r="56" spans="1:8" x14ac:dyDescent="0.2">
      <c r="A56" s="16" t="s">
        <v>43</v>
      </c>
      <c r="B56" s="28"/>
      <c r="C56" s="14"/>
      <c r="D56" s="72"/>
      <c r="E56" s="104"/>
      <c r="F56" s="101"/>
      <c r="G56" s="119"/>
      <c r="H56" s="15"/>
    </row>
    <row r="57" spans="1:8" x14ac:dyDescent="0.2">
      <c r="A57" s="16" t="s">
        <v>44</v>
      </c>
      <c r="B57" s="28"/>
      <c r="C57" s="14"/>
      <c r="D57" s="72"/>
      <c r="E57" s="100"/>
      <c r="F57" s="101">
        <v>-1000</v>
      </c>
      <c r="G57" s="119"/>
      <c r="H57" s="15"/>
    </row>
    <row r="58" spans="1:8" x14ac:dyDescent="0.2">
      <c r="A58" s="16" t="s">
        <v>30</v>
      </c>
      <c r="B58" s="28"/>
      <c r="C58" s="14"/>
      <c r="D58" s="72"/>
      <c r="E58" s="100"/>
      <c r="F58" s="101"/>
      <c r="G58" s="119"/>
      <c r="H58" s="15"/>
    </row>
    <row r="59" spans="1:8" ht="15.75" x14ac:dyDescent="0.25">
      <c r="A59" s="32"/>
      <c r="B59" s="18"/>
      <c r="C59" s="14"/>
      <c r="D59" s="72"/>
      <c r="E59" s="77"/>
      <c r="F59" s="111"/>
      <c r="G59" s="119"/>
      <c r="H59" s="15"/>
    </row>
    <row r="60" spans="1:8" ht="15.75" x14ac:dyDescent="0.25">
      <c r="A60" s="20" t="s">
        <v>45</v>
      </c>
      <c r="B60" s="20"/>
      <c r="C60" s="21"/>
      <c r="D60" s="73">
        <f>SUM(D44:D56)</f>
        <v>580</v>
      </c>
      <c r="E60" s="112">
        <f>SUM(E44:E59)</f>
        <v>37825438.439999998</v>
      </c>
      <c r="F60" s="112">
        <f>SUM(F44:F59)</f>
        <v>3955816.13</v>
      </c>
      <c r="G60" s="122">
        <f>1-(F60/E60)</f>
        <v>0.89541915987900977</v>
      </c>
      <c r="H60" s="15"/>
    </row>
    <row r="61" spans="1:8" x14ac:dyDescent="0.2">
      <c r="A61" s="33"/>
      <c r="B61" s="33"/>
      <c r="C61" s="49"/>
      <c r="D61" s="123"/>
      <c r="E61" s="114"/>
      <c r="F61" s="115"/>
      <c r="G61" s="115"/>
      <c r="H61" s="2"/>
    </row>
    <row r="62" spans="1:8" ht="18" x14ac:dyDescent="0.25">
      <c r="A62" s="34" t="s">
        <v>46</v>
      </c>
      <c r="B62" s="35"/>
      <c r="C62" s="38"/>
      <c r="D62" s="51"/>
      <c r="E62" s="116"/>
      <c r="F62" s="36">
        <f>F60+F39</f>
        <v>4255917.63</v>
      </c>
      <c r="G62" s="116"/>
      <c r="H62" s="2"/>
    </row>
    <row r="63" spans="1:8" ht="18" x14ac:dyDescent="0.25">
      <c r="A63" s="37"/>
      <c r="B63" s="38"/>
      <c r="C63" s="38"/>
      <c r="D63" s="51"/>
      <c r="E63" s="38"/>
      <c r="F63" s="36"/>
      <c r="G63" s="38"/>
      <c r="H63" s="2"/>
    </row>
    <row r="64" spans="1:8" ht="15.75" x14ac:dyDescent="0.2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/>
      <c r="B67" s="39"/>
      <c r="C67" s="39"/>
      <c r="D67" s="39"/>
      <c r="E67" s="39"/>
      <c r="F67" s="40"/>
      <c r="G67" s="39"/>
      <c r="H67" s="2"/>
    </row>
    <row r="68" spans="1:8" ht="18" x14ac:dyDescent="0.25">
      <c r="A68" s="41" t="s">
        <v>50</v>
      </c>
      <c r="B68" s="38"/>
      <c r="C68" s="38"/>
      <c r="D68" s="38"/>
      <c r="E68" s="38"/>
      <c r="F68" s="36"/>
      <c r="G68" s="38"/>
      <c r="H68" s="2"/>
    </row>
    <row r="69" spans="1:8" ht="18" x14ac:dyDescent="0.25">
      <c r="A69" s="42"/>
      <c r="B69" s="38"/>
      <c r="C69" s="38"/>
      <c r="D69" s="38"/>
      <c r="E69" s="36"/>
      <c r="F69" s="2"/>
      <c r="G69" s="2"/>
      <c r="H69" s="2"/>
    </row>
    <row r="70" spans="1:8" ht="18" x14ac:dyDescent="0.25">
      <c r="A70" s="81"/>
      <c r="B70" s="82"/>
      <c r="C70" s="82"/>
      <c r="D70" s="82"/>
      <c r="E70" s="43"/>
      <c r="F70" s="2"/>
      <c r="G70" s="2"/>
      <c r="H70" s="2"/>
    </row>
    <row r="71" spans="1:8" ht="18" x14ac:dyDescent="0.25">
      <c r="A71" s="42"/>
      <c r="B71" s="38"/>
      <c r="C71" s="38"/>
      <c r="D71" s="38"/>
      <c r="E71" s="44"/>
      <c r="F71" s="2"/>
      <c r="G71" s="2"/>
      <c r="H71" s="2"/>
    </row>
    <row r="72" spans="1:8" ht="18" x14ac:dyDescent="0.25">
      <c r="A72" s="42"/>
      <c r="B72" s="38"/>
      <c r="C72" s="38"/>
      <c r="D72" s="38"/>
      <c r="E72" s="45"/>
      <c r="F72" s="2"/>
      <c r="G72" s="2"/>
      <c r="H72" s="2"/>
    </row>
    <row r="73" spans="1:8" ht="18" x14ac:dyDescent="0.25">
      <c r="A73" s="42"/>
      <c r="B73" s="38"/>
      <c r="C73" s="38"/>
      <c r="D73" s="38"/>
      <c r="E73" s="36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43"/>
      <c r="F75" s="2"/>
      <c r="G75" s="2"/>
      <c r="H75" s="2"/>
    </row>
    <row r="76" spans="1:8" ht="18" x14ac:dyDescent="0.25">
      <c r="A76" s="42"/>
      <c r="B76" s="38"/>
      <c r="C76" s="38"/>
      <c r="D76" s="38"/>
      <c r="E76" s="44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6"/>
      <c r="F79" s="2"/>
      <c r="G79" s="2"/>
      <c r="H79" s="2"/>
    </row>
    <row r="80" spans="1:8" ht="18" x14ac:dyDescent="0.25">
      <c r="A80" s="42"/>
      <c r="B80" s="38"/>
      <c r="C80" s="38"/>
      <c r="D80" s="38"/>
      <c r="E80" s="38"/>
      <c r="F80" s="2"/>
      <c r="G80" s="2"/>
      <c r="H80" s="2"/>
    </row>
    <row r="81" spans="1:8" ht="15.75" x14ac:dyDescent="0.25">
      <c r="A81" s="47"/>
      <c r="B81" s="2"/>
      <c r="C81" s="2"/>
      <c r="D81" s="2"/>
      <c r="E81" s="2"/>
      <c r="F81" s="2"/>
      <c r="G81" s="2"/>
      <c r="H81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51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JANUARY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1.75" x14ac:dyDescent="0.3">
      <c r="A5" s="2"/>
      <c r="B5" s="4"/>
      <c r="C5" s="4"/>
      <c r="D5" s="68" t="s">
        <v>89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94</v>
      </c>
      <c r="B9" s="137"/>
      <c r="C9" s="14"/>
      <c r="D9" s="71">
        <v>5</v>
      </c>
      <c r="E9" s="101">
        <v>812933</v>
      </c>
      <c r="F9" s="101">
        <v>104314</v>
      </c>
      <c r="G9" s="118">
        <f>F9/E9</f>
        <v>0.1283180778735763</v>
      </c>
      <c r="H9" s="15"/>
    </row>
    <row r="10" spans="1:8" ht="15.75" x14ac:dyDescent="0.25">
      <c r="A10" s="136" t="s">
        <v>11</v>
      </c>
      <c r="B10" s="137"/>
      <c r="C10" s="14"/>
      <c r="D10" s="71"/>
      <c r="E10" s="101"/>
      <c r="F10" s="101"/>
      <c r="G10" s="118"/>
      <c r="H10" s="15"/>
    </row>
    <row r="11" spans="1:8" ht="15.75" x14ac:dyDescent="0.25">
      <c r="A11" s="136" t="s">
        <v>96</v>
      </c>
      <c r="B11" s="137"/>
      <c r="C11" s="14"/>
      <c r="D11" s="71">
        <v>7</v>
      </c>
      <c r="E11" s="101">
        <v>973291.78</v>
      </c>
      <c r="F11" s="101">
        <v>345963.28</v>
      </c>
      <c r="G11" s="118">
        <f>F11/E11</f>
        <v>0.35545690111551131</v>
      </c>
      <c r="H11" s="15"/>
    </row>
    <row r="12" spans="1:8" ht="15.75" x14ac:dyDescent="0.25">
      <c r="A12" s="136" t="s">
        <v>66</v>
      </c>
      <c r="B12" s="137"/>
      <c r="C12" s="14"/>
      <c r="D12" s="71"/>
      <c r="E12" s="101"/>
      <c r="F12" s="101"/>
      <c r="G12" s="118"/>
      <c r="H12" s="15"/>
    </row>
    <row r="13" spans="1:8" ht="15.75" x14ac:dyDescent="0.25">
      <c r="A13" s="136" t="s">
        <v>100</v>
      </c>
      <c r="B13" s="137"/>
      <c r="C13" s="14"/>
      <c r="D13" s="71">
        <v>3</v>
      </c>
      <c r="E13" s="101">
        <v>875210</v>
      </c>
      <c r="F13" s="101">
        <v>302151.5</v>
      </c>
      <c r="G13" s="118">
        <f>F13/E13</f>
        <v>0.3452331440454291</v>
      </c>
      <c r="H13" s="15"/>
    </row>
    <row r="14" spans="1:8" ht="15.75" x14ac:dyDescent="0.25">
      <c r="A14" s="136" t="s">
        <v>25</v>
      </c>
      <c r="B14" s="137"/>
      <c r="C14" s="14"/>
      <c r="D14" s="71"/>
      <c r="E14" s="101"/>
      <c r="F14" s="101"/>
      <c r="G14" s="118"/>
      <c r="H14" s="15"/>
    </row>
    <row r="15" spans="1:8" ht="15.75" x14ac:dyDescent="0.25">
      <c r="A15" s="136" t="s">
        <v>102</v>
      </c>
      <c r="B15" s="137"/>
      <c r="C15" s="14"/>
      <c r="D15" s="71"/>
      <c r="E15" s="101"/>
      <c r="F15" s="101"/>
      <c r="G15" s="118"/>
      <c r="H15" s="15"/>
    </row>
    <row r="16" spans="1:8" ht="15.75" x14ac:dyDescent="0.25">
      <c r="A16" s="136" t="s">
        <v>10</v>
      </c>
      <c r="B16" s="137"/>
      <c r="C16" s="14"/>
      <c r="D16" s="71"/>
      <c r="E16" s="101"/>
      <c r="F16" s="101"/>
      <c r="G16" s="118"/>
      <c r="H16" s="15"/>
    </row>
    <row r="17" spans="1:8" ht="15.75" x14ac:dyDescent="0.25">
      <c r="A17" s="136" t="s">
        <v>14</v>
      </c>
      <c r="B17" s="137"/>
      <c r="C17" s="14"/>
      <c r="D17" s="71">
        <v>2</v>
      </c>
      <c r="E17" s="101">
        <v>131320</v>
      </c>
      <c r="F17" s="101">
        <v>33796</v>
      </c>
      <c r="G17" s="118">
        <f t="shared" ref="G17:G24" si="0">F17/E17</f>
        <v>0.25735607675906186</v>
      </c>
      <c r="H17" s="15"/>
    </row>
    <row r="18" spans="1:8" ht="15.75" x14ac:dyDescent="0.25">
      <c r="A18" s="136" t="s">
        <v>15</v>
      </c>
      <c r="B18" s="137"/>
      <c r="C18" s="14"/>
      <c r="D18" s="71">
        <v>2</v>
      </c>
      <c r="E18" s="101">
        <v>1263776</v>
      </c>
      <c r="F18" s="101">
        <v>403464</v>
      </c>
      <c r="G18" s="118">
        <f t="shared" si="0"/>
        <v>0.31925277897348897</v>
      </c>
      <c r="H18" s="15"/>
    </row>
    <row r="19" spans="1:8" ht="15.75" x14ac:dyDescent="0.25">
      <c r="A19" s="136" t="s">
        <v>54</v>
      </c>
      <c r="B19" s="137"/>
      <c r="C19" s="14"/>
      <c r="D19" s="71"/>
      <c r="E19" s="101"/>
      <c r="F19" s="101"/>
      <c r="G19" s="118"/>
      <c r="H19" s="15"/>
    </row>
    <row r="20" spans="1:8" ht="15.75" x14ac:dyDescent="0.25">
      <c r="A20" s="136" t="s">
        <v>150</v>
      </c>
      <c r="B20" s="137"/>
      <c r="C20" s="14"/>
      <c r="D20" s="71">
        <v>2</v>
      </c>
      <c r="E20" s="101">
        <v>969596</v>
      </c>
      <c r="F20" s="101">
        <v>114443.5</v>
      </c>
      <c r="G20" s="118">
        <f t="shared" si="0"/>
        <v>0.11803214947256382</v>
      </c>
      <c r="H20" s="15"/>
    </row>
    <row r="21" spans="1:8" ht="15.75" x14ac:dyDescent="0.25">
      <c r="A21" s="136" t="s">
        <v>55</v>
      </c>
      <c r="B21" s="137"/>
      <c r="C21" s="14"/>
      <c r="D21" s="71">
        <v>5</v>
      </c>
      <c r="E21" s="101">
        <v>5386185</v>
      </c>
      <c r="F21" s="101">
        <v>925793</v>
      </c>
      <c r="G21" s="118">
        <f t="shared" si="0"/>
        <v>0.17188288185422521</v>
      </c>
      <c r="H21" s="15"/>
    </row>
    <row r="22" spans="1:8" ht="15.75" x14ac:dyDescent="0.25">
      <c r="A22" s="136" t="s">
        <v>56</v>
      </c>
      <c r="B22" s="137"/>
      <c r="C22" s="14"/>
      <c r="D22" s="71">
        <v>1</v>
      </c>
      <c r="E22" s="101">
        <v>295823</v>
      </c>
      <c r="F22" s="101">
        <v>78057</v>
      </c>
      <c r="G22" s="118">
        <f t="shared" si="0"/>
        <v>0.26386386454062055</v>
      </c>
      <c r="H22" s="15"/>
    </row>
    <row r="23" spans="1:8" ht="15.75" x14ac:dyDescent="0.25">
      <c r="A23" s="138" t="s">
        <v>20</v>
      </c>
      <c r="B23" s="137"/>
      <c r="C23" s="14"/>
      <c r="D23" s="71">
        <v>4</v>
      </c>
      <c r="E23" s="101">
        <v>595040</v>
      </c>
      <c r="F23" s="101">
        <v>130401</v>
      </c>
      <c r="G23" s="118">
        <f t="shared" si="0"/>
        <v>0.2191466119924711</v>
      </c>
      <c r="H23" s="15"/>
    </row>
    <row r="24" spans="1:8" ht="15.75" x14ac:dyDescent="0.25">
      <c r="A24" s="138" t="s">
        <v>21</v>
      </c>
      <c r="B24" s="137"/>
      <c r="C24" s="14"/>
      <c r="D24" s="71">
        <v>20</v>
      </c>
      <c r="E24" s="101">
        <v>250447</v>
      </c>
      <c r="F24" s="101">
        <v>250447</v>
      </c>
      <c r="G24" s="118">
        <f t="shared" si="0"/>
        <v>1</v>
      </c>
      <c r="H24" s="15"/>
    </row>
    <row r="25" spans="1:8" ht="15.75" x14ac:dyDescent="0.25">
      <c r="A25" s="139" t="s">
        <v>22</v>
      </c>
      <c r="B25" s="137"/>
      <c r="C25" s="14"/>
      <c r="D25" s="71"/>
      <c r="E25" s="101"/>
      <c r="F25" s="101"/>
      <c r="G25" s="118"/>
      <c r="H25" s="15"/>
    </row>
    <row r="26" spans="1:8" ht="15.75" x14ac:dyDescent="0.25">
      <c r="A26" s="139" t="s">
        <v>23</v>
      </c>
      <c r="B26" s="137"/>
      <c r="C26" s="14"/>
      <c r="D26" s="71"/>
      <c r="E26" s="101">
        <v>62636</v>
      </c>
      <c r="F26" s="101">
        <v>-71308.800000000003</v>
      </c>
      <c r="G26" s="118">
        <f>F26/E26</f>
        <v>-1.1384635034165655</v>
      </c>
      <c r="H26" s="15"/>
    </row>
    <row r="27" spans="1:8" ht="15.75" x14ac:dyDescent="0.25">
      <c r="A27" s="136" t="s">
        <v>114</v>
      </c>
      <c r="B27" s="137"/>
      <c r="C27" s="14"/>
      <c r="D27" s="71"/>
      <c r="E27" s="101"/>
      <c r="F27" s="101"/>
      <c r="G27" s="118"/>
      <c r="H27" s="15"/>
    </row>
    <row r="28" spans="1:8" ht="15.75" x14ac:dyDescent="0.25">
      <c r="A28" s="139" t="s">
        <v>24</v>
      </c>
      <c r="B28" s="137"/>
      <c r="C28" s="14"/>
      <c r="D28" s="71">
        <v>1</v>
      </c>
      <c r="E28" s="101">
        <v>53682</v>
      </c>
      <c r="F28" s="101">
        <v>15602</v>
      </c>
      <c r="G28" s="118">
        <f>F28/E28</f>
        <v>0.29063745762080401</v>
      </c>
      <c r="H28" s="15"/>
    </row>
    <row r="29" spans="1:8" ht="15.75" x14ac:dyDescent="0.25">
      <c r="A29" s="139" t="s">
        <v>110</v>
      </c>
      <c r="B29" s="137"/>
      <c r="C29" s="14"/>
      <c r="D29" s="71">
        <v>1</v>
      </c>
      <c r="E29" s="101">
        <v>58140</v>
      </c>
      <c r="F29" s="101">
        <v>35107</v>
      </c>
      <c r="G29" s="118">
        <f>F29/E29</f>
        <v>0.60383556931544546</v>
      </c>
      <c r="H29" s="15"/>
    </row>
    <row r="30" spans="1:8" ht="15.75" x14ac:dyDescent="0.25">
      <c r="A30" s="139" t="s">
        <v>115</v>
      </c>
      <c r="B30" s="137"/>
      <c r="C30" s="14"/>
      <c r="D30" s="71"/>
      <c r="E30" s="121"/>
      <c r="F30" s="101"/>
      <c r="G30" s="118"/>
      <c r="H30" s="15"/>
    </row>
    <row r="31" spans="1:8" ht="15.75" x14ac:dyDescent="0.25">
      <c r="A31" s="139" t="s">
        <v>135</v>
      </c>
      <c r="B31" s="137"/>
      <c r="C31" s="14"/>
      <c r="D31" s="71"/>
      <c r="E31" s="121"/>
      <c r="F31" s="101"/>
      <c r="G31" s="118"/>
      <c r="H31" s="15"/>
    </row>
    <row r="32" spans="1:8" ht="15.75" x14ac:dyDescent="0.25">
      <c r="A32" s="139" t="s">
        <v>57</v>
      </c>
      <c r="B32" s="137"/>
      <c r="C32" s="14"/>
      <c r="D32" s="71">
        <v>11</v>
      </c>
      <c r="E32" s="121">
        <v>1196111</v>
      </c>
      <c r="F32" s="121">
        <v>173953.82</v>
      </c>
      <c r="G32" s="118">
        <f>F32/E32</f>
        <v>0.14543284026315284</v>
      </c>
      <c r="H32" s="15"/>
    </row>
    <row r="33" spans="1:8" ht="15.75" x14ac:dyDescent="0.25">
      <c r="A33" s="136" t="s">
        <v>132</v>
      </c>
      <c r="B33" s="137"/>
      <c r="C33" s="14"/>
      <c r="D33" s="71"/>
      <c r="E33" s="101"/>
      <c r="F33" s="101"/>
      <c r="G33" s="118"/>
      <c r="H33" s="15"/>
    </row>
    <row r="34" spans="1:8" ht="15.75" x14ac:dyDescent="0.25">
      <c r="A34" s="136" t="s">
        <v>91</v>
      </c>
      <c r="B34" s="137"/>
      <c r="C34" s="14"/>
      <c r="D34" s="71">
        <v>1</v>
      </c>
      <c r="E34" s="101">
        <v>347662</v>
      </c>
      <c r="F34" s="101">
        <v>47517</v>
      </c>
      <c r="G34" s="118">
        <f>F34/E34</f>
        <v>0.13667585183310227</v>
      </c>
      <c r="H34" s="15"/>
    </row>
    <row r="35" spans="1:8" x14ac:dyDescent="0.2">
      <c r="A35" s="16" t="s">
        <v>28</v>
      </c>
      <c r="B35" s="13"/>
      <c r="C35" s="14"/>
      <c r="D35" s="72"/>
      <c r="E35" s="120">
        <v>299390</v>
      </c>
      <c r="F35" s="101">
        <v>50856</v>
      </c>
      <c r="G35" s="119"/>
      <c r="H35" s="15"/>
    </row>
    <row r="36" spans="1:8" x14ac:dyDescent="0.2">
      <c r="A36" s="16" t="s">
        <v>29</v>
      </c>
      <c r="B36" s="13"/>
      <c r="C36" s="14"/>
      <c r="D36" s="72"/>
      <c r="E36" s="12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21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2"/>
      <c r="D39" s="73">
        <f>SUM(D9:D38)</f>
        <v>65</v>
      </c>
      <c r="E39" s="112">
        <f>SUM(E9:E38)</f>
        <v>13571242.780000001</v>
      </c>
      <c r="F39" s="112">
        <f>SUM(F9:F38)</f>
        <v>2940557.3000000003</v>
      </c>
      <c r="G39" s="122">
        <f>F39/E39</f>
        <v>0.21667560942417979</v>
      </c>
      <c r="H39" s="2"/>
    </row>
    <row r="40" spans="1:8" ht="15.75" x14ac:dyDescent="0.25">
      <c r="A40" s="22"/>
      <c r="B40" s="22"/>
      <c r="C40" s="24"/>
      <c r="D40" s="87"/>
      <c r="E40" s="124"/>
      <c r="F40" s="124"/>
      <c r="G40" s="125"/>
      <c r="H40" s="2"/>
    </row>
    <row r="41" spans="1:8" ht="18" x14ac:dyDescent="0.25">
      <c r="A41" s="23" t="s">
        <v>32</v>
      </c>
      <c r="B41" s="24"/>
      <c r="C41" s="26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185</v>
      </c>
      <c r="E44" s="101">
        <v>32515314.420000002</v>
      </c>
      <c r="F44" s="101">
        <v>1920325.37</v>
      </c>
      <c r="G44" s="118">
        <f t="shared" ref="G44:G50" si="1">1-(+F44/E44)</f>
        <v>0.94094089495198552</v>
      </c>
      <c r="H44" s="15"/>
    </row>
    <row r="45" spans="1:8" ht="15.75" x14ac:dyDescent="0.25">
      <c r="A45" s="27" t="s">
        <v>34</v>
      </c>
      <c r="B45" s="28"/>
      <c r="C45" s="14"/>
      <c r="D45" s="71">
        <v>8</v>
      </c>
      <c r="E45" s="101">
        <v>4613657.16</v>
      </c>
      <c r="F45" s="101">
        <v>446619.17</v>
      </c>
      <c r="G45" s="118">
        <f t="shared" si="1"/>
        <v>0.90319628127721563</v>
      </c>
      <c r="H45" s="15"/>
    </row>
    <row r="46" spans="1:8" ht="15.75" x14ac:dyDescent="0.25">
      <c r="A46" s="27" t="s">
        <v>35</v>
      </c>
      <c r="B46" s="28"/>
      <c r="C46" s="14"/>
      <c r="D46" s="71">
        <v>201</v>
      </c>
      <c r="E46" s="101">
        <v>13565010.470000001</v>
      </c>
      <c r="F46" s="101">
        <v>797562.14</v>
      </c>
      <c r="G46" s="118">
        <f t="shared" si="1"/>
        <v>0.94120445820783805</v>
      </c>
      <c r="H46" s="15"/>
    </row>
    <row r="47" spans="1:8" ht="15.75" x14ac:dyDescent="0.25">
      <c r="A47" s="27" t="s">
        <v>36</v>
      </c>
      <c r="B47" s="28"/>
      <c r="C47" s="14"/>
      <c r="D47" s="71">
        <v>1</v>
      </c>
      <c r="E47" s="101">
        <v>573827</v>
      </c>
      <c r="F47" s="101">
        <v>-6575.95</v>
      </c>
      <c r="G47" s="118">
        <f t="shared" si="1"/>
        <v>1.0114598128007222</v>
      </c>
      <c r="H47" s="15"/>
    </row>
    <row r="48" spans="1:8" ht="15.75" x14ac:dyDescent="0.25">
      <c r="A48" s="27" t="s">
        <v>37</v>
      </c>
      <c r="B48" s="28"/>
      <c r="C48" s="14"/>
      <c r="D48" s="71">
        <v>134</v>
      </c>
      <c r="E48" s="101">
        <v>15316448.5</v>
      </c>
      <c r="F48" s="101">
        <v>767849.65</v>
      </c>
      <c r="G48" s="118">
        <f t="shared" si="1"/>
        <v>0.94986764392541778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95076</v>
      </c>
      <c r="F49" s="101">
        <v>-3920</v>
      </c>
      <c r="G49" s="118">
        <f t="shared" si="1"/>
        <v>1.0412301737557323</v>
      </c>
      <c r="H49" s="15"/>
    </row>
    <row r="50" spans="1:8" ht="15.75" x14ac:dyDescent="0.25">
      <c r="A50" s="27" t="s">
        <v>39</v>
      </c>
      <c r="B50" s="28"/>
      <c r="C50" s="14"/>
      <c r="D50" s="71">
        <v>16</v>
      </c>
      <c r="E50" s="101">
        <v>1763145</v>
      </c>
      <c r="F50" s="101">
        <v>160194.84</v>
      </c>
      <c r="G50" s="118">
        <f t="shared" si="1"/>
        <v>0.90914256059484611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4</v>
      </c>
      <c r="E52" s="101">
        <v>178650</v>
      </c>
      <c r="F52" s="101">
        <v>8875</v>
      </c>
      <c r="G52" s="118">
        <f>1-(+F52/E52)</f>
        <v>0.95032185838231176</v>
      </c>
      <c r="H52" s="15"/>
    </row>
    <row r="53" spans="1:8" ht="15.75" x14ac:dyDescent="0.25">
      <c r="A53" s="29" t="s">
        <v>59</v>
      </c>
      <c r="B53" s="30"/>
      <c r="C53" s="14"/>
      <c r="D53" s="71">
        <v>2</v>
      </c>
      <c r="E53" s="101">
        <v>78300</v>
      </c>
      <c r="F53" s="101">
        <v>42900</v>
      </c>
      <c r="G53" s="118">
        <f>1-(+F53/E53)</f>
        <v>0.45210727969348663</v>
      </c>
      <c r="H53" s="15"/>
    </row>
    <row r="54" spans="1:8" ht="15.75" x14ac:dyDescent="0.25">
      <c r="A54" s="27" t="s">
        <v>60</v>
      </c>
      <c r="B54" s="30"/>
      <c r="C54" s="14"/>
      <c r="D54" s="71">
        <v>991</v>
      </c>
      <c r="E54" s="101">
        <v>107389789.37</v>
      </c>
      <c r="F54" s="101">
        <v>11549200.380000001</v>
      </c>
      <c r="G54" s="118">
        <f>1-(+F54/E54)</f>
        <v>0.89245532142531292</v>
      </c>
      <c r="H54" s="15"/>
    </row>
    <row r="55" spans="1:8" ht="15.75" x14ac:dyDescent="0.25">
      <c r="A55" s="27" t="s">
        <v>61</v>
      </c>
      <c r="B55" s="30"/>
      <c r="C55" s="14"/>
      <c r="D55" s="71">
        <v>2</v>
      </c>
      <c r="E55" s="101">
        <v>539992.71</v>
      </c>
      <c r="F55" s="101">
        <v>65946.570000000007</v>
      </c>
      <c r="G55" s="118">
        <f>1-(+F55/E55)</f>
        <v>0.87787507353571492</v>
      </c>
      <c r="H55" s="15"/>
    </row>
    <row r="56" spans="1:8" ht="15.75" x14ac:dyDescent="0.25">
      <c r="A56" s="27" t="s">
        <v>156</v>
      </c>
      <c r="B56" s="30"/>
      <c r="C56" s="14"/>
      <c r="D56" s="71"/>
      <c r="E56" s="101"/>
      <c r="F56" s="101"/>
      <c r="G56" s="118"/>
      <c r="H56" s="15"/>
    </row>
    <row r="57" spans="1:8" x14ac:dyDescent="0.2">
      <c r="A57" s="31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2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20"/>
      <c r="F60" s="121"/>
      <c r="G60" s="119"/>
      <c r="H60" s="15"/>
    </row>
    <row r="61" spans="1:8" ht="15.75" x14ac:dyDescent="0.25">
      <c r="A61" s="32"/>
      <c r="B61" s="18"/>
      <c r="C61" s="21"/>
      <c r="D61" s="72"/>
      <c r="E61" s="111"/>
      <c r="F61" s="111"/>
      <c r="G61" s="119"/>
      <c r="H61" s="15"/>
    </row>
    <row r="62" spans="1:8" ht="15.75" x14ac:dyDescent="0.25">
      <c r="A62" s="20" t="s">
        <v>45</v>
      </c>
      <c r="B62" s="20"/>
      <c r="C62" s="33"/>
      <c r="D62" s="73">
        <f>SUM(D44:D58)</f>
        <v>1546</v>
      </c>
      <c r="E62" s="112">
        <f>SUM(E44:E61)</f>
        <v>176629210.63000003</v>
      </c>
      <c r="F62" s="112">
        <f>SUM(F44:F61)</f>
        <v>15748977.170000002</v>
      </c>
      <c r="G62" s="122">
        <f>1-(+F62/E62)</f>
        <v>0.91083594206288621</v>
      </c>
      <c r="H62" s="2"/>
    </row>
    <row r="63" spans="1:8" ht="18" x14ac:dyDescent="0.25">
      <c r="A63" s="33"/>
      <c r="B63" s="33"/>
      <c r="C63" s="35"/>
      <c r="D63" s="11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116"/>
      <c r="E64" s="116"/>
      <c r="F64" s="36">
        <f>F62+F39</f>
        <v>18689534.470000003</v>
      </c>
      <c r="G64" s="116"/>
      <c r="H64" s="2"/>
    </row>
    <row r="65" spans="1:8" ht="20.25" customHeight="1" x14ac:dyDescent="0.25">
      <c r="A65" s="34"/>
      <c r="B65" s="35"/>
      <c r="C65" s="38"/>
      <c r="D65" s="35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JANUARY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126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94</v>
      </c>
      <c r="B9" s="137"/>
      <c r="C9" s="14"/>
      <c r="D9" s="71"/>
      <c r="E9" s="100"/>
      <c r="F9" s="101"/>
      <c r="G9" s="118"/>
      <c r="H9" s="15"/>
    </row>
    <row r="10" spans="1:8" ht="15.75" x14ac:dyDescent="0.25">
      <c r="A10" s="136" t="s">
        <v>11</v>
      </c>
      <c r="B10" s="137"/>
      <c r="C10" s="14"/>
      <c r="D10" s="71">
        <v>10</v>
      </c>
      <c r="E10" s="100">
        <v>2110101</v>
      </c>
      <c r="F10" s="101">
        <v>249049.5</v>
      </c>
      <c r="G10" s="126">
        <f t="shared" ref="G10:G15" si="0">F10/E10</f>
        <v>0.11802728874115505</v>
      </c>
      <c r="H10" s="15"/>
    </row>
    <row r="11" spans="1:8" ht="15.75" x14ac:dyDescent="0.25">
      <c r="A11" s="136" t="s">
        <v>96</v>
      </c>
      <c r="B11" s="137"/>
      <c r="C11" s="14"/>
      <c r="D11" s="71">
        <v>10</v>
      </c>
      <c r="E11" s="100">
        <v>1267588</v>
      </c>
      <c r="F11" s="101">
        <v>357240.5</v>
      </c>
      <c r="G11" s="126">
        <f t="shared" si="0"/>
        <v>0.28182698163756675</v>
      </c>
      <c r="H11" s="15"/>
    </row>
    <row r="12" spans="1:8" ht="15.75" x14ac:dyDescent="0.25">
      <c r="A12" s="136" t="s">
        <v>66</v>
      </c>
      <c r="B12" s="137"/>
      <c r="C12" s="14"/>
      <c r="D12" s="71"/>
      <c r="E12" s="100"/>
      <c r="F12" s="101"/>
      <c r="G12" s="126"/>
      <c r="H12" s="15"/>
    </row>
    <row r="13" spans="1:8" ht="15.75" x14ac:dyDescent="0.25">
      <c r="A13" s="136" t="s">
        <v>100</v>
      </c>
      <c r="B13" s="137"/>
      <c r="C13" s="14"/>
      <c r="D13" s="71"/>
      <c r="E13" s="100"/>
      <c r="F13" s="101"/>
      <c r="G13" s="126"/>
      <c r="H13" s="15"/>
    </row>
    <row r="14" spans="1:8" ht="15.75" x14ac:dyDescent="0.25">
      <c r="A14" s="136" t="s">
        <v>25</v>
      </c>
      <c r="B14" s="137"/>
      <c r="C14" s="14"/>
      <c r="D14" s="71">
        <v>1</v>
      </c>
      <c r="E14" s="100">
        <v>367563</v>
      </c>
      <c r="F14" s="101">
        <v>131548</v>
      </c>
      <c r="G14" s="126">
        <f t="shared" si="0"/>
        <v>0.35789238851571026</v>
      </c>
      <c r="H14" s="15"/>
    </row>
    <row r="15" spans="1:8" ht="15.75" x14ac:dyDescent="0.25">
      <c r="A15" s="136" t="s">
        <v>102</v>
      </c>
      <c r="B15" s="137"/>
      <c r="C15" s="14"/>
      <c r="D15" s="71">
        <v>1</v>
      </c>
      <c r="E15" s="100">
        <v>153092</v>
      </c>
      <c r="F15" s="101">
        <v>26720</v>
      </c>
      <c r="G15" s="126">
        <f t="shared" si="0"/>
        <v>0.17453557338071224</v>
      </c>
      <c r="H15" s="15"/>
    </row>
    <row r="16" spans="1:8" ht="15.75" x14ac:dyDescent="0.25">
      <c r="A16" s="136" t="s">
        <v>10</v>
      </c>
      <c r="B16" s="137"/>
      <c r="C16" s="14"/>
      <c r="D16" s="71"/>
      <c r="E16" s="100"/>
      <c r="F16" s="101"/>
      <c r="G16" s="126"/>
      <c r="H16" s="15"/>
    </row>
    <row r="17" spans="1:8" ht="15.75" x14ac:dyDescent="0.25">
      <c r="A17" s="136" t="s">
        <v>14</v>
      </c>
      <c r="B17" s="137"/>
      <c r="C17" s="14"/>
      <c r="D17" s="71">
        <v>2</v>
      </c>
      <c r="E17" s="100">
        <v>551881</v>
      </c>
      <c r="F17" s="101">
        <v>93851.5</v>
      </c>
      <c r="G17" s="118">
        <f t="shared" ref="G17:G22" si="1">F17/E17</f>
        <v>0.17005749427865791</v>
      </c>
      <c r="H17" s="15"/>
    </row>
    <row r="18" spans="1:8" ht="15.75" x14ac:dyDescent="0.25">
      <c r="A18" s="136" t="s">
        <v>15</v>
      </c>
      <c r="B18" s="137"/>
      <c r="C18" s="14"/>
      <c r="D18" s="71">
        <v>3</v>
      </c>
      <c r="E18" s="100">
        <v>1204994</v>
      </c>
      <c r="F18" s="101">
        <v>353044.5</v>
      </c>
      <c r="G18" s="126">
        <f t="shared" si="1"/>
        <v>0.29298444639558369</v>
      </c>
      <c r="H18" s="15"/>
    </row>
    <row r="19" spans="1:8" ht="15.75" x14ac:dyDescent="0.25">
      <c r="A19" s="136" t="s">
        <v>54</v>
      </c>
      <c r="B19" s="137"/>
      <c r="C19" s="14"/>
      <c r="D19" s="71">
        <v>2</v>
      </c>
      <c r="E19" s="100">
        <v>438525</v>
      </c>
      <c r="F19" s="101">
        <v>167599.5</v>
      </c>
      <c r="G19" s="118">
        <f t="shared" si="1"/>
        <v>0.38218915683256371</v>
      </c>
      <c r="H19" s="15"/>
    </row>
    <row r="20" spans="1:8" ht="15.75" x14ac:dyDescent="0.25">
      <c r="A20" s="136" t="s">
        <v>150</v>
      </c>
      <c r="B20" s="137"/>
      <c r="C20" s="14"/>
      <c r="D20" s="71"/>
      <c r="E20" s="100"/>
      <c r="F20" s="101"/>
      <c r="G20" s="118"/>
      <c r="H20" s="15"/>
    </row>
    <row r="21" spans="1:8" ht="15.75" x14ac:dyDescent="0.25">
      <c r="A21" s="136" t="s">
        <v>55</v>
      </c>
      <c r="B21" s="137"/>
      <c r="C21" s="14"/>
      <c r="D21" s="71">
        <v>6</v>
      </c>
      <c r="E21" s="100">
        <v>4802934</v>
      </c>
      <c r="F21" s="101">
        <v>790423</v>
      </c>
      <c r="G21" s="118">
        <f t="shared" si="1"/>
        <v>0.16457086439247343</v>
      </c>
      <c r="H21" s="15"/>
    </row>
    <row r="22" spans="1:8" ht="15.75" x14ac:dyDescent="0.25">
      <c r="A22" s="136" t="s">
        <v>56</v>
      </c>
      <c r="B22" s="137"/>
      <c r="C22" s="14"/>
      <c r="D22" s="71">
        <v>3</v>
      </c>
      <c r="E22" s="100">
        <v>1215655</v>
      </c>
      <c r="F22" s="101">
        <v>208743.5</v>
      </c>
      <c r="G22" s="118">
        <f t="shared" si="1"/>
        <v>0.17171278035297843</v>
      </c>
      <c r="H22" s="15"/>
    </row>
    <row r="23" spans="1:8" ht="15.75" x14ac:dyDescent="0.25">
      <c r="A23" s="138" t="s">
        <v>20</v>
      </c>
      <c r="B23" s="137"/>
      <c r="C23" s="14"/>
      <c r="D23" s="71">
        <v>3</v>
      </c>
      <c r="E23" s="100">
        <v>681263</v>
      </c>
      <c r="F23" s="101">
        <v>82264.5</v>
      </c>
      <c r="G23" s="118">
        <f>F23/E23</f>
        <v>0.12075292508179661</v>
      </c>
      <c r="H23" s="15"/>
    </row>
    <row r="24" spans="1:8" ht="15.75" x14ac:dyDescent="0.25">
      <c r="A24" s="138" t="s">
        <v>21</v>
      </c>
      <c r="B24" s="137"/>
      <c r="C24" s="14"/>
      <c r="D24" s="71">
        <v>13</v>
      </c>
      <c r="E24" s="100">
        <v>216168</v>
      </c>
      <c r="F24" s="101">
        <v>216168</v>
      </c>
      <c r="G24" s="118">
        <f>F24/E24</f>
        <v>1</v>
      </c>
      <c r="H24" s="15"/>
    </row>
    <row r="25" spans="1:8" ht="15.75" x14ac:dyDescent="0.25">
      <c r="A25" s="139" t="s">
        <v>22</v>
      </c>
      <c r="B25" s="137"/>
      <c r="C25" s="14"/>
      <c r="D25" s="71"/>
      <c r="E25" s="100"/>
      <c r="F25" s="101"/>
      <c r="G25" s="118"/>
      <c r="H25" s="15"/>
    </row>
    <row r="26" spans="1:8" ht="15.75" x14ac:dyDescent="0.25">
      <c r="A26" s="139" t="s">
        <v>23</v>
      </c>
      <c r="B26" s="137"/>
      <c r="C26" s="14"/>
      <c r="D26" s="71"/>
      <c r="E26" s="100">
        <v>44651</v>
      </c>
      <c r="F26" s="101">
        <v>-174690</v>
      </c>
      <c r="G26" s="118">
        <f>F26/E26</f>
        <v>-3.9123423887482924</v>
      </c>
      <c r="H26" s="15"/>
    </row>
    <row r="27" spans="1:8" ht="15.75" x14ac:dyDescent="0.25">
      <c r="A27" s="136" t="s">
        <v>114</v>
      </c>
      <c r="B27" s="137"/>
      <c r="C27" s="14"/>
      <c r="D27" s="71"/>
      <c r="E27" s="100"/>
      <c r="F27" s="101"/>
      <c r="G27" s="126"/>
      <c r="H27" s="15"/>
    </row>
    <row r="28" spans="1:8" ht="15.75" x14ac:dyDescent="0.25">
      <c r="A28" s="139" t="s">
        <v>24</v>
      </c>
      <c r="B28" s="137"/>
      <c r="C28" s="14"/>
      <c r="D28" s="71">
        <v>1</v>
      </c>
      <c r="E28" s="100">
        <v>109296</v>
      </c>
      <c r="F28" s="101">
        <v>53658</v>
      </c>
      <c r="G28" s="118">
        <f>F28/E28</f>
        <v>0.49094202898550726</v>
      </c>
      <c r="H28" s="15"/>
    </row>
    <row r="29" spans="1:8" ht="15.75" x14ac:dyDescent="0.25">
      <c r="A29" s="139" t="s">
        <v>110</v>
      </c>
      <c r="B29" s="137"/>
      <c r="C29" s="14"/>
      <c r="D29" s="71"/>
      <c r="E29" s="100"/>
      <c r="F29" s="100"/>
      <c r="G29" s="127"/>
      <c r="H29" s="15"/>
    </row>
    <row r="30" spans="1:8" ht="15.75" x14ac:dyDescent="0.25">
      <c r="A30" s="139" t="s">
        <v>115</v>
      </c>
      <c r="B30" s="137"/>
      <c r="C30" s="14"/>
      <c r="D30" s="71"/>
      <c r="E30" s="128"/>
      <c r="F30" s="101"/>
      <c r="G30" s="126"/>
      <c r="H30" s="15"/>
    </row>
    <row r="31" spans="1:8" ht="15.75" x14ac:dyDescent="0.25">
      <c r="A31" s="139" t="s">
        <v>135</v>
      </c>
      <c r="B31" s="137"/>
      <c r="C31" s="14"/>
      <c r="D31" s="71">
        <v>1</v>
      </c>
      <c r="E31" s="128">
        <v>184353</v>
      </c>
      <c r="F31" s="101">
        <v>43824.5</v>
      </c>
      <c r="G31" s="126">
        <f>F31/E31</f>
        <v>0.23772056869158625</v>
      </c>
      <c r="H31" s="15"/>
    </row>
    <row r="32" spans="1:8" ht="15.75" x14ac:dyDescent="0.25">
      <c r="A32" s="139" t="s">
        <v>57</v>
      </c>
      <c r="B32" s="137"/>
      <c r="C32" s="14"/>
      <c r="D32" s="71"/>
      <c r="E32" s="128"/>
      <c r="F32" s="121"/>
      <c r="G32" s="126"/>
      <c r="H32" s="15"/>
    </row>
    <row r="33" spans="1:8" ht="15.75" x14ac:dyDescent="0.25">
      <c r="A33" s="136" t="s">
        <v>132</v>
      </c>
      <c r="B33" s="137"/>
      <c r="C33" s="14"/>
      <c r="D33" s="71">
        <v>2</v>
      </c>
      <c r="E33" s="100">
        <v>353466</v>
      </c>
      <c r="F33" s="101">
        <v>84049</v>
      </c>
      <c r="G33" s="126">
        <f>F33/E33</f>
        <v>0.23778524667153275</v>
      </c>
      <c r="H33" s="15"/>
    </row>
    <row r="34" spans="1:8" ht="15.75" x14ac:dyDescent="0.25">
      <c r="A34" s="136" t="s">
        <v>91</v>
      </c>
      <c r="B34" s="137"/>
      <c r="C34" s="14"/>
      <c r="D34" s="71"/>
      <c r="E34" s="100"/>
      <c r="F34" s="101"/>
      <c r="G34" s="126"/>
      <c r="H34" s="15"/>
    </row>
    <row r="35" spans="1:8" x14ac:dyDescent="0.2">
      <c r="A35" s="16" t="s">
        <v>28</v>
      </c>
      <c r="B35" s="13"/>
      <c r="C35" s="14"/>
      <c r="D35" s="72"/>
      <c r="E35" s="128"/>
      <c r="F35" s="121"/>
      <c r="G35" s="119"/>
      <c r="H35" s="15"/>
    </row>
    <row r="36" spans="1:8" x14ac:dyDescent="0.2">
      <c r="A36" s="16" t="s">
        <v>29</v>
      </c>
      <c r="B36" s="13"/>
      <c r="C36" s="14"/>
      <c r="D36" s="72"/>
      <c r="E36" s="128"/>
      <c r="F36" s="121"/>
      <c r="G36" s="119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19"/>
      <c r="H37" s="15"/>
    </row>
    <row r="38" spans="1:8" x14ac:dyDescent="0.2">
      <c r="A38" s="17"/>
      <c r="B38" s="18"/>
      <c r="C38" s="21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2"/>
      <c r="D39" s="73">
        <f>SUM(D9:D38)</f>
        <v>58</v>
      </c>
      <c r="E39" s="112">
        <f>SUM(E9:E38)</f>
        <v>13701530</v>
      </c>
      <c r="F39" s="112">
        <f>SUM(F9:F38)</f>
        <v>2683494</v>
      </c>
      <c r="G39" s="122">
        <f>F39/E39</f>
        <v>0.19585360175104533</v>
      </c>
      <c r="H39" s="2"/>
    </row>
    <row r="40" spans="1:8" ht="15.75" x14ac:dyDescent="0.25">
      <c r="A40" s="22"/>
      <c r="B40" s="22"/>
      <c r="C40" s="24"/>
      <c r="D40" s="87"/>
      <c r="E40" s="124"/>
      <c r="F40" s="124"/>
      <c r="G40" s="125"/>
      <c r="H40" s="2"/>
    </row>
    <row r="41" spans="1:8" ht="18" x14ac:dyDescent="0.25">
      <c r="A41" s="23" t="s">
        <v>32</v>
      </c>
      <c r="B41" s="24"/>
      <c r="C41" s="26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54</v>
      </c>
      <c r="E44" s="101">
        <v>5722861.2000000002</v>
      </c>
      <c r="F44" s="101">
        <v>420155.91</v>
      </c>
      <c r="G44" s="118">
        <f>1-(+F44/E44)</f>
        <v>0.92658289353584178</v>
      </c>
      <c r="H44" s="15"/>
    </row>
    <row r="45" spans="1:8" ht="15.75" x14ac:dyDescent="0.25">
      <c r="A45" s="27" t="s">
        <v>34</v>
      </c>
      <c r="B45" s="28"/>
      <c r="C45" s="14"/>
      <c r="D45" s="71">
        <v>24</v>
      </c>
      <c r="E45" s="101">
        <v>7925947.5700000003</v>
      </c>
      <c r="F45" s="101">
        <v>924511.26</v>
      </c>
      <c r="G45" s="118">
        <f t="shared" ref="G45:G56" si="2">1-(+F45/E45)</f>
        <v>0.88335637451106686</v>
      </c>
      <c r="H45" s="15"/>
    </row>
    <row r="46" spans="1:8" ht="15.75" x14ac:dyDescent="0.25">
      <c r="A46" s="27" t="s">
        <v>35</v>
      </c>
      <c r="B46" s="28"/>
      <c r="C46" s="14"/>
      <c r="D46" s="71">
        <v>103</v>
      </c>
      <c r="E46" s="101">
        <v>8867774.25</v>
      </c>
      <c r="F46" s="101">
        <v>701801.49</v>
      </c>
      <c r="G46" s="118">
        <f t="shared" si="2"/>
        <v>0.92085934190307106</v>
      </c>
      <c r="H46" s="15"/>
    </row>
    <row r="47" spans="1:8" ht="15.75" x14ac:dyDescent="0.25">
      <c r="A47" s="27" t="s">
        <v>36</v>
      </c>
      <c r="B47" s="28"/>
      <c r="C47" s="14"/>
      <c r="D47" s="71"/>
      <c r="E47" s="101"/>
      <c r="F47" s="101"/>
      <c r="G47" s="118"/>
      <c r="H47" s="15"/>
    </row>
    <row r="48" spans="1:8" ht="15.75" x14ac:dyDescent="0.25">
      <c r="A48" s="27" t="s">
        <v>37</v>
      </c>
      <c r="B48" s="28"/>
      <c r="C48" s="14"/>
      <c r="D48" s="71">
        <v>97</v>
      </c>
      <c r="E48" s="101">
        <v>16931541.5</v>
      </c>
      <c r="F48" s="101">
        <v>1054584.97</v>
      </c>
      <c r="G48" s="118">
        <f t="shared" si="2"/>
        <v>0.93771476920751717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1184723</v>
      </c>
      <c r="F49" s="101">
        <v>56823</v>
      </c>
      <c r="G49" s="118">
        <f t="shared" si="2"/>
        <v>0.95203688963580513</v>
      </c>
      <c r="H49" s="15"/>
    </row>
    <row r="50" spans="1:8" ht="15.75" x14ac:dyDescent="0.25">
      <c r="A50" s="27" t="s">
        <v>39</v>
      </c>
      <c r="B50" s="28"/>
      <c r="C50" s="14"/>
      <c r="D50" s="71">
        <v>7</v>
      </c>
      <c r="E50" s="101">
        <v>1336000</v>
      </c>
      <c r="F50" s="101">
        <v>168526</v>
      </c>
      <c r="G50" s="118">
        <f t="shared" si="2"/>
        <v>0.87385778443113771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1</v>
      </c>
      <c r="E52" s="101">
        <v>273925</v>
      </c>
      <c r="F52" s="101">
        <v>29750</v>
      </c>
      <c r="G52" s="118">
        <f t="shared" si="2"/>
        <v>0.8913936296431505</v>
      </c>
      <c r="H52" s="15"/>
    </row>
    <row r="53" spans="1:8" ht="15.75" x14ac:dyDescent="0.25">
      <c r="A53" s="29" t="s">
        <v>59</v>
      </c>
      <c r="B53" s="30"/>
      <c r="C53" s="14"/>
      <c r="D53" s="71">
        <v>1</v>
      </c>
      <c r="E53" s="101">
        <v>157200</v>
      </c>
      <c r="F53" s="101">
        <v>22500</v>
      </c>
      <c r="G53" s="118">
        <f t="shared" si="2"/>
        <v>0.85687022900763354</v>
      </c>
      <c r="H53" s="15"/>
    </row>
    <row r="54" spans="1:8" ht="15.75" x14ac:dyDescent="0.25">
      <c r="A54" s="27" t="s">
        <v>60</v>
      </c>
      <c r="B54" s="30"/>
      <c r="C54" s="14"/>
      <c r="D54" s="71">
        <v>639</v>
      </c>
      <c r="E54" s="101">
        <v>55611926.630000003</v>
      </c>
      <c r="F54" s="101">
        <v>6125326.5800000001</v>
      </c>
      <c r="G54" s="118">
        <f t="shared" si="2"/>
        <v>0.88985588252042902</v>
      </c>
      <c r="H54" s="15"/>
    </row>
    <row r="55" spans="1:8" ht="15.75" x14ac:dyDescent="0.25">
      <c r="A55" s="27" t="s">
        <v>61</v>
      </c>
      <c r="B55" s="30"/>
      <c r="C55" s="14"/>
      <c r="D55" s="71"/>
      <c r="E55" s="101"/>
      <c r="F55" s="101"/>
      <c r="G55" s="118"/>
      <c r="H55" s="15"/>
    </row>
    <row r="56" spans="1:8" ht="15.75" x14ac:dyDescent="0.25">
      <c r="A56" s="27" t="s">
        <v>156</v>
      </c>
      <c r="B56" s="30"/>
      <c r="C56" s="14"/>
      <c r="D56" s="71">
        <v>5</v>
      </c>
      <c r="E56" s="101">
        <v>40336.379999999997</v>
      </c>
      <c r="F56" s="101">
        <v>5582.12</v>
      </c>
      <c r="G56" s="118">
        <f t="shared" si="2"/>
        <v>0.86161078411101832</v>
      </c>
      <c r="H56" s="15"/>
    </row>
    <row r="57" spans="1:8" x14ac:dyDescent="0.2">
      <c r="A57" s="31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2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21"/>
      <c r="D61" s="72"/>
      <c r="E61" s="77"/>
      <c r="F61" s="111"/>
      <c r="G61" s="119"/>
      <c r="H61" s="2"/>
    </row>
    <row r="62" spans="1:8" ht="18" x14ac:dyDescent="0.25">
      <c r="A62" s="20" t="s">
        <v>45</v>
      </c>
      <c r="B62" s="20"/>
      <c r="C62" s="38"/>
      <c r="D62" s="73">
        <f>SUM(D44:D58)</f>
        <v>933</v>
      </c>
      <c r="E62" s="112">
        <f>SUM(E44:E61)</f>
        <v>98052235.530000001</v>
      </c>
      <c r="F62" s="112">
        <f>SUM(F44:F61)</f>
        <v>9509561.3300000001</v>
      </c>
      <c r="G62" s="122">
        <f>1-(F62/E62)</f>
        <v>0.90301535422830348</v>
      </c>
      <c r="H62" s="2"/>
    </row>
    <row r="63" spans="1:8" ht="18" x14ac:dyDescent="0.25">
      <c r="A63" s="33"/>
      <c r="B63" s="33"/>
      <c r="C63" s="38"/>
      <c r="D63" s="12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51"/>
      <c r="E64" s="116"/>
      <c r="F64" s="36">
        <f>F62+F39</f>
        <v>12193055.33</v>
      </c>
      <c r="G64" s="116"/>
      <c r="H64" s="2"/>
    </row>
    <row r="65" spans="1:8" ht="18" x14ac:dyDescent="0.25">
      <c r="A65" s="34"/>
      <c r="B65" s="35"/>
      <c r="C65" s="38"/>
      <c r="D65" s="50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36"/>
      <c r="F72" s="2"/>
      <c r="G72" s="2"/>
      <c r="H72" s="2"/>
    </row>
    <row r="73" spans="1:8" ht="18" x14ac:dyDescent="0.25">
      <c r="A73" s="42"/>
      <c r="B73" s="38"/>
      <c r="C73" s="38"/>
      <c r="D73" s="38"/>
      <c r="E73" s="43"/>
      <c r="F73" s="2"/>
      <c r="G73" s="2"/>
      <c r="H73" s="2"/>
    </row>
    <row r="74" spans="1:8" ht="18" x14ac:dyDescent="0.25">
      <c r="A74" s="42"/>
      <c r="B74" s="38"/>
      <c r="C74" s="38"/>
      <c r="D74" s="38"/>
      <c r="E74" s="44"/>
      <c r="F74" s="2"/>
      <c r="G74" s="2"/>
      <c r="H74" s="2"/>
    </row>
    <row r="75" spans="1:8" ht="18" x14ac:dyDescent="0.25">
      <c r="A75" s="42"/>
      <c r="B75" s="38"/>
      <c r="C75" s="38"/>
      <c r="D75" s="38"/>
      <c r="E75" s="45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36"/>
      <c r="F77" s="2"/>
      <c r="G77" s="2"/>
      <c r="H77" s="2"/>
    </row>
    <row r="78" spans="1:8" ht="18" x14ac:dyDescent="0.25">
      <c r="A78" s="42"/>
      <c r="B78" s="38"/>
      <c r="C78" s="38"/>
      <c r="D78" s="38"/>
      <c r="E78" s="43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4"/>
      <c r="F81" s="2"/>
      <c r="G81" s="2"/>
      <c r="H81" s="2"/>
    </row>
    <row r="82" spans="1:8" ht="18" x14ac:dyDescent="0.25">
      <c r="A82" s="42"/>
      <c r="B82" s="38"/>
      <c r="C82" s="38"/>
      <c r="D82" s="38"/>
      <c r="E82" s="46"/>
      <c r="F82" s="2"/>
      <c r="G82" s="2"/>
      <c r="H82" s="2"/>
    </row>
    <row r="83" spans="1:8" ht="18" x14ac:dyDescent="0.25">
      <c r="A83" s="42"/>
      <c r="B83" s="38"/>
      <c r="C83" s="38"/>
      <c r="D83" s="38"/>
      <c r="E83" s="38"/>
      <c r="F83" s="2"/>
      <c r="G83" s="2"/>
      <c r="H83" s="2"/>
    </row>
    <row r="84" spans="1:8" ht="15.75" x14ac:dyDescent="0.25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5546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JANUARY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134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1"/>
      <c r="F9" s="101"/>
      <c r="G9" s="118"/>
      <c r="H9" s="15"/>
    </row>
    <row r="10" spans="1:8" ht="15.75" x14ac:dyDescent="0.25">
      <c r="A10" s="136" t="s">
        <v>11</v>
      </c>
      <c r="B10" s="137"/>
      <c r="C10" s="14"/>
      <c r="D10" s="71">
        <v>7</v>
      </c>
      <c r="E10" s="101">
        <v>501411</v>
      </c>
      <c r="F10" s="101">
        <v>107408</v>
      </c>
      <c r="G10" s="118">
        <f>F10/E10</f>
        <v>0.21421149516065663</v>
      </c>
      <c r="H10" s="15"/>
    </row>
    <row r="11" spans="1:8" ht="15.75" x14ac:dyDescent="0.25">
      <c r="A11" s="136" t="s">
        <v>94</v>
      </c>
      <c r="B11" s="137"/>
      <c r="C11" s="14"/>
      <c r="D11" s="71"/>
      <c r="E11" s="101"/>
      <c r="F11" s="101"/>
      <c r="G11" s="118"/>
      <c r="H11" s="15"/>
    </row>
    <row r="12" spans="1:8" ht="15.75" x14ac:dyDescent="0.25">
      <c r="A12" s="136" t="s">
        <v>62</v>
      </c>
      <c r="B12" s="137"/>
      <c r="C12" s="14"/>
      <c r="D12" s="71">
        <v>1</v>
      </c>
      <c r="E12" s="101">
        <v>181890</v>
      </c>
      <c r="F12" s="101">
        <v>28823.5</v>
      </c>
      <c r="G12" s="118">
        <f>F12/E12</f>
        <v>0.15846665567100995</v>
      </c>
      <c r="H12" s="15"/>
    </row>
    <row r="13" spans="1:8" ht="15.75" x14ac:dyDescent="0.25">
      <c r="A13" s="136" t="s">
        <v>63</v>
      </c>
      <c r="B13" s="137"/>
      <c r="C13" s="14"/>
      <c r="D13" s="71"/>
      <c r="E13" s="101"/>
      <c r="F13" s="101"/>
      <c r="G13" s="118"/>
      <c r="H13" s="15"/>
    </row>
    <row r="14" spans="1:8" ht="15.75" x14ac:dyDescent="0.25">
      <c r="A14" s="136" t="s">
        <v>119</v>
      </c>
      <c r="B14" s="137"/>
      <c r="C14" s="14"/>
      <c r="D14" s="71">
        <v>5</v>
      </c>
      <c r="E14" s="101">
        <v>2620711</v>
      </c>
      <c r="F14" s="101">
        <v>296828.5</v>
      </c>
      <c r="G14" s="118">
        <f>F14/E14</f>
        <v>0.11326258408500593</v>
      </c>
      <c r="H14" s="15"/>
    </row>
    <row r="15" spans="1:8" ht="15.75" x14ac:dyDescent="0.25">
      <c r="A15" s="136" t="s">
        <v>25</v>
      </c>
      <c r="B15" s="137"/>
      <c r="C15" s="14"/>
      <c r="D15" s="71"/>
      <c r="E15" s="101"/>
      <c r="F15" s="101"/>
      <c r="G15" s="118"/>
      <c r="H15" s="15"/>
    </row>
    <row r="16" spans="1:8" ht="15.75" x14ac:dyDescent="0.25">
      <c r="A16" s="136" t="s">
        <v>103</v>
      </c>
      <c r="B16" s="137"/>
      <c r="C16" s="14"/>
      <c r="D16" s="71"/>
      <c r="E16" s="101"/>
      <c r="F16" s="101"/>
      <c r="G16" s="118"/>
      <c r="H16" s="15"/>
    </row>
    <row r="17" spans="1:8" ht="15.75" x14ac:dyDescent="0.25">
      <c r="A17" s="136" t="s">
        <v>120</v>
      </c>
      <c r="B17" s="137"/>
      <c r="C17" s="14"/>
      <c r="D17" s="71">
        <v>1</v>
      </c>
      <c r="E17" s="101">
        <v>8000</v>
      </c>
      <c r="F17" s="101">
        <v>1410</v>
      </c>
      <c r="G17" s="118">
        <f>F17/E17</f>
        <v>0.17624999999999999</v>
      </c>
      <c r="H17" s="15"/>
    </row>
    <row r="18" spans="1:8" ht="15.75" x14ac:dyDescent="0.25">
      <c r="A18" s="136" t="s">
        <v>14</v>
      </c>
      <c r="B18" s="137"/>
      <c r="C18" s="14"/>
      <c r="D18" s="71">
        <v>1</v>
      </c>
      <c r="E18" s="101">
        <v>427528</v>
      </c>
      <c r="F18" s="101">
        <v>130378</v>
      </c>
      <c r="G18" s="118">
        <f>F18/E18</f>
        <v>0.30495780393330962</v>
      </c>
      <c r="H18" s="15"/>
    </row>
    <row r="19" spans="1:8" ht="15.75" x14ac:dyDescent="0.25">
      <c r="A19" s="136" t="s">
        <v>15</v>
      </c>
      <c r="B19" s="137"/>
      <c r="C19" s="14"/>
      <c r="D19" s="71"/>
      <c r="E19" s="101"/>
      <c r="F19" s="101"/>
      <c r="G19" s="118"/>
      <c r="H19" s="15"/>
    </row>
    <row r="20" spans="1:8" ht="15.75" x14ac:dyDescent="0.25">
      <c r="A20" s="136" t="s">
        <v>154</v>
      </c>
      <c r="B20" s="137"/>
      <c r="C20" s="14"/>
      <c r="D20" s="71"/>
      <c r="E20" s="101"/>
      <c r="F20" s="101"/>
      <c r="G20" s="118"/>
      <c r="H20" s="15"/>
    </row>
    <row r="21" spans="1:8" ht="15.75" x14ac:dyDescent="0.25">
      <c r="A21" s="136" t="s">
        <v>157</v>
      </c>
      <c r="B21" s="137"/>
      <c r="C21" s="14"/>
      <c r="D21" s="71">
        <v>2</v>
      </c>
      <c r="E21" s="101">
        <v>28380</v>
      </c>
      <c r="F21" s="101">
        <v>4871.5</v>
      </c>
      <c r="G21" s="118">
        <f>F21/E21</f>
        <v>0.17165257223396757</v>
      </c>
      <c r="H21" s="15"/>
    </row>
    <row r="22" spans="1:8" ht="15.75" x14ac:dyDescent="0.25">
      <c r="A22" s="136" t="s">
        <v>143</v>
      </c>
      <c r="B22" s="137"/>
      <c r="C22" s="14"/>
      <c r="D22" s="71"/>
      <c r="E22" s="101"/>
      <c r="F22" s="101"/>
      <c r="G22" s="118"/>
      <c r="H22" s="15"/>
    </row>
    <row r="23" spans="1:8" ht="15.75" x14ac:dyDescent="0.25">
      <c r="A23" s="136" t="s">
        <v>108</v>
      </c>
      <c r="B23" s="137"/>
      <c r="C23" s="14"/>
      <c r="D23" s="71">
        <v>9</v>
      </c>
      <c r="E23" s="101">
        <v>818693</v>
      </c>
      <c r="F23" s="101">
        <v>174678</v>
      </c>
      <c r="G23" s="118">
        <f>F23/E23</f>
        <v>0.21336202947869348</v>
      </c>
      <c r="H23" s="15"/>
    </row>
    <row r="24" spans="1:8" ht="15.75" x14ac:dyDescent="0.25">
      <c r="A24" s="136" t="s">
        <v>138</v>
      </c>
      <c r="B24" s="137"/>
      <c r="C24" s="14"/>
      <c r="D24" s="71">
        <v>1</v>
      </c>
      <c r="E24" s="101">
        <v>177147</v>
      </c>
      <c r="F24" s="101">
        <v>83120</v>
      </c>
      <c r="G24" s="118">
        <f>F24/E24</f>
        <v>0.46921483287890847</v>
      </c>
      <c r="H24" s="15"/>
    </row>
    <row r="25" spans="1:8" ht="15.75" x14ac:dyDescent="0.25">
      <c r="A25" s="138" t="s">
        <v>20</v>
      </c>
      <c r="B25" s="137"/>
      <c r="C25" s="14"/>
      <c r="D25" s="71">
        <v>1</v>
      </c>
      <c r="E25" s="101">
        <v>172732</v>
      </c>
      <c r="F25" s="101">
        <v>48226</v>
      </c>
      <c r="G25" s="118">
        <f>F25/E25</f>
        <v>0.27919551675427828</v>
      </c>
      <c r="H25" s="15"/>
    </row>
    <row r="26" spans="1:8" ht="15.75" x14ac:dyDescent="0.25">
      <c r="A26" s="138" t="s">
        <v>21</v>
      </c>
      <c r="B26" s="137"/>
      <c r="C26" s="14"/>
      <c r="D26" s="71"/>
      <c r="E26" s="101"/>
      <c r="F26" s="101"/>
      <c r="G26" s="118"/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18"/>
      <c r="H27" s="1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18"/>
      <c r="H28" s="15"/>
    </row>
    <row r="29" spans="1:8" ht="15.75" x14ac:dyDescent="0.25">
      <c r="A29" s="139" t="s">
        <v>133</v>
      </c>
      <c r="B29" s="137"/>
      <c r="C29" s="14"/>
      <c r="D29" s="71"/>
      <c r="E29" s="101"/>
      <c r="F29" s="101"/>
      <c r="G29" s="118"/>
      <c r="H29" s="15"/>
    </row>
    <row r="30" spans="1:8" ht="15.75" x14ac:dyDescent="0.25">
      <c r="A30" s="139" t="s">
        <v>66</v>
      </c>
      <c r="B30" s="137"/>
      <c r="C30" s="14"/>
      <c r="D30" s="71"/>
      <c r="E30" s="101"/>
      <c r="F30" s="101"/>
      <c r="G30" s="118"/>
      <c r="H30" s="15"/>
    </row>
    <row r="31" spans="1:8" ht="15.75" x14ac:dyDescent="0.25">
      <c r="A31" s="139" t="s">
        <v>144</v>
      </c>
      <c r="B31" s="137"/>
      <c r="C31" s="14"/>
      <c r="D31" s="71"/>
      <c r="E31" s="101"/>
      <c r="F31" s="101"/>
      <c r="G31" s="118"/>
      <c r="H31" s="15"/>
    </row>
    <row r="32" spans="1:8" ht="15.75" x14ac:dyDescent="0.25">
      <c r="A32" s="139" t="s">
        <v>53</v>
      </c>
      <c r="B32" s="137"/>
      <c r="C32" s="14"/>
      <c r="D32" s="71"/>
      <c r="E32" s="101"/>
      <c r="F32" s="101"/>
      <c r="G32" s="118"/>
      <c r="H32" s="15"/>
    </row>
    <row r="33" spans="1:8" ht="15.75" x14ac:dyDescent="0.25">
      <c r="A33" s="139" t="s">
        <v>151</v>
      </c>
      <c r="B33" s="137"/>
      <c r="C33" s="14"/>
      <c r="D33" s="71"/>
      <c r="E33" s="101"/>
      <c r="F33" s="101"/>
      <c r="G33" s="118"/>
      <c r="H33" s="15"/>
    </row>
    <row r="34" spans="1:8" ht="15.75" x14ac:dyDescent="0.25">
      <c r="A34" s="139" t="s">
        <v>95</v>
      </c>
      <c r="B34" s="137"/>
      <c r="C34" s="14"/>
      <c r="D34" s="71"/>
      <c r="E34" s="101"/>
      <c r="F34" s="101"/>
      <c r="G34" s="118"/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28</v>
      </c>
      <c r="E39" s="112">
        <f>SUM(E9:E38)</f>
        <v>4936492</v>
      </c>
      <c r="F39" s="112">
        <f>SUM(F9:F38)</f>
        <v>875743.5</v>
      </c>
      <c r="G39" s="122">
        <f>F39/E39</f>
        <v>0.1774019891048137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9</v>
      </c>
      <c r="E44" s="101">
        <v>639900.84</v>
      </c>
      <c r="F44" s="101">
        <v>51788.86</v>
      </c>
      <c r="G44" s="118">
        <f>1-(+F44/E44)</f>
        <v>0.91906736675013589</v>
      </c>
      <c r="H44" s="1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x14ac:dyDescent="0.25">
      <c r="A46" s="27" t="s">
        <v>35</v>
      </c>
      <c r="B46" s="28"/>
      <c r="C46" s="14"/>
      <c r="D46" s="71">
        <v>31</v>
      </c>
      <c r="E46" s="101">
        <v>1186926.1000000001</v>
      </c>
      <c r="F46" s="101">
        <v>111663.35</v>
      </c>
      <c r="G46" s="118">
        <f>1-(+F46/E46)</f>
        <v>0.90592223896668878</v>
      </c>
      <c r="H46" s="15"/>
    </row>
    <row r="47" spans="1:8" ht="15.75" x14ac:dyDescent="0.25">
      <c r="A47" s="27" t="s">
        <v>36</v>
      </c>
      <c r="B47" s="28"/>
      <c r="C47" s="14"/>
      <c r="D47" s="71">
        <v>7</v>
      </c>
      <c r="E47" s="101">
        <v>1740764.5</v>
      </c>
      <c r="F47" s="101">
        <v>85250.85</v>
      </c>
      <c r="G47" s="118"/>
      <c r="H47" s="15"/>
    </row>
    <row r="48" spans="1:8" ht="15.75" x14ac:dyDescent="0.25">
      <c r="A48" s="27" t="s">
        <v>37</v>
      </c>
      <c r="B48" s="28"/>
      <c r="C48" s="14"/>
      <c r="D48" s="71">
        <v>30</v>
      </c>
      <c r="E48" s="101">
        <v>3438783</v>
      </c>
      <c r="F48" s="101">
        <v>219884.1</v>
      </c>
      <c r="G48" s="118">
        <f>1-(+F48/E48)</f>
        <v>0.93605758199921307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9</v>
      </c>
      <c r="E50" s="101">
        <v>435650</v>
      </c>
      <c r="F50" s="101">
        <v>23860</v>
      </c>
      <c r="G50" s="118">
        <f>1-(+F50/E50)</f>
        <v>0.94523126362906007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x14ac:dyDescent="0.25">
      <c r="A53" s="29" t="s">
        <v>59</v>
      </c>
      <c r="B53" s="30"/>
      <c r="C53" s="14"/>
      <c r="D53" s="71"/>
      <c r="E53" s="101"/>
      <c r="F53" s="101"/>
      <c r="G53" s="118"/>
      <c r="H53" s="15"/>
    </row>
    <row r="54" spans="1:8" ht="15.75" x14ac:dyDescent="0.25">
      <c r="A54" s="27" t="s">
        <v>60</v>
      </c>
      <c r="B54" s="30"/>
      <c r="C54" s="14"/>
      <c r="D54" s="71">
        <v>485</v>
      </c>
      <c r="E54" s="101">
        <v>24539532.43</v>
      </c>
      <c r="F54" s="101">
        <v>2893508.78</v>
      </c>
      <c r="G54" s="118">
        <f>1-(+F54/E54)</f>
        <v>0.88208786013939555</v>
      </c>
      <c r="H54" s="15"/>
    </row>
    <row r="55" spans="1:8" ht="15.75" x14ac:dyDescent="0.25">
      <c r="A55" s="27" t="s">
        <v>61</v>
      </c>
      <c r="B55" s="30"/>
      <c r="C55" s="14"/>
      <c r="D55" s="71"/>
      <c r="E55" s="101"/>
      <c r="F55" s="101"/>
      <c r="G55" s="118"/>
      <c r="H55" s="15"/>
    </row>
    <row r="56" spans="1:8" ht="15.75" x14ac:dyDescent="0.25">
      <c r="A56" s="70" t="s">
        <v>117</v>
      </c>
      <c r="B56" s="30"/>
      <c r="C56" s="14"/>
      <c r="D56" s="71">
        <v>327</v>
      </c>
      <c r="E56" s="101">
        <v>45939617.07</v>
      </c>
      <c r="F56" s="101">
        <v>4970236.53</v>
      </c>
      <c r="G56" s="118">
        <f>1-(+F56/E56)</f>
        <v>0.89180936091768781</v>
      </c>
      <c r="H56" s="15"/>
    </row>
    <row r="57" spans="1:8" x14ac:dyDescent="0.2">
      <c r="A57" s="16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00"/>
      <c r="F59" s="101">
        <v>27.6</v>
      </c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14"/>
      <c r="D61" s="72"/>
      <c r="E61" s="111"/>
      <c r="F61" s="111"/>
      <c r="G61" s="119"/>
      <c r="H61" s="15"/>
    </row>
    <row r="62" spans="1:8" ht="15.75" x14ac:dyDescent="0.25">
      <c r="A62" s="20" t="s">
        <v>45</v>
      </c>
      <c r="B62" s="20"/>
      <c r="C62" s="21"/>
      <c r="D62" s="73">
        <f>SUM(D44:D58)</f>
        <v>898</v>
      </c>
      <c r="E62" s="112">
        <f>SUM(E44:E61)</f>
        <v>77921173.939999998</v>
      </c>
      <c r="F62" s="112">
        <f>SUM(F44:F61)</f>
        <v>8356220.0700000003</v>
      </c>
      <c r="G62" s="122">
        <f>1-(+F62/E62)</f>
        <v>0.89276059833961996</v>
      </c>
      <c r="H62" s="2"/>
    </row>
    <row r="63" spans="1:8" x14ac:dyDescent="0.2">
      <c r="A63" s="33"/>
      <c r="B63" s="33"/>
      <c r="C63" s="33"/>
      <c r="D63" s="11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5"/>
      <c r="D64" s="116"/>
      <c r="E64" s="116"/>
      <c r="F64" s="36">
        <f>F62+F39</f>
        <v>9231963.5700000003</v>
      </c>
      <c r="G64" s="116"/>
      <c r="H64" s="2"/>
    </row>
    <row r="65" spans="1:8" ht="18" x14ac:dyDescent="0.25">
      <c r="A65" s="37"/>
      <c r="B65" s="38"/>
      <c r="C65" s="38"/>
      <c r="D65" s="35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36"/>
      <c r="F72" s="2"/>
      <c r="G72" s="2"/>
      <c r="H72" s="2"/>
    </row>
    <row r="73" spans="1:8" ht="18" x14ac:dyDescent="0.25">
      <c r="A73" s="42"/>
      <c r="B73" s="38"/>
      <c r="C73" s="38"/>
      <c r="D73" s="38"/>
      <c r="E73" s="43"/>
      <c r="F73" s="2"/>
      <c r="G73" s="2"/>
      <c r="H73" s="2"/>
    </row>
    <row r="74" spans="1:8" ht="18" x14ac:dyDescent="0.25">
      <c r="A74" s="42"/>
      <c r="B74" s="38"/>
      <c r="C74" s="38"/>
      <c r="D74" s="38"/>
      <c r="E74" s="44"/>
      <c r="F74" s="2"/>
      <c r="G74" s="2"/>
      <c r="H74" s="2"/>
    </row>
    <row r="75" spans="1:8" ht="18" x14ac:dyDescent="0.25">
      <c r="A75" s="42"/>
      <c r="B75" s="38"/>
      <c r="C75" s="38"/>
      <c r="D75" s="38"/>
      <c r="E75" s="45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36"/>
      <c r="F77" s="2"/>
      <c r="G77" s="2"/>
      <c r="H77" s="2"/>
    </row>
    <row r="78" spans="1:8" ht="18" x14ac:dyDescent="0.25">
      <c r="A78" s="42"/>
      <c r="B78" s="38"/>
      <c r="C78" s="38"/>
      <c r="D78" s="38"/>
      <c r="E78" s="43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4"/>
      <c r="F81" s="2"/>
      <c r="G81" s="2"/>
      <c r="H81" s="2"/>
    </row>
    <row r="82" spans="1:8" ht="18" x14ac:dyDescent="0.25">
      <c r="A82" s="42"/>
      <c r="B82" s="38"/>
      <c r="C82" s="38"/>
      <c r="D82" s="38"/>
      <c r="E82" s="46"/>
      <c r="F82" s="2"/>
      <c r="G82" s="2"/>
      <c r="H82" s="2"/>
    </row>
    <row r="83" spans="1:8" ht="18" x14ac:dyDescent="0.25">
      <c r="A83" s="42"/>
      <c r="B83" s="38"/>
      <c r="C83" s="38"/>
      <c r="D83" s="38"/>
      <c r="E83" s="38"/>
      <c r="F83" s="2"/>
      <c r="G83" s="2"/>
      <c r="H83" s="2"/>
    </row>
    <row r="84" spans="1:8" ht="15.75" x14ac:dyDescent="0.25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88671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JANUARY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121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0"/>
      <c r="F9" s="101"/>
      <c r="G9" s="118"/>
      <c r="H9" s="15"/>
    </row>
    <row r="10" spans="1:8" ht="15.75" x14ac:dyDescent="0.25">
      <c r="A10" s="136" t="s">
        <v>11</v>
      </c>
      <c r="B10" s="137"/>
      <c r="C10" s="14"/>
      <c r="D10" s="71"/>
      <c r="E10" s="100"/>
      <c r="F10" s="101"/>
      <c r="G10" s="118"/>
      <c r="H10" s="15"/>
    </row>
    <row r="11" spans="1:8" ht="15.75" x14ac:dyDescent="0.25">
      <c r="A11" s="136" t="s">
        <v>94</v>
      </c>
      <c r="B11" s="137"/>
      <c r="C11" s="14"/>
      <c r="D11" s="71">
        <v>4</v>
      </c>
      <c r="E11" s="100">
        <v>854399</v>
      </c>
      <c r="F11" s="101">
        <v>192290.5</v>
      </c>
      <c r="G11" s="118">
        <f t="shared" ref="G11:G23" si="0">F11/E11</f>
        <v>0.22505936921742653</v>
      </c>
      <c r="H11" s="15"/>
    </row>
    <row r="12" spans="1:8" ht="15.75" x14ac:dyDescent="0.25">
      <c r="A12" s="136" t="s">
        <v>62</v>
      </c>
      <c r="B12" s="137"/>
      <c r="C12" s="14"/>
      <c r="D12" s="71"/>
      <c r="E12" s="100"/>
      <c r="F12" s="101"/>
      <c r="G12" s="118"/>
      <c r="H12" s="15"/>
    </row>
    <row r="13" spans="1:8" ht="15.75" x14ac:dyDescent="0.25">
      <c r="A13" s="136" t="s">
        <v>63</v>
      </c>
      <c r="B13" s="137"/>
      <c r="C13" s="14"/>
      <c r="D13" s="71">
        <v>1</v>
      </c>
      <c r="E13" s="100">
        <v>26623</v>
      </c>
      <c r="F13" s="101">
        <v>7832</v>
      </c>
      <c r="G13" s="118">
        <f t="shared" si="0"/>
        <v>0.29418172257070951</v>
      </c>
      <c r="H13" s="15"/>
    </row>
    <row r="14" spans="1:8" ht="15.75" x14ac:dyDescent="0.25">
      <c r="A14" s="136" t="s">
        <v>119</v>
      </c>
      <c r="B14" s="137"/>
      <c r="C14" s="14"/>
      <c r="D14" s="71">
        <v>4</v>
      </c>
      <c r="E14" s="100">
        <v>1433280</v>
      </c>
      <c r="F14" s="101">
        <v>36230.5</v>
      </c>
      <c r="G14" s="118">
        <f t="shared" si="0"/>
        <v>2.5278033601250281E-2</v>
      </c>
      <c r="H14" s="15"/>
    </row>
    <row r="15" spans="1:8" ht="15.75" x14ac:dyDescent="0.25">
      <c r="A15" s="136" t="s">
        <v>25</v>
      </c>
      <c r="B15" s="137"/>
      <c r="C15" s="14"/>
      <c r="D15" s="71">
        <v>1</v>
      </c>
      <c r="E15" s="100">
        <v>31920</v>
      </c>
      <c r="F15" s="101">
        <v>-20489</v>
      </c>
      <c r="G15" s="118">
        <f t="shared" si="0"/>
        <v>-0.64188596491228067</v>
      </c>
      <c r="H15" s="15"/>
    </row>
    <row r="16" spans="1:8" ht="15.75" x14ac:dyDescent="0.25">
      <c r="A16" s="136" t="s">
        <v>103</v>
      </c>
      <c r="B16" s="137"/>
      <c r="C16" s="14"/>
      <c r="D16" s="71">
        <v>2</v>
      </c>
      <c r="E16" s="100">
        <v>155678</v>
      </c>
      <c r="F16" s="101">
        <v>46943</v>
      </c>
      <c r="G16" s="118">
        <f t="shared" si="0"/>
        <v>0.30153907424298876</v>
      </c>
      <c r="H16" s="15"/>
    </row>
    <row r="17" spans="1:8" ht="15.75" x14ac:dyDescent="0.25">
      <c r="A17" s="136" t="s">
        <v>120</v>
      </c>
      <c r="B17" s="137"/>
      <c r="C17" s="14"/>
      <c r="D17" s="71"/>
      <c r="E17" s="100"/>
      <c r="F17" s="101"/>
      <c r="G17" s="118"/>
      <c r="H17" s="15"/>
    </row>
    <row r="18" spans="1:8" ht="15.75" x14ac:dyDescent="0.25">
      <c r="A18" s="136" t="s">
        <v>14</v>
      </c>
      <c r="B18" s="137"/>
      <c r="C18" s="14"/>
      <c r="D18" s="71">
        <v>2</v>
      </c>
      <c r="E18" s="100">
        <v>195933</v>
      </c>
      <c r="F18" s="101">
        <v>45861</v>
      </c>
      <c r="G18" s="118">
        <f t="shared" si="0"/>
        <v>0.23406470579228614</v>
      </c>
      <c r="H18" s="15"/>
    </row>
    <row r="19" spans="1:8" ht="15.75" x14ac:dyDescent="0.25">
      <c r="A19" s="136" t="s">
        <v>15</v>
      </c>
      <c r="B19" s="137"/>
      <c r="C19" s="14"/>
      <c r="D19" s="71">
        <v>2</v>
      </c>
      <c r="E19" s="100">
        <v>1101487</v>
      </c>
      <c r="F19" s="101">
        <v>210260.5</v>
      </c>
      <c r="G19" s="118">
        <f t="shared" si="0"/>
        <v>0.19088786340646779</v>
      </c>
      <c r="H19" s="15"/>
    </row>
    <row r="20" spans="1:8" ht="15.75" x14ac:dyDescent="0.25">
      <c r="A20" s="136" t="s">
        <v>154</v>
      </c>
      <c r="B20" s="137"/>
      <c r="C20" s="14"/>
      <c r="D20" s="71">
        <v>1</v>
      </c>
      <c r="E20" s="100">
        <v>50321</v>
      </c>
      <c r="F20" s="101">
        <v>5063</v>
      </c>
      <c r="G20" s="118">
        <f t="shared" si="0"/>
        <v>0.10061405774924982</v>
      </c>
      <c r="H20" s="15"/>
    </row>
    <row r="21" spans="1:8" ht="15.75" x14ac:dyDescent="0.25">
      <c r="A21" s="136" t="s">
        <v>157</v>
      </c>
      <c r="B21" s="137"/>
      <c r="C21" s="14"/>
      <c r="D21" s="71"/>
      <c r="E21" s="100"/>
      <c r="F21" s="101"/>
      <c r="G21" s="118"/>
      <c r="H21" s="15"/>
    </row>
    <row r="22" spans="1:8" ht="15.75" x14ac:dyDescent="0.25">
      <c r="A22" s="136" t="s">
        <v>143</v>
      </c>
      <c r="B22" s="137"/>
      <c r="C22" s="14"/>
      <c r="D22" s="71">
        <v>9</v>
      </c>
      <c r="E22" s="100">
        <v>1660667</v>
      </c>
      <c r="F22" s="101">
        <v>375137.5</v>
      </c>
      <c r="G22" s="118">
        <f t="shared" si="0"/>
        <v>0.22589567926622256</v>
      </c>
      <c r="H22" s="15"/>
    </row>
    <row r="23" spans="1:8" ht="15.75" x14ac:dyDescent="0.25">
      <c r="A23" s="136" t="s">
        <v>108</v>
      </c>
      <c r="B23" s="137"/>
      <c r="C23" s="14"/>
      <c r="D23" s="71">
        <v>2</v>
      </c>
      <c r="E23" s="100">
        <v>14020</v>
      </c>
      <c r="F23" s="101">
        <v>17347.5</v>
      </c>
      <c r="G23" s="118">
        <f t="shared" si="0"/>
        <v>1.237339514978602</v>
      </c>
      <c r="H23" s="15"/>
    </row>
    <row r="24" spans="1:8" ht="15.75" x14ac:dyDescent="0.25">
      <c r="A24" s="136" t="s">
        <v>138</v>
      </c>
      <c r="B24" s="137"/>
      <c r="C24" s="14"/>
      <c r="D24" s="71"/>
      <c r="E24" s="100"/>
      <c r="F24" s="101"/>
      <c r="G24" s="118"/>
      <c r="H24" s="15"/>
    </row>
    <row r="25" spans="1:8" ht="15.75" x14ac:dyDescent="0.25">
      <c r="A25" s="138" t="s">
        <v>20</v>
      </c>
      <c r="B25" s="137"/>
      <c r="C25" s="14"/>
      <c r="D25" s="71">
        <v>4</v>
      </c>
      <c r="E25" s="100">
        <v>707661</v>
      </c>
      <c r="F25" s="101">
        <v>129955</v>
      </c>
      <c r="G25" s="118">
        <f>F25/E25</f>
        <v>0.18364018929967879</v>
      </c>
      <c r="H25" s="15"/>
    </row>
    <row r="26" spans="1:8" ht="15.75" x14ac:dyDescent="0.25">
      <c r="A26" s="138" t="s">
        <v>21</v>
      </c>
      <c r="B26" s="137"/>
      <c r="C26" s="14"/>
      <c r="D26" s="71"/>
      <c r="E26" s="100"/>
      <c r="F26" s="101"/>
      <c r="G26" s="118"/>
      <c r="H26" s="15"/>
    </row>
    <row r="27" spans="1:8" ht="15.75" x14ac:dyDescent="0.25">
      <c r="A27" s="139" t="s">
        <v>22</v>
      </c>
      <c r="B27" s="137"/>
      <c r="C27" s="14"/>
      <c r="D27" s="71"/>
      <c r="E27" s="100"/>
      <c r="F27" s="101"/>
      <c r="G27" s="118"/>
      <c r="H27" s="15"/>
    </row>
    <row r="28" spans="1:8" ht="15.75" x14ac:dyDescent="0.25">
      <c r="A28" s="139" t="s">
        <v>23</v>
      </c>
      <c r="B28" s="137"/>
      <c r="C28" s="14"/>
      <c r="D28" s="71"/>
      <c r="E28" s="100"/>
      <c r="F28" s="101"/>
      <c r="G28" s="118"/>
      <c r="H28" s="15"/>
    </row>
    <row r="29" spans="1:8" ht="15.75" x14ac:dyDescent="0.25">
      <c r="A29" s="139" t="s">
        <v>133</v>
      </c>
      <c r="B29" s="137"/>
      <c r="C29" s="14"/>
      <c r="D29" s="71">
        <v>1</v>
      </c>
      <c r="E29" s="100">
        <v>36014</v>
      </c>
      <c r="F29" s="101">
        <v>1579</v>
      </c>
      <c r="G29" s="118">
        <f t="shared" ref="G29:G34" si="1">F29/E29</f>
        <v>4.3844060643083244E-2</v>
      </c>
      <c r="H29" s="15"/>
    </row>
    <row r="30" spans="1:8" ht="15.75" x14ac:dyDescent="0.25">
      <c r="A30" s="139" t="s">
        <v>66</v>
      </c>
      <c r="B30" s="137"/>
      <c r="C30" s="14"/>
      <c r="D30" s="71">
        <v>1</v>
      </c>
      <c r="E30" s="100">
        <v>42795</v>
      </c>
      <c r="F30" s="101">
        <v>10316.5</v>
      </c>
      <c r="G30" s="118">
        <f t="shared" si="1"/>
        <v>0.24106788176188806</v>
      </c>
      <c r="H30" s="15"/>
    </row>
    <row r="31" spans="1:8" ht="15.75" x14ac:dyDescent="0.25">
      <c r="A31" s="139" t="s">
        <v>144</v>
      </c>
      <c r="B31" s="137"/>
      <c r="C31" s="14"/>
      <c r="D31" s="71">
        <v>2</v>
      </c>
      <c r="E31" s="100">
        <v>439846</v>
      </c>
      <c r="F31" s="101">
        <v>17204.5</v>
      </c>
      <c r="G31" s="118">
        <f t="shared" si="1"/>
        <v>3.9114826552929888E-2</v>
      </c>
      <c r="H31" s="15"/>
    </row>
    <row r="32" spans="1:8" ht="15.75" x14ac:dyDescent="0.25">
      <c r="A32" s="139" t="s">
        <v>53</v>
      </c>
      <c r="B32" s="137"/>
      <c r="C32" s="14"/>
      <c r="D32" s="71">
        <v>1</v>
      </c>
      <c r="E32" s="100">
        <v>146675</v>
      </c>
      <c r="F32" s="101">
        <v>21881</v>
      </c>
      <c r="G32" s="118">
        <f t="shared" si="1"/>
        <v>0.14918016021816943</v>
      </c>
      <c r="H32" s="15"/>
    </row>
    <row r="33" spans="1:8" ht="15.75" x14ac:dyDescent="0.25">
      <c r="A33" s="139" t="s">
        <v>151</v>
      </c>
      <c r="B33" s="137"/>
      <c r="C33" s="14"/>
      <c r="D33" s="71">
        <v>2</v>
      </c>
      <c r="E33" s="100">
        <v>409276</v>
      </c>
      <c r="F33" s="101">
        <v>51324</v>
      </c>
      <c r="G33" s="118">
        <f t="shared" si="1"/>
        <v>0.12540192926045016</v>
      </c>
      <c r="H33" s="15"/>
    </row>
    <row r="34" spans="1:8" ht="15.75" x14ac:dyDescent="0.25">
      <c r="A34" s="139" t="s">
        <v>95</v>
      </c>
      <c r="B34" s="137"/>
      <c r="C34" s="14"/>
      <c r="D34" s="71">
        <v>3</v>
      </c>
      <c r="E34" s="100">
        <v>1817681</v>
      </c>
      <c r="F34" s="101">
        <v>229440.5</v>
      </c>
      <c r="G34" s="118">
        <f t="shared" si="1"/>
        <v>0.12622704423933573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42</v>
      </c>
      <c r="E39" s="112">
        <f>SUM(E9:E38)</f>
        <v>9124276</v>
      </c>
      <c r="F39" s="112">
        <f>SUM(F9:F38)</f>
        <v>1378177</v>
      </c>
      <c r="G39" s="122">
        <f>F39/E39</f>
        <v>0.15104508017951232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110</v>
      </c>
      <c r="E44" s="101">
        <v>12880740.210000001</v>
      </c>
      <c r="F44" s="101">
        <v>869875.05</v>
      </c>
      <c r="G44" s="118">
        <f>1-(+F44/E44)</f>
        <v>0.93246699833875468</v>
      </c>
      <c r="H44" s="15"/>
    </row>
    <row r="45" spans="1:8" ht="15.75" x14ac:dyDescent="0.25">
      <c r="A45" s="27" t="s">
        <v>34</v>
      </c>
      <c r="B45" s="28"/>
      <c r="C45" s="14"/>
      <c r="D45" s="71">
        <v>21</v>
      </c>
      <c r="E45" s="101">
        <v>6904805.1100000003</v>
      </c>
      <c r="F45" s="101">
        <v>677899.98</v>
      </c>
      <c r="G45" s="118">
        <f t="shared" ref="G45:G53" si="2">1-(+F45/E45)</f>
        <v>0.90182199653713324</v>
      </c>
      <c r="H45" s="15"/>
    </row>
    <row r="46" spans="1:8" ht="15.75" x14ac:dyDescent="0.25">
      <c r="A46" s="27" t="s">
        <v>35</v>
      </c>
      <c r="B46" s="28"/>
      <c r="C46" s="14"/>
      <c r="D46" s="71">
        <v>85</v>
      </c>
      <c r="E46" s="101">
        <v>3580514.75</v>
      </c>
      <c r="F46" s="101">
        <v>260103.56</v>
      </c>
      <c r="G46" s="118">
        <f t="shared" si="2"/>
        <v>0.9273558194390904</v>
      </c>
      <c r="H46" s="15"/>
    </row>
    <row r="47" spans="1:8" ht="15.75" x14ac:dyDescent="0.25">
      <c r="A47" s="27" t="s">
        <v>36</v>
      </c>
      <c r="B47" s="28"/>
      <c r="C47" s="14"/>
      <c r="D47" s="71"/>
      <c r="E47" s="101"/>
      <c r="F47" s="101"/>
      <c r="G47" s="118"/>
      <c r="H47" s="15"/>
    </row>
    <row r="48" spans="1:8" ht="15.75" x14ac:dyDescent="0.25">
      <c r="A48" s="27" t="s">
        <v>37</v>
      </c>
      <c r="B48" s="28"/>
      <c r="C48" s="14"/>
      <c r="D48" s="71">
        <v>104</v>
      </c>
      <c r="E48" s="101">
        <v>16697109.300000001</v>
      </c>
      <c r="F48" s="101">
        <v>1004508.89</v>
      </c>
      <c r="G48" s="118">
        <f t="shared" si="2"/>
        <v>0.93983935351013126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16</v>
      </c>
      <c r="E50" s="101">
        <v>971180</v>
      </c>
      <c r="F50" s="101">
        <v>93950</v>
      </c>
      <c r="G50" s="118">
        <f t="shared" si="2"/>
        <v>0.90326201116167959</v>
      </c>
      <c r="H50" s="15"/>
    </row>
    <row r="51" spans="1:8" ht="15.75" x14ac:dyDescent="0.25">
      <c r="A51" s="27" t="s">
        <v>40</v>
      </c>
      <c r="B51" s="28"/>
      <c r="C51" s="14"/>
      <c r="D51" s="71">
        <v>3</v>
      </c>
      <c r="E51" s="101">
        <v>133030</v>
      </c>
      <c r="F51" s="101">
        <v>33744.9</v>
      </c>
      <c r="G51" s="118">
        <f t="shared" si="2"/>
        <v>0.74633616477486275</v>
      </c>
      <c r="H51" s="15"/>
    </row>
    <row r="52" spans="1:8" ht="15.75" x14ac:dyDescent="0.25">
      <c r="A52" s="27" t="s">
        <v>41</v>
      </c>
      <c r="B52" s="28"/>
      <c r="C52" s="14"/>
      <c r="D52" s="71">
        <v>5</v>
      </c>
      <c r="E52" s="101">
        <v>106175</v>
      </c>
      <c r="F52" s="101">
        <v>14820.1</v>
      </c>
      <c r="G52" s="118">
        <f t="shared" si="2"/>
        <v>0.86041817753708494</v>
      </c>
      <c r="H52" s="15"/>
    </row>
    <row r="53" spans="1:8" ht="15.75" x14ac:dyDescent="0.25">
      <c r="A53" s="29" t="s">
        <v>59</v>
      </c>
      <c r="B53" s="30"/>
      <c r="C53" s="14"/>
      <c r="D53" s="71">
        <v>2</v>
      </c>
      <c r="E53" s="101">
        <v>60600</v>
      </c>
      <c r="F53" s="101">
        <v>8700</v>
      </c>
      <c r="G53" s="118">
        <f t="shared" si="2"/>
        <v>0.85643564356435642</v>
      </c>
      <c r="H53" s="15"/>
    </row>
    <row r="54" spans="1:8" ht="15.75" x14ac:dyDescent="0.25">
      <c r="A54" s="27" t="s">
        <v>60</v>
      </c>
      <c r="B54" s="30"/>
      <c r="C54" s="14"/>
      <c r="D54" s="71">
        <v>1237</v>
      </c>
      <c r="E54" s="101">
        <v>91685730.519999996</v>
      </c>
      <c r="F54" s="101">
        <v>9851155.9100000001</v>
      </c>
      <c r="G54" s="118">
        <f>1-(+F54/E54)</f>
        <v>0.89255518984111593</v>
      </c>
      <c r="H54" s="15"/>
    </row>
    <row r="55" spans="1:8" ht="15.75" x14ac:dyDescent="0.25">
      <c r="A55" s="27" t="s">
        <v>61</v>
      </c>
      <c r="B55" s="30"/>
      <c r="C55" s="14"/>
      <c r="D55" s="71">
        <v>15</v>
      </c>
      <c r="E55" s="101">
        <v>320361.63</v>
      </c>
      <c r="F55" s="101">
        <v>40881.11</v>
      </c>
      <c r="G55" s="118">
        <f>1-(+F55/E55)</f>
        <v>0.87239074167527497</v>
      </c>
      <c r="H55" s="15"/>
    </row>
    <row r="56" spans="1:8" ht="15.75" x14ac:dyDescent="0.25">
      <c r="A56" s="70" t="s">
        <v>117</v>
      </c>
      <c r="B56" s="30"/>
      <c r="C56" s="14"/>
      <c r="D56" s="71"/>
      <c r="E56" s="101"/>
      <c r="F56" s="101"/>
      <c r="G56" s="118"/>
      <c r="H56" s="15"/>
    </row>
    <row r="57" spans="1:8" x14ac:dyDescent="0.2">
      <c r="A57" s="16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0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14"/>
      <c r="D61" s="72"/>
      <c r="E61" s="77"/>
      <c r="F61" s="111"/>
      <c r="G61" s="119"/>
      <c r="H61" s="15"/>
    </row>
    <row r="62" spans="1:8" ht="15.75" x14ac:dyDescent="0.25">
      <c r="A62" s="20" t="s">
        <v>45</v>
      </c>
      <c r="B62" s="20"/>
      <c r="C62" s="21"/>
      <c r="D62" s="73">
        <f>SUM(D44:D58)</f>
        <v>1598</v>
      </c>
      <c r="E62" s="112">
        <f>SUM(E44:E61)</f>
        <v>133340246.52</v>
      </c>
      <c r="F62" s="112">
        <f>SUM(F44:F61)</f>
        <v>12855639.5</v>
      </c>
      <c r="G62" s="122">
        <f>1-(F62/E62)</f>
        <v>0.90358770262156551</v>
      </c>
      <c r="H62" s="15"/>
    </row>
    <row r="63" spans="1:8" x14ac:dyDescent="0.2">
      <c r="A63" s="33"/>
      <c r="B63" s="33"/>
      <c r="C63" s="49"/>
      <c r="D63" s="12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51"/>
      <c r="E64" s="116"/>
      <c r="F64" s="36">
        <f>F62+F39</f>
        <v>14233816.5</v>
      </c>
      <c r="G64" s="116"/>
      <c r="H64" s="2"/>
    </row>
    <row r="65" spans="1:8" ht="18" x14ac:dyDescent="0.25">
      <c r="A65" s="37"/>
      <c r="B65" s="38"/>
      <c r="C65" s="38"/>
      <c r="D65" s="79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87" workbookViewId="0">
      <selection activeCell="D9" sqref="D9"/>
    </sheetView>
  </sheetViews>
  <sheetFormatPr defaultRowHeight="23.25" x14ac:dyDescent="0.35"/>
  <cols>
    <col min="1" max="1" width="9.6640625" style="52" customWidth="1"/>
    <col min="2" max="2" width="15.6640625" style="52" customWidth="1"/>
    <col min="3" max="3" width="3.6640625" style="52" customWidth="1"/>
    <col min="4" max="4" width="7.6640625" style="52" customWidth="1"/>
    <col min="5" max="6" width="14.6640625" style="52" customWidth="1"/>
    <col min="7" max="7" width="11.6640625" style="52" customWidth="1"/>
    <col min="8" max="16384" width="8.88671875" style="52"/>
  </cols>
  <sheetData>
    <row r="1" spans="1:8" ht="23.2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customHeight="1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customHeight="1" x14ac:dyDescent="0.35">
      <c r="A3" s="1" t="str">
        <f>ARG!$A$3</f>
        <v>MONTH ENDED:  JANUARY 2025</v>
      </c>
      <c r="B3" s="2"/>
      <c r="C3" s="2"/>
      <c r="D3" s="2"/>
      <c r="E3" s="2"/>
      <c r="F3" s="2"/>
      <c r="G3" s="2"/>
      <c r="H3" s="2"/>
    </row>
    <row r="4" spans="1:8" ht="15.75" customHeight="1" x14ac:dyDescent="0.35">
      <c r="A4" s="4"/>
      <c r="B4" s="4"/>
      <c r="C4" s="4"/>
      <c r="D4" s="4"/>
      <c r="E4" s="4"/>
      <c r="F4" s="5"/>
      <c r="G4" s="5"/>
      <c r="H4" s="2"/>
    </row>
    <row r="5" spans="1:8" ht="23.25" customHeight="1" x14ac:dyDescent="0.35">
      <c r="A5" s="2"/>
      <c r="B5" s="4"/>
      <c r="C5" s="4"/>
      <c r="D5" s="6" t="s">
        <v>67</v>
      </c>
      <c r="E5" s="7"/>
      <c r="F5" s="8"/>
      <c r="G5" s="5"/>
      <c r="H5" s="2"/>
    </row>
    <row r="6" spans="1:8" ht="15.75" customHeight="1" x14ac:dyDescent="0.35">
      <c r="A6" s="9" t="s">
        <v>3</v>
      </c>
      <c r="B6" s="4"/>
      <c r="C6" s="4"/>
      <c r="D6" s="4"/>
      <c r="E6" s="4"/>
      <c r="F6" s="5"/>
      <c r="G6" s="5"/>
      <c r="H6" s="2"/>
    </row>
    <row r="7" spans="1:8" ht="15.75" customHeight="1" x14ac:dyDescent="0.3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customHeight="1" x14ac:dyDescent="0.3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customHeight="1" x14ac:dyDescent="0.35">
      <c r="A9" s="136" t="s">
        <v>10</v>
      </c>
      <c r="B9" s="137"/>
      <c r="C9" s="14"/>
      <c r="D9" s="71"/>
      <c r="E9" s="101"/>
      <c r="F9" s="101"/>
      <c r="G9" s="118"/>
      <c r="H9" s="15"/>
    </row>
    <row r="10" spans="1:8" ht="15.75" customHeight="1" x14ac:dyDescent="0.35">
      <c r="A10" s="136" t="s">
        <v>11</v>
      </c>
      <c r="B10" s="137"/>
      <c r="C10" s="14"/>
      <c r="D10" s="71"/>
      <c r="E10" s="101"/>
      <c r="F10" s="101"/>
      <c r="G10" s="118"/>
      <c r="H10" s="15"/>
    </row>
    <row r="11" spans="1:8" ht="15.75" customHeight="1" x14ac:dyDescent="0.35">
      <c r="A11" s="136" t="s">
        <v>111</v>
      </c>
      <c r="B11" s="137"/>
      <c r="C11" s="14"/>
      <c r="D11" s="71"/>
      <c r="E11" s="101"/>
      <c r="F11" s="101"/>
      <c r="G11" s="118"/>
      <c r="H11" s="15"/>
    </row>
    <row r="12" spans="1:8" ht="15.75" customHeight="1" x14ac:dyDescent="0.35">
      <c r="A12" s="136" t="s">
        <v>25</v>
      </c>
      <c r="B12" s="137"/>
      <c r="C12" s="14"/>
      <c r="D12" s="71"/>
      <c r="E12" s="101"/>
      <c r="F12" s="101"/>
      <c r="G12" s="118"/>
      <c r="H12" s="15"/>
    </row>
    <row r="13" spans="1:8" ht="15.75" customHeight="1" x14ac:dyDescent="0.35">
      <c r="A13" s="136" t="s">
        <v>70</v>
      </c>
      <c r="B13" s="137"/>
      <c r="C13" s="14"/>
      <c r="D13" s="71"/>
      <c r="E13" s="101"/>
      <c r="F13" s="101"/>
      <c r="G13" s="118"/>
      <c r="H13" s="15"/>
    </row>
    <row r="14" spans="1:8" ht="15.75" customHeight="1" x14ac:dyDescent="0.35">
      <c r="A14" s="136" t="s">
        <v>99</v>
      </c>
      <c r="B14" s="137"/>
      <c r="C14" s="14"/>
      <c r="D14" s="71"/>
      <c r="E14" s="101"/>
      <c r="F14" s="101"/>
      <c r="G14" s="118"/>
      <c r="H14" s="15"/>
    </row>
    <row r="15" spans="1:8" ht="15.75" customHeight="1" x14ac:dyDescent="0.35">
      <c r="A15" s="136" t="s">
        <v>101</v>
      </c>
      <c r="B15" s="137"/>
      <c r="C15" s="14"/>
      <c r="D15" s="71"/>
      <c r="E15" s="101"/>
      <c r="F15" s="101"/>
      <c r="G15" s="118"/>
      <c r="H15" s="15"/>
    </row>
    <row r="16" spans="1:8" ht="15.75" customHeight="1" x14ac:dyDescent="0.35">
      <c r="A16" s="136" t="s">
        <v>96</v>
      </c>
      <c r="B16" s="137"/>
      <c r="C16" s="14"/>
      <c r="D16" s="71"/>
      <c r="E16" s="101"/>
      <c r="F16" s="101"/>
      <c r="G16" s="118"/>
      <c r="H16" s="15"/>
    </row>
    <row r="17" spans="1:8" ht="15.75" customHeight="1" x14ac:dyDescent="0.35">
      <c r="A17" s="136" t="s">
        <v>74</v>
      </c>
      <c r="B17" s="137"/>
      <c r="C17" s="14"/>
      <c r="D17" s="71"/>
      <c r="E17" s="101"/>
      <c r="F17" s="101"/>
      <c r="G17" s="118"/>
      <c r="H17" s="15"/>
    </row>
    <row r="18" spans="1:8" ht="15.75" customHeight="1" x14ac:dyDescent="0.35">
      <c r="A18" s="139" t="s">
        <v>105</v>
      </c>
      <c r="B18" s="137"/>
      <c r="C18" s="14"/>
      <c r="D18" s="71"/>
      <c r="E18" s="101"/>
      <c r="F18" s="101"/>
      <c r="G18" s="118"/>
      <c r="H18" s="15"/>
    </row>
    <row r="19" spans="1:8" ht="15.75" customHeight="1" x14ac:dyDescent="0.35">
      <c r="A19" s="139" t="s">
        <v>14</v>
      </c>
      <c r="B19" s="137"/>
      <c r="C19" s="14"/>
      <c r="D19" s="71"/>
      <c r="E19" s="101"/>
      <c r="F19" s="101"/>
      <c r="G19" s="118"/>
      <c r="H19" s="15"/>
    </row>
    <row r="20" spans="1:8" ht="15.75" customHeight="1" x14ac:dyDescent="0.35">
      <c r="A20" s="136" t="s">
        <v>15</v>
      </c>
      <c r="B20" s="137"/>
      <c r="C20" s="14"/>
      <c r="D20" s="71"/>
      <c r="E20" s="101"/>
      <c r="F20" s="101"/>
      <c r="G20" s="118"/>
      <c r="H20" s="15"/>
    </row>
    <row r="21" spans="1:8" ht="15.75" customHeight="1" x14ac:dyDescent="0.35">
      <c r="A21" s="136" t="s">
        <v>58</v>
      </c>
      <c r="B21" s="137"/>
      <c r="C21" s="14"/>
      <c r="D21" s="71"/>
      <c r="E21" s="101"/>
      <c r="F21" s="101"/>
      <c r="G21" s="118"/>
      <c r="H21" s="15"/>
    </row>
    <row r="22" spans="1:8" ht="15.75" customHeight="1" x14ac:dyDescent="0.35">
      <c r="A22" s="136" t="s">
        <v>91</v>
      </c>
      <c r="B22" s="137"/>
      <c r="C22" s="14"/>
      <c r="D22" s="71"/>
      <c r="E22" s="101"/>
      <c r="F22" s="101"/>
      <c r="G22" s="118"/>
      <c r="H22" s="15"/>
    </row>
    <row r="23" spans="1:8" ht="15.75" customHeight="1" x14ac:dyDescent="0.35">
      <c r="A23" s="136" t="s">
        <v>106</v>
      </c>
      <c r="B23" s="137"/>
      <c r="C23" s="14"/>
      <c r="D23" s="71"/>
      <c r="E23" s="101"/>
      <c r="F23" s="101"/>
      <c r="G23" s="118"/>
      <c r="H23" s="15"/>
    </row>
    <row r="24" spans="1:8" ht="15.75" customHeight="1" x14ac:dyDescent="0.35">
      <c r="A24" s="136" t="s">
        <v>18</v>
      </c>
      <c r="B24" s="137"/>
      <c r="C24" s="14"/>
      <c r="D24" s="71"/>
      <c r="E24" s="101"/>
      <c r="F24" s="101"/>
      <c r="G24" s="118"/>
      <c r="H24" s="15"/>
    </row>
    <row r="25" spans="1:8" ht="15.75" customHeight="1" x14ac:dyDescent="0.35">
      <c r="A25" s="138" t="s">
        <v>20</v>
      </c>
      <c r="B25" s="137"/>
      <c r="C25" s="14"/>
      <c r="D25" s="71"/>
      <c r="E25" s="101"/>
      <c r="F25" s="101"/>
      <c r="G25" s="118"/>
      <c r="H25" s="15"/>
    </row>
    <row r="26" spans="1:8" ht="15.75" customHeight="1" x14ac:dyDescent="0.35">
      <c r="A26" s="138" t="s">
        <v>21</v>
      </c>
      <c r="B26" s="137"/>
      <c r="C26" s="14"/>
      <c r="D26" s="71"/>
      <c r="E26" s="101"/>
      <c r="F26" s="101"/>
      <c r="G26" s="118"/>
      <c r="H26" s="15"/>
    </row>
    <row r="27" spans="1:8" ht="15.75" customHeight="1" x14ac:dyDescent="0.35">
      <c r="A27" s="139" t="s">
        <v>22</v>
      </c>
      <c r="B27" s="137"/>
      <c r="C27" s="14"/>
      <c r="D27" s="71"/>
      <c r="E27" s="101"/>
      <c r="F27" s="101"/>
      <c r="G27" s="118"/>
      <c r="H27" s="15"/>
    </row>
    <row r="28" spans="1:8" ht="15.75" customHeight="1" x14ac:dyDescent="0.35">
      <c r="A28" s="139" t="s">
        <v>23</v>
      </c>
      <c r="B28" s="137"/>
      <c r="C28" s="14"/>
      <c r="D28" s="71"/>
      <c r="E28" s="101"/>
      <c r="F28" s="101"/>
      <c r="G28" s="118"/>
      <c r="H28" s="15"/>
    </row>
    <row r="29" spans="1:8" ht="15.75" customHeight="1" x14ac:dyDescent="0.35">
      <c r="A29" s="139" t="s">
        <v>24</v>
      </c>
      <c r="B29" s="137"/>
      <c r="C29" s="14"/>
      <c r="D29" s="71"/>
      <c r="E29" s="101"/>
      <c r="F29" s="101"/>
      <c r="G29" s="118"/>
      <c r="H29" s="15"/>
    </row>
    <row r="30" spans="1:8" ht="15.75" customHeight="1" x14ac:dyDescent="0.35">
      <c r="A30" s="139" t="s">
        <v>66</v>
      </c>
      <c r="B30" s="137"/>
      <c r="C30" s="14"/>
      <c r="D30" s="71"/>
      <c r="E30" s="101"/>
      <c r="F30" s="101"/>
      <c r="G30" s="118"/>
      <c r="H30" s="15"/>
    </row>
    <row r="31" spans="1:8" ht="15.75" customHeight="1" x14ac:dyDescent="0.35">
      <c r="A31" s="139" t="s">
        <v>145</v>
      </c>
      <c r="B31" s="137"/>
      <c r="C31" s="14"/>
      <c r="D31" s="71"/>
      <c r="E31" s="101"/>
      <c r="F31" s="101"/>
      <c r="G31" s="118"/>
      <c r="H31" s="15"/>
    </row>
    <row r="32" spans="1:8" ht="15.75" customHeight="1" x14ac:dyDescent="0.35">
      <c r="A32" s="139" t="s">
        <v>102</v>
      </c>
      <c r="B32" s="137"/>
      <c r="C32" s="14"/>
      <c r="D32" s="71"/>
      <c r="E32" s="101"/>
      <c r="F32" s="101"/>
      <c r="G32" s="118"/>
      <c r="H32" s="15"/>
    </row>
    <row r="33" spans="1:8" ht="15.75" customHeight="1" x14ac:dyDescent="0.35">
      <c r="A33" s="139" t="s">
        <v>27</v>
      </c>
      <c r="B33" s="137"/>
      <c r="C33" s="14"/>
      <c r="D33" s="71"/>
      <c r="E33" s="101"/>
      <c r="F33" s="101"/>
      <c r="G33" s="118"/>
      <c r="H33" s="15"/>
    </row>
    <row r="34" spans="1:8" ht="15.75" customHeight="1" x14ac:dyDescent="0.35">
      <c r="A34" s="139" t="s">
        <v>72</v>
      </c>
      <c r="B34" s="137"/>
      <c r="C34" s="14"/>
      <c r="D34" s="71"/>
      <c r="E34" s="101"/>
      <c r="F34" s="101"/>
      <c r="G34" s="118"/>
      <c r="H34" s="15"/>
    </row>
    <row r="35" spans="1:8" ht="15.75" customHeight="1" x14ac:dyDescent="0.35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ht="15.75" customHeight="1" x14ac:dyDescent="0.35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ht="15.75" customHeight="1" x14ac:dyDescent="0.35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ht="15.75" customHeight="1" x14ac:dyDescent="0.35">
      <c r="A38" s="17"/>
      <c r="B38" s="18"/>
      <c r="C38" s="14"/>
      <c r="D38" s="72"/>
      <c r="E38" s="111"/>
      <c r="F38" s="111"/>
      <c r="G38" s="119"/>
      <c r="H38" s="15"/>
    </row>
    <row r="39" spans="1:8" ht="15.75" customHeight="1" x14ac:dyDescent="0.35">
      <c r="A39" s="19" t="s">
        <v>31</v>
      </c>
      <c r="B39" s="20"/>
      <c r="C39" s="21"/>
      <c r="D39" s="73">
        <f>SUM(D9:D38)</f>
        <v>0</v>
      </c>
      <c r="E39" s="112">
        <f>SUM(E9:E38)</f>
        <v>0</v>
      </c>
      <c r="F39" s="112">
        <f>SUM(F9:F38)</f>
        <v>0</v>
      </c>
      <c r="G39" s="122">
        <v>0</v>
      </c>
      <c r="H39" s="15"/>
    </row>
    <row r="40" spans="1:8" ht="15.75" customHeight="1" x14ac:dyDescent="0.35">
      <c r="A40" s="22"/>
      <c r="B40" s="22"/>
      <c r="C40" s="22"/>
      <c r="D40" s="107"/>
      <c r="E40" s="108"/>
      <c r="F40" s="74"/>
      <c r="G40" s="74"/>
      <c r="H40" s="2"/>
    </row>
    <row r="41" spans="1:8" ht="15.75" customHeight="1" x14ac:dyDescent="0.3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customHeight="1" x14ac:dyDescent="0.3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customHeight="1" x14ac:dyDescent="0.3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customHeight="1" x14ac:dyDescent="0.35">
      <c r="A44" s="27" t="s">
        <v>33</v>
      </c>
      <c r="B44" s="28"/>
      <c r="C44" s="14"/>
      <c r="D44" s="71">
        <v>5</v>
      </c>
      <c r="E44" s="101">
        <v>314543.15000000002</v>
      </c>
      <c r="F44" s="101">
        <v>13377.35</v>
      </c>
      <c r="G44" s="118">
        <f>1-(+F44/E44)</f>
        <v>0.9574705410052643</v>
      </c>
      <c r="H44" s="15"/>
    </row>
    <row r="45" spans="1:8" ht="15.75" customHeight="1" x14ac:dyDescent="0.3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customHeight="1" x14ac:dyDescent="0.35">
      <c r="A46" s="27" t="s">
        <v>35</v>
      </c>
      <c r="B46" s="28"/>
      <c r="C46" s="14"/>
      <c r="D46" s="71">
        <v>4</v>
      </c>
      <c r="E46" s="101">
        <v>69700.5</v>
      </c>
      <c r="F46" s="101">
        <v>-302.5</v>
      </c>
      <c r="G46" s="118">
        <f>1-(+F46/E46)</f>
        <v>1.004339997560993</v>
      </c>
      <c r="H46" s="15"/>
    </row>
    <row r="47" spans="1:8" ht="15.75" customHeight="1" x14ac:dyDescent="0.35">
      <c r="A47" s="27" t="s">
        <v>36</v>
      </c>
      <c r="B47" s="28"/>
      <c r="C47" s="14"/>
      <c r="D47" s="71">
        <v>12</v>
      </c>
      <c r="E47" s="101">
        <v>475231</v>
      </c>
      <c r="F47" s="101">
        <v>53421</v>
      </c>
      <c r="G47" s="118">
        <f>1-(+F47/E47)</f>
        <v>0.88758940388989771</v>
      </c>
      <c r="H47" s="15"/>
    </row>
    <row r="48" spans="1:8" ht="15.75" customHeight="1" x14ac:dyDescent="0.35">
      <c r="A48" s="27" t="s">
        <v>37</v>
      </c>
      <c r="B48" s="28"/>
      <c r="C48" s="14"/>
      <c r="D48" s="71">
        <v>3</v>
      </c>
      <c r="E48" s="101">
        <v>296247</v>
      </c>
      <c r="F48" s="101">
        <v>28075.43</v>
      </c>
      <c r="G48" s="118">
        <f>1-(+F48/E48)</f>
        <v>0.9052296563340726</v>
      </c>
      <c r="H48" s="15"/>
    </row>
    <row r="49" spans="1:8" ht="15.75" customHeight="1" x14ac:dyDescent="0.3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customHeight="1" x14ac:dyDescent="0.35">
      <c r="A50" s="27" t="s">
        <v>39</v>
      </c>
      <c r="B50" s="28"/>
      <c r="C50" s="14"/>
      <c r="D50" s="71">
        <v>5</v>
      </c>
      <c r="E50" s="101">
        <v>149625</v>
      </c>
      <c r="F50" s="101">
        <v>27260</v>
      </c>
      <c r="G50" s="118">
        <f>1-(+F50/E50)</f>
        <v>0.81781119465329988</v>
      </c>
      <c r="H50" s="15"/>
    </row>
    <row r="51" spans="1:8" ht="15.75" customHeight="1" x14ac:dyDescent="0.3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customHeight="1" x14ac:dyDescent="0.3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customHeight="1" x14ac:dyDescent="0.35">
      <c r="A53" s="27" t="s">
        <v>60</v>
      </c>
      <c r="B53" s="30"/>
      <c r="C53" s="14"/>
      <c r="D53" s="71"/>
      <c r="E53" s="101"/>
      <c r="F53" s="101"/>
      <c r="G53" s="118"/>
      <c r="H53" s="15"/>
    </row>
    <row r="54" spans="1:8" ht="15.75" customHeight="1" x14ac:dyDescent="0.35">
      <c r="A54" s="27" t="s">
        <v>61</v>
      </c>
      <c r="B54" s="30"/>
      <c r="C54" s="14"/>
      <c r="D54" s="71">
        <v>356</v>
      </c>
      <c r="E54" s="101">
        <v>20376595.949999999</v>
      </c>
      <c r="F54" s="101">
        <v>2205538.94</v>
      </c>
      <c r="G54" s="118">
        <f>1-(+F54/E54)</f>
        <v>0.89176116828287011</v>
      </c>
      <c r="H54" s="15"/>
    </row>
    <row r="55" spans="1:8" ht="15.75" customHeight="1" x14ac:dyDescent="0.35">
      <c r="A55" s="31" t="s">
        <v>42</v>
      </c>
      <c r="B55" s="30"/>
      <c r="C55" s="14"/>
      <c r="D55" s="72"/>
      <c r="E55" s="104"/>
      <c r="F55" s="101"/>
      <c r="G55" s="119"/>
      <c r="H55" s="15"/>
    </row>
    <row r="56" spans="1:8" ht="15.75" customHeight="1" x14ac:dyDescent="0.35">
      <c r="A56" s="16" t="s">
        <v>43</v>
      </c>
      <c r="B56" s="28"/>
      <c r="C56" s="14"/>
      <c r="D56" s="72"/>
      <c r="E56" s="104"/>
      <c r="F56" s="101"/>
      <c r="G56" s="119"/>
      <c r="H56" s="15"/>
    </row>
    <row r="57" spans="1:8" ht="15.75" customHeight="1" x14ac:dyDescent="0.35">
      <c r="A57" s="16" t="s">
        <v>29</v>
      </c>
      <c r="B57" s="28"/>
      <c r="C57" s="14"/>
      <c r="D57" s="72"/>
      <c r="E57" s="100"/>
      <c r="F57" s="101"/>
      <c r="G57" s="119"/>
      <c r="H57" s="15"/>
    </row>
    <row r="58" spans="1:8" ht="15.75" customHeight="1" x14ac:dyDescent="0.35">
      <c r="A58" s="16" t="s">
        <v>30</v>
      </c>
      <c r="B58" s="28"/>
      <c r="C58" s="14"/>
      <c r="D58" s="72"/>
      <c r="E58" s="100"/>
      <c r="F58" s="101"/>
      <c r="G58" s="119"/>
      <c r="H58" s="15"/>
    </row>
    <row r="59" spans="1:8" ht="15.75" customHeight="1" x14ac:dyDescent="0.35">
      <c r="A59" s="32"/>
      <c r="B59" s="18"/>
      <c r="C59" s="14"/>
      <c r="D59" s="72"/>
      <c r="E59" s="111"/>
      <c r="F59" s="111"/>
      <c r="G59" s="119"/>
      <c r="H59" s="15"/>
    </row>
    <row r="60" spans="1:8" ht="15.75" customHeight="1" x14ac:dyDescent="0.35">
      <c r="A60" s="20" t="s">
        <v>45</v>
      </c>
      <c r="B60" s="20"/>
      <c r="C60" s="21"/>
      <c r="D60" s="73">
        <f>SUM(D44:D56)</f>
        <v>385</v>
      </c>
      <c r="E60" s="112">
        <f>SUM(E44:E59)</f>
        <v>21681942.599999998</v>
      </c>
      <c r="F60" s="112">
        <f>SUM(F44:F59)</f>
        <v>2327370.2199999997</v>
      </c>
      <c r="G60" s="122">
        <f>1-(F60/E60)</f>
        <v>0.89265859323878116</v>
      </c>
      <c r="H60" s="15"/>
    </row>
    <row r="61" spans="1:8" ht="15.75" customHeight="1" x14ac:dyDescent="0.35">
      <c r="A61" s="33"/>
      <c r="B61" s="33"/>
      <c r="C61" s="33"/>
      <c r="D61" s="123"/>
      <c r="E61" s="114"/>
      <c r="F61" s="115"/>
      <c r="G61" s="115"/>
      <c r="H61" s="2"/>
    </row>
    <row r="62" spans="1:8" ht="15.75" customHeight="1" x14ac:dyDescent="0.35">
      <c r="A62" s="34" t="s">
        <v>46</v>
      </c>
      <c r="B62" s="35"/>
      <c r="C62" s="35"/>
      <c r="D62" s="51"/>
      <c r="E62" s="116"/>
      <c r="F62" s="36">
        <f>F60+F39</f>
        <v>2327370.2199999997</v>
      </c>
      <c r="G62" s="116"/>
      <c r="H62" s="2"/>
    </row>
    <row r="63" spans="1:8" ht="15.75" customHeight="1" x14ac:dyDescent="0.35">
      <c r="A63" s="37"/>
      <c r="B63" s="38"/>
      <c r="C63" s="38"/>
      <c r="D63" s="51"/>
      <c r="E63" s="38"/>
      <c r="F63" s="36"/>
      <c r="G63" s="38"/>
      <c r="H63" s="2"/>
    </row>
    <row r="64" spans="1:8" ht="15.75" customHeight="1" x14ac:dyDescent="0.3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customHeight="1" x14ac:dyDescent="0.3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customHeight="1" x14ac:dyDescent="0.3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customHeight="1" x14ac:dyDescent="0.35">
      <c r="A67" s="4"/>
      <c r="B67" s="39"/>
      <c r="C67" s="39"/>
      <c r="D67" s="39"/>
      <c r="E67" s="39"/>
      <c r="F67" s="40"/>
      <c r="G67" s="39"/>
      <c r="H67" s="2"/>
    </row>
    <row r="68" spans="1:8" ht="15.75" customHeight="1" x14ac:dyDescent="0.35">
      <c r="A68" s="41" t="s">
        <v>50</v>
      </c>
      <c r="B68" s="38"/>
      <c r="C68" s="38"/>
      <c r="D68" s="38"/>
      <c r="E68" s="38"/>
      <c r="F68" s="36"/>
      <c r="G68" s="38"/>
      <c r="H68" s="2"/>
    </row>
  </sheetData>
  <phoneticPr fontId="17" type="noConversion"/>
  <printOptions horizontalCentered="1"/>
  <pageMargins left="0.25" right="0.25" top="0.25" bottom="0.25" header="0.5" footer="0.5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JANUARY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68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136</v>
      </c>
      <c r="B9" s="137"/>
      <c r="C9" s="14"/>
      <c r="D9" s="71"/>
      <c r="E9" s="101"/>
      <c r="F9" s="101"/>
      <c r="G9" s="102"/>
      <c r="H9" s="15"/>
    </row>
    <row r="10" spans="1:8" ht="15.75" x14ac:dyDescent="0.25">
      <c r="A10" s="136" t="s">
        <v>11</v>
      </c>
      <c r="B10" s="137"/>
      <c r="C10" s="14"/>
      <c r="D10" s="71">
        <v>3</v>
      </c>
      <c r="E10" s="101">
        <v>766494</v>
      </c>
      <c r="F10" s="101">
        <v>82105.5</v>
      </c>
      <c r="G10" s="102">
        <f>F10/E10</f>
        <v>0.10711825532880884</v>
      </c>
      <c r="H10" s="15"/>
    </row>
    <row r="11" spans="1:8" ht="15.75" x14ac:dyDescent="0.25">
      <c r="A11" s="136" t="s">
        <v>69</v>
      </c>
      <c r="B11" s="137"/>
      <c r="C11" s="14"/>
      <c r="D11" s="71">
        <v>1</v>
      </c>
      <c r="E11" s="101">
        <v>161363</v>
      </c>
      <c r="F11" s="101">
        <v>73344</v>
      </c>
      <c r="G11" s="102">
        <f>F11/E11</f>
        <v>0.45452798968784663</v>
      </c>
      <c r="H11" s="15"/>
    </row>
    <row r="12" spans="1:8" ht="15.75" x14ac:dyDescent="0.25">
      <c r="A12" s="136" t="s">
        <v>25</v>
      </c>
      <c r="B12" s="137"/>
      <c r="C12" s="14"/>
      <c r="D12" s="71">
        <v>1</v>
      </c>
      <c r="E12" s="101">
        <v>30701</v>
      </c>
      <c r="F12" s="101">
        <v>14935</v>
      </c>
      <c r="G12" s="102">
        <f>F12/E12</f>
        <v>0.4864662388847269</v>
      </c>
      <c r="H12" s="15"/>
    </row>
    <row r="13" spans="1:8" ht="15.75" x14ac:dyDescent="0.25">
      <c r="A13" s="136" t="s">
        <v>70</v>
      </c>
      <c r="B13" s="137"/>
      <c r="C13" s="14"/>
      <c r="D13" s="71">
        <v>18</v>
      </c>
      <c r="E13" s="101">
        <v>3633879</v>
      </c>
      <c r="F13" s="101">
        <v>687849.5</v>
      </c>
      <c r="G13" s="102">
        <f>F13/E13</f>
        <v>0.18928794822282194</v>
      </c>
      <c r="H13" s="15"/>
    </row>
    <row r="14" spans="1:8" ht="15.75" x14ac:dyDescent="0.25">
      <c r="A14" s="136" t="s">
        <v>112</v>
      </c>
      <c r="B14" s="137"/>
      <c r="C14" s="14"/>
      <c r="D14" s="71"/>
      <c r="E14" s="101"/>
      <c r="F14" s="101"/>
      <c r="G14" s="102"/>
      <c r="H14" s="15"/>
    </row>
    <row r="15" spans="1:8" ht="15.75" x14ac:dyDescent="0.25">
      <c r="A15" s="136" t="s">
        <v>104</v>
      </c>
      <c r="B15" s="137"/>
      <c r="C15" s="14"/>
      <c r="D15" s="71"/>
      <c r="E15" s="101"/>
      <c r="F15" s="101"/>
      <c r="G15" s="102"/>
      <c r="H15" s="15"/>
    </row>
    <row r="16" spans="1:8" ht="15.75" x14ac:dyDescent="0.25">
      <c r="A16" s="136" t="s">
        <v>113</v>
      </c>
      <c r="B16" s="137"/>
      <c r="C16" s="14"/>
      <c r="D16" s="71"/>
      <c r="E16" s="101"/>
      <c r="F16" s="101"/>
      <c r="G16" s="102"/>
      <c r="H16" s="15"/>
    </row>
    <row r="17" spans="1:8" ht="15.75" x14ac:dyDescent="0.25">
      <c r="A17" s="136" t="s">
        <v>137</v>
      </c>
      <c r="B17" s="137"/>
      <c r="C17" s="14"/>
      <c r="D17" s="71"/>
      <c r="E17" s="101"/>
      <c r="F17" s="101"/>
      <c r="G17" s="102"/>
      <c r="H17" s="15"/>
    </row>
    <row r="18" spans="1:8" ht="15.75" x14ac:dyDescent="0.25">
      <c r="A18" s="136" t="s">
        <v>14</v>
      </c>
      <c r="B18" s="137"/>
      <c r="C18" s="14"/>
      <c r="D18" s="71">
        <v>1</v>
      </c>
      <c r="E18" s="101">
        <v>1095681</v>
      </c>
      <c r="F18" s="101">
        <v>378910</v>
      </c>
      <c r="G18" s="102">
        <f>F18/E18</f>
        <v>0.34582145715769463</v>
      </c>
      <c r="H18" s="15"/>
    </row>
    <row r="19" spans="1:8" ht="15.75" x14ac:dyDescent="0.25">
      <c r="A19" s="136" t="s">
        <v>15</v>
      </c>
      <c r="B19" s="137"/>
      <c r="C19" s="14"/>
      <c r="D19" s="71">
        <v>3</v>
      </c>
      <c r="E19" s="101">
        <v>2571388</v>
      </c>
      <c r="F19" s="101">
        <v>677745</v>
      </c>
      <c r="G19" s="102">
        <f>F19/E19</f>
        <v>0.26357165857505754</v>
      </c>
      <c r="H19" s="15"/>
    </row>
    <row r="20" spans="1:8" ht="15.75" x14ac:dyDescent="0.25">
      <c r="A20" s="139" t="s">
        <v>16</v>
      </c>
      <c r="B20" s="137"/>
      <c r="C20" s="14"/>
      <c r="D20" s="71"/>
      <c r="E20" s="101"/>
      <c r="F20" s="101"/>
      <c r="G20" s="102"/>
      <c r="H20" s="15"/>
    </row>
    <row r="21" spans="1:8" ht="15.75" x14ac:dyDescent="0.25">
      <c r="A21" s="136" t="s">
        <v>71</v>
      </c>
      <c r="B21" s="137"/>
      <c r="C21" s="14"/>
      <c r="D21" s="71">
        <v>3</v>
      </c>
      <c r="E21" s="101">
        <v>4169133</v>
      </c>
      <c r="F21" s="101">
        <v>936107</v>
      </c>
      <c r="G21" s="102">
        <f>F21/E21</f>
        <v>0.22453277456008239</v>
      </c>
      <c r="H21" s="15"/>
    </row>
    <row r="22" spans="1:8" ht="15.75" x14ac:dyDescent="0.25">
      <c r="A22" s="136" t="s">
        <v>91</v>
      </c>
      <c r="B22" s="137"/>
      <c r="C22" s="14"/>
      <c r="D22" s="71"/>
      <c r="E22" s="101"/>
      <c r="F22" s="101"/>
      <c r="G22" s="102"/>
      <c r="H22" s="15"/>
    </row>
    <row r="23" spans="1:8" ht="15.75" x14ac:dyDescent="0.25">
      <c r="A23" s="136" t="s">
        <v>139</v>
      </c>
      <c r="B23" s="137"/>
      <c r="C23" s="14"/>
      <c r="D23" s="71"/>
      <c r="E23" s="101"/>
      <c r="F23" s="101"/>
      <c r="G23" s="102"/>
      <c r="H23" s="15"/>
    </row>
    <row r="24" spans="1:8" ht="15.75" x14ac:dyDescent="0.25">
      <c r="A24" s="136" t="s">
        <v>133</v>
      </c>
      <c r="B24" s="137"/>
      <c r="C24" s="14"/>
      <c r="D24" s="71">
        <v>1</v>
      </c>
      <c r="E24" s="101">
        <v>417933</v>
      </c>
      <c r="F24" s="101">
        <v>130010.71</v>
      </c>
      <c r="G24" s="102">
        <f>F24/E24</f>
        <v>0.31108026884692047</v>
      </c>
      <c r="H24" s="15"/>
    </row>
    <row r="25" spans="1:8" ht="15.75" x14ac:dyDescent="0.25">
      <c r="A25" s="138" t="s">
        <v>20</v>
      </c>
      <c r="B25" s="137"/>
      <c r="C25" s="14"/>
      <c r="D25" s="71">
        <v>4</v>
      </c>
      <c r="E25" s="101">
        <v>1859652</v>
      </c>
      <c r="F25" s="101">
        <v>294080</v>
      </c>
      <c r="G25" s="102">
        <f>F25/E25</f>
        <v>0.15813711382559748</v>
      </c>
      <c r="H25" s="15"/>
    </row>
    <row r="26" spans="1:8" ht="15.75" x14ac:dyDescent="0.25">
      <c r="A26" s="138" t="s">
        <v>21</v>
      </c>
      <c r="B26" s="137"/>
      <c r="C26" s="14"/>
      <c r="D26" s="71">
        <v>17</v>
      </c>
      <c r="E26" s="101">
        <v>135057</v>
      </c>
      <c r="F26" s="101">
        <v>135057</v>
      </c>
      <c r="G26" s="102">
        <f>F26/E26</f>
        <v>1</v>
      </c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>
        <v>72278</v>
      </c>
      <c r="F28" s="101">
        <v>10628</v>
      </c>
      <c r="G28" s="102">
        <f>F28/E28</f>
        <v>0.14704336035861534</v>
      </c>
      <c r="H28" s="15"/>
    </row>
    <row r="29" spans="1:8" ht="15.75" x14ac:dyDescent="0.25">
      <c r="A29" s="139" t="s">
        <v>141</v>
      </c>
      <c r="B29" s="137"/>
      <c r="C29" s="14"/>
      <c r="D29" s="71">
        <v>1</v>
      </c>
      <c r="E29" s="101">
        <v>1198484</v>
      </c>
      <c r="F29" s="101">
        <v>199728</v>
      </c>
      <c r="G29" s="102">
        <f>F29/E29</f>
        <v>0.16665053517610581</v>
      </c>
      <c r="H29" s="15"/>
    </row>
    <row r="30" spans="1:8" ht="15.75" x14ac:dyDescent="0.25">
      <c r="A30" s="139" t="s">
        <v>107</v>
      </c>
      <c r="B30" s="137"/>
      <c r="C30" s="14"/>
      <c r="D30" s="71"/>
      <c r="E30" s="101"/>
      <c r="F30" s="101"/>
      <c r="G30" s="102"/>
      <c r="H30" s="15"/>
    </row>
    <row r="31" spans="1:8" ht="15.75" x14ac:dyDescent="0.25">
      <c r="A31" s="139" t="s">
        <v>19</v>
      </c>
      <c r="B31" s="137"/>
      <c r="C31" s="14"/>
      <c r="D31" s="71"/>
      <c r="E31" s="101"/>
      <c r="F31" s="101"/>
      <c r="G31" s="102"/>
      <c r="H31" s="15"/>
    </row>
    <row r="32" spans="1:8" ht="15.75" x14ac:dyDescent="0.25">
      <c r="A32" s="139" t="s">
        <v>132</v>
      </c>
      <c r="B32" s="137"/>
      <c r="C32" s="14"/>
      <c r="D32" s="71">
        <v>2</v>
      </c>
      <c r="E32" s="101">
        <v>348009</v>
      </c>
      <c r="F32" s="101">
        <v>144772</v>
      </c>
      <c r="G32" s="102">
        <f>F32/E32</f>
        <v>0.41600073561315942</v>
      </c>
      <c r="H32" s="15"/>
    </row>
    <row r="33" spans="1:8" ht="15.75" x14ac:dyDescent="0.25">
      <c r="A33" s="139" t="s">
        <v>142</v>
      </c>
      <c r="B33" s="137"/>
      <c r="C33" s="14"/>
      <c r="D33" s="71">
        <v>2</v>
      </c>
      <c r="E33" s="101">
        <v>986933</v>
      </c>
      <c r="F33" s="101">
        <v>465564</v>
      </c>
      <c r="G33" s="102">
        <f>F33/E33</f>
        <v>0.47172807069983475</v>
      </c>
      <c r="H33" s="15"/>
    </row>
    <row r="34" spans="1:8" ht="15.75" x14ac:dyDescent="0.25">
      <c r="A34" s="139" t="s">
        <v>72</v>
      </c>
      <c r="B34" s="137"/>
      <c r="C34" s="14"/>
      <c r="D34" s="71">
        <v>3</v>
      </c>
      <c r="E34" s="101">
        <v>2355379</v>
      </c>
      <c r="F34" s="101">
        <v>492661</v>
      </c>
      <c r="G34" s="102">
        <f>F34/E34</f>
        <v>0.20916421518575143</v>
      </c>
      <c r="H34" s="15"/>
    </row>
    <row r="35" spans="1:8" x14ac:dyDescent="0.2">
      <c r="A35" s="16" t="s">
        <v>28</v>
      </c>
      <c r="B35" s="13"/>
      <c r="C35" s="14"/>
      <c r="D35" s="72"/>
      <c r="E35" s="100">
        <v>402900</v>
      </c>
      <c r="F35" s="101">
        <v>74515</v>
      </c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>
        <v>10000</v>
      </c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99">
        <f>SUM(D9:D38)</f>
        <v>60</v>
      </c>
      <c r="E39" s="105">
        <f>SUM(E9:E38)</f>
        <v>20205264</v>
      </c>
      <c r="F39" s="105">
        <f>SUM(F9:F38)</f>
        <v>4808011.71</v>
      </c>
      <c r="G39" s="106">
        <f>F39/E39</f>
        <v>0.23795837114526194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97</v>
      </c>
      <c r="E44" s="101">
        <v>18170497.460000001</v>
      </c>
      <c r="F44" s="101">
        <v>951262.57</v>
      </c>
      <c r="G44" s="102">
        <f>1-(+F44/E44)</f>
        <v>0.94764796219288538</v>
      </c>
      <c r="H44" s="15"/>
    </row>
    <row r="45" spans="1:8" ht="15.75" x14ac:dyDescent="0.25">
      <c r="A45" s="27" t="s">
        <v>34</v>
      </c>
      <c r="B45" s="28"/>
      <c r="C45" s="14"/>
      <c r="D45" s="71">
        <v>16</v>
      </c>
      <c r="E45" s="101">
        <v>7809556.7300000004</v>
      </c>
      <c r="F45" s="101">
        <v>633911.01</v>
      </c>
      <c r="G45" s="102">
        <f>1-(+F45/E45)</f>
        <v>0.91882881040291775</v>
      </c>
      <c r="H45" s="15"/>
    </row>
    <row r="46" spans="1:8" ht="15.75" x14ac:dyDescent="0.25">
      <c r="A46" s="27" t="s">
        <v>35</v>
      </c>
      <c r="B46" s="28"/>
      <c r="C46" s="14"/>
      <c r="D46" s="71">
        <v>252</v>
      </c>
      <c r="E46" s="101">
        <v>14817380.25</v>
      </c>
      <c r="F46" s="101">
        <v>751276.74</v>
      </c>
      <c r="G46" s="102">
        <f>1-(+F46/E46)</f>
        <v>0.94929760002615848</v>
      </c>
      <c r="H46" s="15"/>
    </row>
    <row r="47" spans="1:8" ht="15.75" x14ac:dyDescent="0.25">
      <c r="A47" s="27" t="s">
        <v>36</v>
      </c>
      <c r="B47" s="28"/>
      <c r="C47" s="14"/>
      <c r="D47" s="71">
        <v>17</v>
      </c>
      <c r="E47" s="101">
        <v>1382232</v>
      </c>
      <c r="F47" s="101">
        <v>87372</v>
      </c>
      <c r="G47" s="102">
        <f>1-(+F47/E47)</f>
        <v>0.93678919313110964</v>
      </c>
      <c r="H47" s="15"/>
    </row>
    <row r="48" spans="1:8" ht="15.75" x14ac:dyDescent="0.25">
      <c r="A48" s="27" t="s">
        <v>37</v>
      </c>
      <c r="B48" s="28"/>
      <c r="C48" s="14"/>
      <c r="D48" s="71">
        <v>97</v>
      </c>
      <c r="E48" s="101">
        <v>14786207</v>
      </c>
      <c r="F48" s="101">
        <v>1039496.41</v>
      </c>
      <c r="G48" s="102">
        <f>1-(+F48/E48)</f>
        <v>0.92969823768867843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02"/>
      <c r="H49" s="15"/>
    </row>
    <row r="50" spans="1:8" ht="15.75" x14ac:dyDescent="0.25">
      <c r="A50" s="27" t="s">
        <v>39</v>
      </c>
      <c r="B50" s="28"/>
      <c r="C50" s="14"/>
      <c r="D50" s="71">
        <v>49</v>
      </c>
      <c r="E50" s="101">
        <v>15742138.5</v>
      </c>
      <c r="F50" s="101">
        <v>901093.2</v>
      </c>
      <c r="G50" s="102">
        <f t="shared" ref="G50:G55" si="0">1-(+F50/E50)</f>
        <v>0.94275916197789777</v>
      </c>
      <c r="H50" s="15"/>
    </row>
    <row r="51" spans="1:8" ht="15.75" x14ac:dyDescent="0.25">
      <c r="A51" s="27" t="s">
        <v>40</v>
      </c>
      <c r="B51" s="28"/>
      <c r="C51" s="14"/>
      <c r="D51" s="71">
        <v>8</v>
      </c>
      <c r="E51" s="101">
        <v>627970</v>
      </c>
      <c r="F51" s="101">
        <v>25977.3</v>
      </c>
      <c r="G51" s="102">
        <f t="shared" si="0"/>
        <v>0.95863289647594629</v>
      </c>
      <c r="H51" s="15"/>
    </row>
    <row r="52" spans="1:8" ht="15.75" x14ac:dyDescent="0.25">
      <c r="A52" s="53" t="s">
        <v>41</v>
      </c>
      <c r="B52" s="28"/>
      <c r="C52" s="14"/>
      <c r="D52" s="71">
        <v>6</v>
      </c>
      <c r="E52" s="101">
        <v>470900</v>
      </c>
      <c r="F52" s="101">
        <v>-22383.97</v>
      </c>
      <c r="G52" s="102">
        <f t="shared" si="0"/>
        <v>1.0475344446803991</v>
      </c>
      <c r="H52" s="15"/>
    </row>
    <row r="53" spans="1:8" ht="15.75" x14ac:dyDescent="0.25">
      <c r="A53" s="54" t="s">
        <v>59</v>
      </c>
      <c r="B53" s="28"/>
      <c r="C53" s="14"/>
      <c r="D53" s="71">
        <v>2</v>
      </c>
      <c r="E53" s="101">
        <v>207700</v>
      </c>
      <c r="F53" s="101">
        <v>6900</v>
      </c>
      <c r="G53" s="102">
        <f t="shared" si="0"/>
        <v>0.96677900818488205</v>
      </c>
      <c r="H53" s="15"/>
    </row>
    <row r="54" spans="1:8" ht="15.75" x14ac:dyDescent="0.25">
      <c r="A54" s="27" t="s">
        <v>92</v>
      </c>
      <c r="B54" s="28"/>
      <c r="C54" s="14"/>
      <c r="D54" s="71">
        <v>1250</v>
      </c>
      <c r="E54" s="101">
        <v>127685965.34999999</v>
      </c>
      <c r="F54" s="101">
        <v>13125443.869999999</v>
      </c>
      <c r="G54" s="102">
        <f t="shared" si="0"/>
        <v>0.89720527362563418</v>
      </c>
      <c r="H54" s="15"/>
    </row>
    <row r="55" spans="1:8" ht="15.75" x14ac:dyDescent="0.25">
      <c r="A55" s="69" t="s">
        <v>93</v>
      </c>
      <c r="B55" s="30"/>
      <c r="C55" s="14"/>
      <c r="D55" s="71">
        <v>3</v>
      </c>
      <c r="E55" s="101">
        <v>458399</v>
      </c>
      <c r="F55" s="101">
        <v>40763.11</v>
      </c>
      <c r="G55" s="102">
        <f t="shared" si="0"/>
        <v>0.91107504597523115</v>
      </c>
      <c r="H55" s="15"/>
    </row>
    <row r="56" spans="1:8" x14ac:dyDescent="0.2">
      <c r="A56" s="31" t="s">
        <v>42</v>
      </c>
      <c r="B56" s="30"/>
      <c r="C56" s="14"/>
      <c r="D56" s="72"/>
      <c r="E56" s="104"/>
      <c r="F56" s="101"/>
      <c r="G56" s="103"/>
      <c r="H56" s="15"/>
    </row>
    <row r="57" spans="1:8" x14ac:dyDescent="0.2">
      <c r="A57" s="16" t="s">
        <v>43</v>
      </c>
      <c r="B57" s="28"/>
      <c r="C57" s="14"/>
      <c r="D57" s="72"/>
      <c r="E57" s="104"/>
      <c r="F57" s="101"/>
      <c r="G57" s="103"/>
      <c r="H57" s="15"/>
    </row>
    <row r="58" spans="1:8" x14ac:dyDescent="0.2">
      <c r="A58" s="16" t="s">
        <v>29</v>
      </c>
      <c r="B58" s="28"/>
      <c r="C58" s="14"/>
      <c r="D58" s="72"/>
      <c r="E58" s="100"/>
      <c r="F58" s="101"/>
      <c r="G58" s="103"/>
      <c r="H58" s="15"/>
    </row>
    <row r="59" spans="1:8" x14ac:dyDescent="0.2">
      <c r="A59" s="16" t="s">
        <v>30</v>
      </c>
      <c r="B59" s="28"/>
      <c r="C59" s="14"/>
      <c r="D59" s="72"/>
      <c r="E59" s="100"/>
      <c r="F59" s="101"/>
      <c r="G59" s="103"/>
      <c r="H59" s="15"/>
    </row>
    <row r="60" spans="1:8" ht="15.75" x14ac:dyDescent="0.25">
      <c r="A60" s="32"/>
      <c r="B60" s="18"/>
      <c r="C60" s="14"/>
      <c r="D60" s="72"/>
      <c r="E60" s="111"/>
      <c r="F60" s="111"/>
      <c r="G60" s="103"/>
      <c r="H60" s="2"/>
    </row>
    <row r="61" spans="1:8" ht="15.75" x14ac:dyDescent="0.25">
      <c r="A61" s="20" t="s">
        <v>45</v>
      </c>
      <c r="B61" s="20"/>
      <c r="C61" s="21"/>
      <c r="D61" s="73">
        <f>SUM(D44:D57)</f>
        <v>1797</v>
      </c>
      <c r="E61" s="112">
        <f>SUM(E44:E60)</f>
        <v>202158946.28999999</v>
      </c>
      <c r="F61" s="112">
        <f>SUM(F44:F60)</f>
        <v>17541112.239999998</v>
      </c>
      <c r="G61" s="106">
        <f>1-(+F61/E61)</f>
        <v>0.91323108592564084</v>
      </c>
      <c r="H61" s="2"/>
    </row>
    <row r="62" spans="1:8" x14ac:dyDescent="0.2">
      <c r="A62" s="33"/>
      <c r="B62" s="33"/>
      <c r="C62" s="33"/>
      <c r="D62" s="113"/>
      <c r="E62" s="114"/>
      <c r="F62" s="115"/>
      <c r="G62" s="115"/>
      <c r="H62" s="2"/>
    </row>
    <row r="63" spans="1:8" ht="18" x14ac:dyDescent="0.25">
      <c r="A63" s="34" t="s">
        <v>46</v>
      </c>
      <c r="B63" s="35"/>
      <c r="C63" s="35"/>
      <c r="D63" s="116"/>
      <c r="E63" s="116"/>
      <c r="F63" s="36">
        <f>F61+F39</f>
        <v>22349123.949999999</v>
      </c>
      <c r="G63" s="116"/>
      <c r="H63" s="2"/>
    </row>
    <row r="64" spans="1:8" ht="18" x14ac:dyDescent="0.25">
      <c r="A64" s="34"/>
      <c r="B64" s="35"/>
      <c r="C64" s="35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1"/>
      <c r="B71" s="82"/>
      <c r="C71" s="82"/>
      <c r="D71" s="82"/>
      <c r="E71" s="43"/>
      <c r="F71" s="2"/>
      <c r="G71" s="2"/>
      <c r="H71" s="2"/>
    </row>
    <row r="72" spans="1:8" ht="18" x14ac:dyDescent="0.25">
      <c r="A72" s="42"/>
      <c r="B72" s="38"/>
      <c r="C72" s="38"/>
      <c r="D72" s="38"/>
      <c r="E72" s="44"/>
      <c r="F72" s="2"/>
      <c r="G72" s="2"/>
      <c r="H72" s="2"/>
    </row>
    <row r="73" spans="1:8" ht="18" x14ac:dyDescent="0.25">
      <c r="A73" s="42"/>
      <c r="B73" s="38"/>
      <c r="C73" s="38"/>
      <c r="D73" s="38"/>
      <c r="E73" s="45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6"/>
      <c r="F80" s="2"/>
      <c r="G80" s="2"/>
      <c r="H80" s="2"/>
    </row>
    <row r="81" spans="1:8" ht="18" x14ac:dyDescent="0.25">
      <c r="A81" s="42"/>
      <c r="B81" s="38"/>
      <c r="C81" s="38"/>
      <c r="D81" s="38"/>
      <c r="E81" s="38"/>
      <c r="F81" s="2"/>
      <c r="G81" s="2"/>
      <c r="H81" s="2"/>
    </row>
    <row r="82" spans="1:8" ht="15.75" x14ac:dyDescent="0.25">
      <c r="A82" s="47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JANUARY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83"/>
      <c r="D5" s="60" t="s">
        <v>73</v>
      </c>
      <c r="E5" s="61"/>
      <c r="F5" s="8"/>
      <c r="G5" s="84"/>
      <c r="H5" s="2"/>
    </row>
    <row r="6" spans="1:8" ht="18" x14ac:dyDescent="0.25">
      <c r="A6" s="23" t="s">
        <v>3</v>
      </c>
      <c r="B6" s="83"/>
      <c r="C6" s="83"/>
      <c r="D6" s="83"/>
      <c r="E6" s="83"/>
      <c r="F6" s="84"/>
      <c r="G6" s="84"/>
      <c r="H6" s="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0"/>
      <c r="F9" s="101"/>
      <c r="G9" s="102"/>
      <c r="H9" s="15"/>
    </row>
    <row r="10" spans="1:8" ht="15.75" x14ac:dyDescent="0.25">
      <c r="A10" s="136" t="s">
        <v>11</v>
      </c>
      <c r="B10" s="137"/>
      <c r="C10" s="14"/>
      <c r="D10" s="71"/>
      <c r="E10" s="100"/>
      <c r="F10" s="101"/>
      <c r="G10" s="102"/>
      <c r="H10" s="15"/>
    </row>
    <row r="11" spans="1:8" ht="15.75" x14ac:dyDescent="0.25">
      <c r="A11" s="136" t="s">
        <v>111</v>
      </c>
      <c r="B11" s="137"/>
      <c r="C11" s="14"/>
      <c r="D11" s="71"/>
      <c r="E11" s="100"/>
      <c r="F11" s="101"/>
      <c r="G11" s="102"/>
      <c r="H11" s="15"/>
    </row>
    <row r="12" spans="1:8" ht="15.75" x14ac:dyDescent="0.25">
      <c r="A12" s="136" t="s">
        <v>25</v>
      </c>
      <c r="B12" s="137"/>
      <c r="C12" s="14"/>
      <c r="D12" s="71"/>
      <c r="E12" s="100"/>
      <c r="F12" s="101"/>
      <c r="G12" s="102"/>
      <c r="H12" s="15"/>
    </row>
    <row r="13" spans="1:8" ht="15.75" x14ac:dyDescent="0.25">
      <c r="A13" s="136" t="s">
        <v>70</v>
      </c>
      <c r="B13" s="137"/>
      <c r="C13" s="14"/>
      <c r="D13" s="71">
        <v>15</v>
      </c>
      <c r="E13" s="100">
        <v>1943761</v>
      </c>
      <c r="F13" s="101">
        <v>450686.49</v>
      </c>
      <c r="G13" s="102">
        <f>F13/E13</f>
        <v>0.23186312000292217</v>
      </c>
      <c r="H13" s="15"/>
    </row>
    <row r="14" spans="1:8" ht="15.75" x14ac:dyDescent="0.25">
      <c r="A14" s="136" t="s">
        <v>99</v>
      </c>
      <c r="B14" s="137"/>
      <c r="C14" s="14"/>
      <c r="D14" s="71">
        <v>3</v>
      </c>
      <c r="E14" s="100">
        <v>538203</v>
      </c>
      <c r="F14" s="101">
        <v>110789.5</v>
      </c>
      <c r="G14" s="102">
        <f>F14/E14</f>
        <v>0.20585076634652724</v>
      </c>
      <c r="H14" s="15"/>
    </row>
    <row r="15" spans="1:8" ht="15.75" x14ac:dyDescent="0.25">
      <c r="A15" s="136" t="s">
        <v>101</v>
      </c>
      <c r="B15" s="137"/>
      <c r="C15" s="14"/>
      <c r="D15" s="71"/>
      <c r="E15" s="100"/>
      <c r="F15" s="101"/>
      <c r="G15" s="102"/>
      <c r="H15" s="15"/>
    </row>
    <row r="16" spans="1:8" ht="15.75" x14ac:dyDescent="0.25">
      <c r="A16" s="136" t="s">
        <v>96</v>
      </c>
      <c r="B16" s="137"/>
      <c r="C16" s="14"/>
      <c r="D16" s="71">
        <v>1</v>
      </c>
      <c r="E16" s="100">
        <v>53154</v>
      </c>
      <c r="F16" s="101">
        <v>1465</v>
      </c>
      <c r="G16" s="102">
        <f>F16/E16</f>
        <v>2.7561425292546186E-2</v>
      </c>
      <c r="H16" s="15"/>
    </row>
    <row r="17" spans="1:8" ht="15.75" x14ac:dyDescent="0.25">
      <c r="A17" s="136" t="s">
        <v>74</v>
      </c>
      <c r="B17" s="137"/>
      <c r="C17" s="14"/>
      <c r="D17" s="71">
        <v>2</v>
      </c>
      <c r="E17" s="100">
        <v>217089</v>
      </c>
      <c r="F17" s="101">
        <v>31621</v>
      </c>
      <c r="G17" s="102">
        <f>F17/E17</f>
        <v>0.14565915361902262</v>
      </c>
      <c r="H17" s="15"/>
    </row>
    <row r="18" spans="1:8" ht="15.75" x14ac:dyDescent="0.25">
      <c r="A18" s="139" t="s">
        <v>105</v>
      </c>
      <c r="B18" s="137"/>
      <c r="C18" s="14"/>
      <c r="D18" s="71">
        <v>2</v>
      </c>
      <c r="E18" s="100">
        <v>438828</v>
      </c>
      <c r="F18" s="101">
        <v>163051</v>
      </c>
      <c r="G18" s="102">
        <f>F18/E18</f>
        <v>0.37156015568742196</v>
      </c>
      <c r="H18" s="15"/>
    </row>
    <row r="19" spans="1:8" ht="15.75" x14ac:dyDescent="0.25">
      <c r="A19" s="139" t="s">
        <v>14</v>
      </c>
      <c r="B19" s="137"/>
      <c r="C19" s="14"/>
      <c r="D19" s="71"/>
      <c r="E19" s="100"/>
      <c r="F19" s="101"/>
      <c r="G19" s="102"/>
      <c r="H19" s="15"/>
    </row>
    <row r="20" spans="1:8" ht="15.75" x14ac:dyDescent="0.25">
      <c r="A20" s="136" t="s">
        <v>15</v>
      </c>
      <c r="B20" s="137"/>
      <c r="C20" s="14"/>
      <c r="D20" s="71">
        <v>2</v>
      </c>
      <c r="E20" s="100">
        <v>1069577</v>
      </c>
      <c r="F20" s="101">
        <v>497040</v>
      </c>
      <c r="G20" s="102">
        <f>F20/E20</f>
        <v>0.46470707578790493</v>
      </c>
      <c r="H20" s="15"/>
    </row>
    <row r="21" spans="1:8" ht="15.75" x14ac:dyDescent="0.25">
      <c r="A21" s="136" t="s">
        <v>58</v>
      </c>
      <c r="B21" s="137"/>
      <c r="C21" s="14"/>
      <c r="D21" s="71"/>
      <c r="E21" s="100"/>
      <c r="F21" s="101"/>
      <c r="G21" s="102"/>
      <c r="H21" s="15"/>
    </row>
    <row r="22" spans="1:8" ht="15.75" x14ac:dyDescent="0.25">
      <c r="A22" s="136" t="s">
        <v>91</v>
      </c>
      <c r="B22" s="137"/>
      <c r="C22" s="14"/>
      <c r="D22" s="71"/>
      <c r="E22" s="100"/>
      <c r="F22" s="101"/>
      <c r="G22" s="102"/>
      <c r="H22" s="15"/>
    </row>
    <row r="23" spans="1:8" ht="15.75" x14ac:dyDescent="0.25">
      <c r="A23" s="136" t="s">
        <v>106</v>
      </c>
      <c r="B23" s="137"/>
      <c r="C23" s="14"/>
      <c r="D23" s="71">
        <v>3</v>
      </c>
      <c r="E23" s="100">
        <v>944079</v>
      </c>
      <c r="F23" s="101">
        <v>289353</v>
      </c>
      <c r="G23" s="102">
        <f t="shared" ref="G23:G29" si="0">F23/E23</f>
        <v>0.30649235921993817</v>
      </c>
      <c r="H23" s="15"/>
    </row>
    <row r="24" spans="1:8" ht="15.75" x14ac:dyDescent="0.25">
      <c r="A24" s="136" t="s">
        <v>18</v>
      </c>
      <c r="B24" s="137"/>
      <c r="C24" s="14"/>
      <c r="D24" s="71">
        <v>2</v>
      </c>
      <c r="E24" s="100">
        <v>1399944</v>
      </c>
      <c r="F24" s="101">
        <v>189880</v>
      </c>
      <c r="G24" s="102">
        <f t="shared" si="0"/>
        <v>0.13563399678844296</v>
      </c>
      <c r="H24" s="15"/>
    </row>
    <row r="25" spans="1:8" ht="15.75" x14ac:dyDescent="0.25">
      <c r="A25" s="138" t="s">
        <v>20</v>
      </c>
      <c r="B25" s="137"/>
      <c r="C25" s="14"/>
      <c r="D25" s="71">
        <v>4</v>
      </c>
      <c r="E25" s="100">
        <v>680258</v>
      </c>
      <c r="F25" s="101">
        <v>181684</v>
      </c>
      <c r="G25" s="102">
        <f t="shared" si="0"/>
        <v>0.26708101926033945</v>
      </c>
      <c r="H25" s="15"/>
    </row>
    <row r="26" spans="1:8" ht="15.75" x14ac:dyDescent="0.25">
      <c r="A26" s="138" t="s">
        <v>21</v>
      </c>
      <c r="B26" s="137"/>
      <c r="C26" s="14"/>
      <c r="D26" s="71"/>
      <c r="E26" s="100"/>
      <c r="F26" s="101"/>
      <c r="G26" s="102"/>
      <c r="H26" s="15"/>
    </row>
    <row r="27" spans="1:8" ht="15.75" x14ac:dyDescent="0.25">
      <c r="A27" s="139" t="s">
        <v>22</v>
      </c>
      <c r="B27" s="137"/>
      <c r="C27" s="14"/>
      <c r="D27" s="71"/>
      <c r="E27" s="100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0"/>
      <c r="F28" s="101"/>
      <c r="G28" s="102"/>
      <c r="H28" s="15"/>
    </row>
    <row r="29" spans="1:8" ht="15.75" x14ac:dyDescent="0.25">
      <c r="A29" s="139" t="s">
        <v>24</v>
      </c>
      <c r="B29" s="137"/>
      <c r="C29" s="14"/>
      <c r="D29" s="71">
        <v>1</v>
      </c>
      <c r="E29" s="100">
        <v>41821</v>
      </c>
      <c r="F29" s="101">
        <v>18570</v>
      </c>
      <c r="G29" s="102">
        <f t="shared" si="0"/>
        <v>0.44403529327371416</v>
      </c>
      <c r="H29" s="15"/>
    </row>
    <row r="30" spans="1:8" ht="15.75" x14ac:dyDescent="0.25">
      <c r="A30" s="139" t="s">
        <v>152</v>
      </c>
      <c r="B30" s="137"/>
      <c r="C30" s="14"/>
      <c r="D30" s="71"/>
      <c r="E30" s="100"/>
      <c r="F30" s="101"/>
      <c r="G30" s="102"/>
      <c r="H30" s="15"/>
    </row>
    <row r="31" spans="1:8" ht="15.75" x14ac:dyDescent="0.25">
      <c r="A31" s="139" t="s">
        <v>145</v>
      </c>
      <c r="B31" s="137"/>
      <c r="C31" s="14"/>
      <c r="D31" s="71">
        <v>2</v>
      </c>
      <c r="E31" s="100">
        <v>1513360</v>
      </c>
      <c r="F31" s="101">
        <v>98309.5</v>
      </c>
      <c r="G31" s="102">
        <f>F31/E31</f>
        <v>6.4961079980969505E-2</v>
      </c>
      <c r="H31" s="15"/>
    </row>
    <row r="32" spans="1:8" ht="15.75" x14ac:dyDescent="0.25">
      <c r="A32" s="139" t="s">
        <v>102</v>
      </c>
      <c r="B32" s="137"/>
      <c r="C32" s="14"/>
      <c r="D32" s="71">
        <v>1</v>
      </c>
      <c r="E32" s="100">
        <v>119647</v>
      </c>
      <c r="F32" s="101">
        <v>47507</v>
      </c>
      <c r="G32" s="102">
        <f>F32/E32</f>
        <v>0.39705968390348273</v>
      </c>
      <c r="H32" s="15"/>
    </row>
    <row r="33" spans="1:8" ht="15.75" x14ac:dyDescent="0.25">
      <c r="A33" s="139" t="s">
        <v>27</v>
      </c>
      <c r="B33" s="137"/>
      <c r="C33" s="14"/>
      <c r="D33" s="71"/>
      <c r="E33" s="100"/>
      <c r="F33" s="101"/>
      <c r="G33" s="102"/>
      <c r="H33" s="15"/>
    </row>
    <row r="34" spans="1:8" ht="15.75" x14ac:dyDescent="0.25">
      <c r="A34" s="139" t="s">
        <v>72</v>
      </c>
      <c r="B34" s="137"/>
      <c r="C34" s="14"/>
      <c r="D34" s="71">
        <v>4</v>
      </c>
      <c r="E34" s="100">
        <v>3330894</v>
      </c>
      <c r="F34" s="101">
        <v>429011</v>
      </c>
      <c r="G34" s="102">
        <f>F34/E34</f>
        <v>0.12879755405005383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42</v>
      </c>
      <c r="E39" s="112">
        <f>SUM(E9:E38)</f>
        <v>12290615</v>
      </c>
      <c r="F39" s="112">
        <f>SUM(F9:F38)</f>
        <v>2508967.4900000002</v>
      </c>
      <c r="G39" s="117">
        <f>F39/E39</f>
        <v>0.20413685482785038</v>
      </c>
      <c r="H39" s="15"/>
    </row>
    <row r="40" spans="1:8" ht="15.75" x14ac:dyDescent="0.25">
      <c r="A40" s="85"/>
      <c r="B40" s="86"/>
      <c r="C40" s="21"/>
      <c r="D40" s="87"/>
      <c r="E40" s="124"/>
      <c r="F40" s="124"/>
      <c r="G40" s="125"/>
      <c r="H40" s="15"/>
    </row>
    <row r="41" spans="1:8" ht="18" x14ac:dyDescent="0.25">
      <c r="A41" s="23" t="s">
        <v>146</v>
      </c>
      <c r="B41" s="24"/>
      <c r="C41" s="24"/>
      <c r="D41" s="11"/>
      <c r="E41" s="109"/>
      <c r="F41" s="75"/>
      <c r="G41" s="75"/>
      <c r="H41" s="15"/>
    </row>
    <row r="42" spans="1:8" ht="15.75" x14ac:dyDescent="0.25">
      <c r="A42" s="26"/>
      <c r="B42" s="26"/>
      <c r="C42" s="26"/>
      <c r="D42" s="110"/>
      <c r="E42" s="11" t="s">
        <v>147</v>
      </c>
      <c r="F42" s="11" t="s">
        <v>147</v>
      </c>
      <c r="G42" s="11" t="s">
        <v>5</v>
      </c>
      <c r="H42" s="15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15"/>
    </row>
    <row r="44" spans="1:8" ht="15.75" x14ac:dyDescent="0.25">
      <c r="A44" s="27" t="s">
        <v>10</v>
      </c>
      <c r="B44" s="28"/>
      <c r="C44" s="14"/>
      <c r="D44" s="71"/>
      <c r="E44" s="101"/>
      <c r="F44" s="101"/>
      <c r="G44" s="102"/>
      <c r="H44" s="15"/>
    </row>
    <row r="45" spans="1:8" ht="15.75" x14ac:dyDescent="0.25">
      <c r="A45" s="27" t="s">
        <v>14</v>
      </c>
      <c r="B45" s="28"/>
      <c r="C45" s="14"/>
      <c r="D45" s="71">
        <v>8</v>
      </c>
      <c r="E45" s="101">
        <v>343753</v>
      </c>
      <c r="F45" s="101">
        <v>4066.07</v>
      </c>
      <c r="G45" s="102">
        <f>1-(+F45/E45)</f>
        <v>0.9881715359575044</v>
      </c>
      <c r="H45" s="15"/>
    </row>
    <row r="46" spans="1:8" ht="15.75" x14ac:dyDescent="0.25">
      <c r="A46" s="27" t="s">
        <v>20</v>
      </c>
      <c r="B46" s="28"/>
      <c r="C46" s="14"/>
      <c r="D46" s="71"/>
      <c r="E46" s="101"/>
      <c r="F46" s="101"/>
      <c r="G46" s="102"/>
      <c r="H46" s="15"/>
    </row>
    <row r="47" spans="1:8" x14ac:dyDescent="0.2">
      <c r="A47" s="16" t="s">
        <v>148</v>
      </c>
      <c r="B47" s="30"/>
      <c r="C47" s="14"/>
      <c r="D47" s="72"/>
      <c r="E47" s="104"/>
      <c r="F47" s="101"/>
      <c r="G47" s="103"/>
      <c r="H47" s="15"/>
    </row>
    <row r="48" spans="1:8" x14ac:dyDescent="0.2">
      <c r="A48" s="16" t="s">
        <v>44</v>
      </c>
      <c r="B48" s="28"/>
      <c r="C48" s="14"/>
      <c r="D48" s="72"/>
      <c r="E48" s="100"/>
      <c r="F48" s="101"/>
      <c r="G48" s="103"/>
      <c r="H48" s="15"/>
    </row>
    <row r="49" spans="1:8" x14ac:dyDescent="0.2">
      <c r="A49" s="16" t="s">
        <v>30</v>
      </c>
      <c r="B49" s="28"/>
      <c r="C49" s="14"/>
      <c r="D49" s="72"/>
      <c r="E49" s="100"/>
      <c r="F49" s="101"/>
      <c r="G49" s="103"/>
      <c r="H49" s="15"/>
    </row>
    <row r="50" spans="1:8" ht="15.75" x14ac:dyDescent="0.25">
      <c r="A50" s="32"/>
      <c r="B50" s="18"/>
      <c r="C50" s="14"/>
      <c r="D50" s="72"/>
      <c r="E50" s="111"/>
      <c r="F50" s="111"/>
      <c r="G50" s="103"/>
      <c r="H50" s="15"/>
    </row>
    <row r="51" spans="1:8" ht="15.75" x14ac:dyDescent="0.25">
      <c r="A51" s="20" t="s">
        <v>149</v>
      </c>
      <c r="B51" s="20"/>
      <c r="C51" s="21"/>
      <c r="D51" s="99">
        <f>SUM(D44:D47)</f>
        <v>8</v>
      </c>
      <c r="E51" s="105">
        <f>SUM(E44:E50)</f>
        <v>343753</v>
      </c>
      <c r="F51" s="105">
        <f>SUM(F44:F50)</f>
        <v>4066.07</v>
      </c>
      <c r="G51" s="106">
        <f>1-(+F51/E51)</f>
        <v>0.9881715359575044</v>
      </c>
      <c r="H51" s="15"/>
    </row>
    <row r="52" spans="1:8" ht="15.75" x14ac:dyDescent="0.25">
      <c r="A52" s="85"/>
      <c r="B52" s="86"/>
      <c r="C52" s="21"/>
      <c r="D52" s="129"/>
      <c r="E52" s="130"/>
      <c r="F52" s="130"/>
      <c r="G52" s="131"/>
      <c r="H52" s="15"/>
    </row>
    <row r="53" spans="1:8" ht="18" x14ac:dyDescent="0.25">
      <c r="A53" s="23" t="s">
        <v>32</v>
      </c>
      <c r="B53" s="24"/>
      <c r="C53" s="24"/>
      <c r="D53" s="11"/>
      <c r="E53" s="109"/>
      <c r="F53" s="75"/>
      <c r="G53" s="75"/>
      <c r="H53" s="15"/>
    </row>
    <row r="54" spans="1:8" ht="15.75" x14ac:dyDescent="0.25">
      <c r="A54" s="26"/>
      <c r="B54" s="26"/>
      <c r="C54" s="26"/>
      <c r="D54" s="110"/>
      <c r="E54" s="11" t="s">
        <v>122</v>
      </c>
      <c r="F54" s="11" t="s">
        <v>122</v>
      </c>
      <c r="G54" s="11" t="s">
        <v>5</v>
      </c>
      <c r="H54" s="15"/>
    </row>
    <row r="55" spans="1:8" ht="15.75" x14ac:dyDescent="0.25">
      <c r="A55" s="26"/>
      <c r="B55" s="26"/>
      <c r="C55" s="26"/>
      <c r="D55" s="110" t="s">
        <v>6</v>
      </c>
      <c r="E55" s="76" t="s">
        <v>123</v>
      </c>
      <c r="F55" s="75" t="s">
        <v>8</v>
      </c>
      <c r="G55" s="78" t="s">
        <v>124</v>
      </c>
      <c r="H55" s="15"/>
    </row>
    <row r="56" spans="1:8" ht="15.75" x14ac:dyDescent="0.25">
      <c r="A56" s="27" t="s">
        <v>33</v>
      </c>
      <c r="B56" s="28"/>
      <c r="C56" s="14"/>
      <c r="D56" s="71">
        <v>154</v>
      </c>
      <c r="E56" s="101">
        <v>24115765.460000001</v>
      </c>
      <c r="F56" s="101">
        <v>1381733.99</v>
      </c>
      <c r="G56" s="102">
        <f>1-(+F56/E56)</f>
        <v>0.94270412057656494</v>
      </c>
      <c r="H56" s="15"/>
    </row>
    <row r="57" spans="1:8" ht="15.75" x14ac:dyDescent="0.25">
      <c r="A57" s="27" t="s">
        <v>34</v>
      </c>
      <c r="B57" s="28"/>
      <c r="C57" s="14"/>
      <c r="D57" s="71">
        <v>16</v>
      </c>
      <c r="E57" s="101">
        <v>8242154.75</v>
      </c>
      <c r="F57" s="101">
        <v>756779.16</v>
      </c>
      <c r="G57" s="102">
        <f t="shared" ref="G57:G67" si="1">1-(+F57/E57)</f>
        <v>0.90818187925918281</v>
      </c>
      <c r="H57" s="15"/>
    </row>
    <row r="58" spans="1:8" ht="15.75" x14ac:dyDescent="0.25">
      <c r="A58" s="27" t="s">
        <v>35</v>
      </c>
      <c r="B58" s="28"/>
      <c r="C58" s="14"/>
      <c r="D58" s="71">
        <v>136</v>
      </c>
      <c r="E58" s="101">
        <v>15037207.65</v>
      </c>
      <c r="F58" s="101">
        <v>694410.27</v>
      </c>
      <c r="G58" s="102">
        <f t="shared" si="1"/>
        <v>0.95382053063555317</v>
      </c>
      <c r="H58" s="15"/>
    </row>
    <row r="59" spans="1:8" ht="15.75" x14ac:dyDescent="0.25">
      <c r="A59" s="27" t="s">
        <v>36</v>
      </c>
      <c r="B59" s="28"/>
      <c r="C59" s="14"/>
      <c r="D59" s="71">
        <v>3</v>
      </c>
      <c r="E59" s="101">
        <v>510353</v>
      </c>
      <c r="F59" s="101">
        <v>33367.5</v>
      </c>
      <c r="G59" s="102">
        <f t="shared" si="1"/>
        <v>0.93461878346948091</v>
      </c>
      <c r="H59" s="15"/>
    </row>
    <row r="60" spans="1:8" ht="15.75" x14ac:dyDescent="0.25">
      <c r="A60" s="27" t="s">
        <v>37</v>
      </c>
      <c r="B60" s="28"/>
      <c r="C60" s="14"/>
      <c r="D60" s="71">
        <v>57</v>
      </c>
      <c r="E60" s="101">
        <v>7613020.25</v>
      </c>
      <c r="F60" s="101">
        <v>446691.18</v>
      </c>
      <c r="G60" s="102">
        <f t="shared" si="1"/>
        <v>0.94132536558010604</v>
      </c>
      <c r="H60" s="15"/>
    </row>
    <row r="61" spans="1:8" ht="15.75" x14ac:dyDescent="0.25">
      <c r="A61" s="27" t="s">
        <v>38</v>
      </c>
      <c r="B61" s="28"/>
      <c r="C61" s="14"/>
      <c r="D61" s="71"/>
      <c r="E61" s="101"/>
      <c r="F61" s="101"/>
      <c r="G61" s="102"/>
      <c r="H61" s="2"/>
    </row>
    <row r="62" spans="1:8" ht="15.75" x14ac:dyDescent="0.25">
      <c r="A62" s="27" t="s">
        <v>39</v>
      </c>
      <c r="B62" s="28"/>
      <c r="C62" s="14"/>
      <c r="D62" s="71">
        <v>8</v>
      </c>
      <c r="E62" s="101">
        <v>1490055</v>
      </c>
      <c r="F62" s="101">
        <v>86820</v>
      </c>
      <c r="G62" s="102">
        <f t="shared" si="1"/>
        <v>0.94173369439383114</v>
      </c>
      <c r="H62" s="2"/>
    </row>
    <row r="63" spans="1:8" ht="15.75" x14ac:dyDescent="0.25">
      <c r="A63" s="27" t="s">
        <v>40</v>
      </c>
      <c r="B63" s="28"/>
      <c r="C63" s="14"/>
      <c r="D63" s="71">
        <v>3</v>
      </c>
      <c r="E63" s="101">
        <v>532815</v>
      </c>
      <c r="F63" s="101">
        <v>42355</v>
      </c>
      <c r="G63" s="102">
        <f t="shared" si="1"/>
        <v>0.92050711785516548</v>
      </c>
      <c r="H63" s="2"/>
    </row>
    <row r="64" spans="1:8" ht="15.75" x14ac:dyDescent="0.25">
      <c r="A64" s="53" t="s">
        <v>41</v>
      </c>
      <c r="B64" s="28"/>
      <c r="C64" s="14"/>
      <c r="D64" s="71">
        <v>2</v>
      </c>
      <c r="E64" s="101">
        <v>534275</v>
      </c>
      <c r="F64" s="101">
        <v>63500</v>
      </c>
      <c r="G64" s="102">
        <f t="shared" si="1"/>
        <v>0.88114734921154836</v>
      </c>
      <c r="H64" s="2"/>
    </row>
    <row r="65" spans="1:8" ht="15.75" x14ac:dyDescent="0.25">
      <c r="A65" s="54" t="s">
        <v>59</v>
      </c>
      <c r="B65" s="28"/>
      <c r="C65" s="14"/>
      <c r="D65" s="71"/>
      <c r="E65" s="101"/>
      <c r="F65" s="101"/>
      <c r="G65" s="102"/>
      <c r="H65" s="2"/>
    </row>
    <row r="66" spans="1:8" ht="15.75" x14ac:dyDescent="0.25">
      <c r="A66" s="27" t="s">
        <v>92</v>
      </c>
      <c r="B66" s="28"/>
      <c r="C66" s="14"/>
      <c r="D66" s="71">
        <v>1207</v>
      </c>
      <c r="E66" s="101">
        <v>120004830.54000001</v>
      </c>
      <c r="F66" s="101">
        <v>13066557.16</v>
      </c>
      <c r="G66" s="102">
        <f t="shared" si="1"/>
        <v>0.89111640672127235</v>
      </c>
      <c r="H66" s="2"/>
    </row>
    <row r="67" spans="1:8" ht="15.75" x14ac:dyDescent="0.25">
      <c r="A67" s="69" t="s">
        <v>93</v>
      </c>
      <c r="B67" s="30"/>
      <c r="C67" s="14"/>
      <c r="D67" s="71">
        <v>2</v>
      </c>
      <c r="E67" s="101">
        <v>576766.93999999994</v>
      </c>
      <c r="F67" s="101">
        <v>66180.47</v>
      </c>
      <c r="G67" s="102">
        <f t="shared" si="1"/>
        <v>0.88525613135870784</v>
      </c>
      <c r="H67" s="2"/>
    </row>
    <row r="68" spans="1:8" x14ac:dyDescent="0.2">
      <c r="A68" s="16" t="s">
        <v>42</v>
      </c>
      <c r="B68" s="30"/>
      <c r="C68" s="14"/>
      <c r="D68" s="72"/>
      <c r="E68" s="104"/>
      <c r="F68" s="101"/>
      <c r="G68" s="103"/>
      <c r="H68" s="2"/>
    </row>
    <row r="69" spans="1:8" x14ac:dyDescent="0.2">
      <c r="A69" s="16" t="s">
        <v>43</v>
      </c>
      <c r="B69" s="28"/>
      <c r="C69" s="14"/>
      <c r="D69" s="72"/>
      <c r="E69" s="104"/>
      <c r="F69" s="101"/>
      <c r="G69" s="103"/>
      <c r="H69" s="2"/>
    </row>
    <row r="70" spans="1:8" x14ac:dyDescent="0.2">
      <c r="A70" s="16" t="s">
        <v>44</v>
      </c>
      <c r="B70" s="28"/>
      <c r="C70" s="14"/>
      <c r="D70" s="72"/>
      <c r="E70" s="100"/>
      <c r="F70" s="101"/>
      <c r="G70" s="103"/>
      <c r="H70" s="2"/>
    </row>
    <row r="71" spans="1:8" x14ac:dyDescent="0.2">
      <c r="A71" s="16" t="s">
        <v>30</v>
      </c>
      <c r="B71" s="28"/>
      <c r="C71" s="14"/>
      <c r="D71" s="72"/>
      <c r="E71" s="100"/>
      <c r="F71" s="101"/>
      <c r="G71" s="103"/>
      <c r="H71" s="2"/>
    </row>
    <row r="72" spans="1:8" ht="15.75" x14ac:dyDescent="0.25">
      <c r="A72" s="32"/>
      <c r="B72" s="18"/>
      <c r="C72" s="14"/>
      <c r="D72" s="72"/>
      <c r="E72" s="111"/>
      <c r="F72" s="111"/>
      <c r="G72" s="103"/>
      <c r="H72" s="2"/>
    </row>
    <row r="73" spans="1:8" ht="15.75" x14ac:dyDescent="0.25">
      <c r="A73" s="20" t="s">
        <v>45</v>
      </c>
      <c r="B73" s="20"/>
      <c r="C73" s="21"/>
      <c r="D73" s="73">
        <f>SUM(D56:D69)</f>
        <v>1588</v>
      </c>
      <c r="E73" s="112">
        <f>SUM(E56:E72)</f>
        <v>178657243.59</v>
      </c>
      <c r="F73" s="112">
        <f>SUM(F56:F72)</f>
        <v>16638394.73</v>
      </c>
      <c r="G73" s="106">
        <f>1-(+F73/E73)</f>
        <v>0.90686974456975611</v>
      </c>
      <c r="H73" s="2"/>
    </row>
    <row r="74" spans="1:8" x14ac:dyDescent="0.2">
      <c r="A74" s="33"/>
      <c r="B74" s="33"/>
      <c r="C74" s="33"/>
      <c r="D74" s="113"/>
      <c r="E74" s="114"/>
      <c r="F74" s="115"/>
      <c r="G74" s="115"/>
      <c r="H74" s="2"/>
    </row>
    <row r="75" spans="1:8" ht="18" x14ac:dyDescent="0.25">
      <c r="A75" s="34" t="s">
        <v>46</v>
      </c>
      <c r="B75" s="35"/>
      <c r="C75" s="35"/>
      <c r="D75" s="116"/>
      <c r="E75" s="116"/>
      <c r="F75" s="36">
        <f>F73+F39+F51</f>
        <v>19151428.289999999</v>
      </c>
      <c r="G75" s="116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5.75" x14ac:dyDescent="0.25">
      <c r="A77" s="4" t="s">
        <v>47</v>
      </c>
      <c r="B77" s="39"/>
      <c r="C77" s="39"/>
      <c r="D77" s="39"/>
      <c r="E77" s="39"/>
      <c r="F77" s="40"/>
      <c r="G77" s="39"/>
      <c r="H77" s="2"/>
    </row>
    <row r="78" spans="1:8" ht="15.75" x14ac:dyDescent="0.25">
      <c r="A78" s="4" t="s">
        <v>48</v>
      </c>
      <c r="B78" s="39"/>
      <c r="C78" s="39"/>
      <c r="D78" s="39"/>
      <c r="E78" s="39"/>
      <c r="F78" s="40"/>
      <c r="G78" s="39"/>
      <c r="H78" s="2"/>
    </row>
    <row r="79" spans="1:8" ht="15.75" x14ac:dyDescent="0.25">
      <c r="A79" s="4" t="s">
        <v>49</v>
      </c>
      <c r="B79" s="39"/>
      <c r="C79" s="39"/>
      <c r="D79" s="39"/>
      <c r="E79" s="39"/>
      <c r="F79" s="40"/>
      <c r="G79" s="39"/>
      <c r="H79" s="2"/>
    </row>
    <row r="80" spans="1:8" ht="15.75" x14ac:dyDescent="0.25">
      <c r="A80" s="4"/>
      <c r="B80" s="39"/>
      <c r="C80" s="39"/>
      <c r="D80" s="39"/>
      <c r="E80" s="39"/>
      <c r="F80" s="40"/>
      <c r="G80" s="39"/>
      <c r="H80" s="2"/>
    </row>
    <row r="81" spans="1:8" ht="18" x14ac:dyDescent="0.25">
      <c r="A81" s="41" t="s">
        <v>50</v>
      </c>
      <c r="B81" s="38"/>
      <c r="C81" s="38"/>
      <c r="D81" s="38"/>
      <c r="E81" s="38"/>
      <c r="F81" s="36"/>
      <c r="G81" s="38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75" right="0.75" top="0.25" bottom="0.25" header="0.5" footer="0.5"/>
  <pageSetup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ARG</vt:lpstr>
      <vt:lpstr>CARUTHERSVILLE</vt:lpstr>
      <vt:lpstr>HOLLYWOOD</vt:lpstr>
      <vt:lpstr>HARKC</vt:lpstr>
      <vt:lpstr>BALLYSKC</vt:lpstr>
      <vt:lpstr>AMERKC</vt:lpstr>
      <vt:lpstr>LAGRANGE</vt:lpstr>
      <vt:lpstr>AMERSC</vt:lpstr>
      <vt:lpstr>RIVERCITY</vt:lpstr>
      <vt:lpstr>HORSESHOE</vt:lpstr>
      <vt:lpstr>ISLEBV</vt:lpstr>
      <vt:lpstr>STJO</vt:lpstr>
      <vt:lpstr>CAPE</vt:lpstr>
      <vt:lpstr>STATE TOTALS</vt:lpstr>
      <vt:lpstr>'STATE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Goforth</dc:creator>
  <cp:lastModifiedBy>webteam-prod</cp:lastModifiedBy>
  <cp:lastPrinted>2024-04-08T21:36:56Z</cp:lastPrinted>
  <dcterms:created xsi:type="dcterms:W3CDTF">2012-06-07T14:04:25Z</dcterms:created>
  <dcterms:modified xsi:type="dcterms:W3CDTF">2025-03-06T20:32:09Z</dcterms:modified>
</cp:coreProperties>
</file>