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 Jan 24\Optimized\"/>
    </mc:Choice>
  </mc:AlternateContent>
  <bookViews>
    <workbookView xWindow="-210" yWindow="135" windowWidth="7845" windowHeight="4080" tabRatio="790" activeTab="7"/>
  </bookViews>
  <sheets>
    <sheet name="ARG" sheetId="1" r:id="rId1"/>
    <sheet name="CARUTHERSVILLE" sheetId="2" r:id="rId2"/>
    <sheet name="HOLLYWOOD" sheetId="3" r:id="rId3"/>
    <sheet name="HARKC" sheetId="4" r:id="rId4"/>
    <sheet name="BALLYSKC" sheetId="5" r:id="rId5"/>
    <sheet name="AMERKC" sheetId="6" r:id="rId6"/>
    <sheet name="LAGRANGE" sheetId="7" r:id="rId7"/>
    <sheet name="AMERSC" sheetId="8" r:id="rId8"/>
    <sheet name="RIVERCITY" sheetId="9" r:id="rId9"/>
    <sheet name="HORSESHOE" sheetId="10" r:id="rId10"/>
    <sheet name="ISLEBV" sheetId="11" r:id="rId11"/>
    <sheet name="STJO" sheetId="12" r:id="rId12"/>
    <sheet name="CAPE" sheetId="14" r:id="rId13"/>
    <sheet name="STATE TOTALS" sheetId="13" r:id="rId14"/>
  </sheets>
  <definedNames>
    <definedName name="_xlnm.Print_Area" localSheetId="13">'STATE TOTALS'!$A$1:$C$23</definedName>
  </definedNames>
  <calcPr calcId="162913"/>
</workbook>
</file>

<file path=xl/calcChain.xml><?xml version="1.0" encoding="utf-8"?>
<calcChain xmlns="http://schemas.openxmlformats.org/spreadsheetml/2006/main">
  <c r="F63" i="14" l="1"/>
  <c r="G61" i="14"/>
  <c r="F61" i="14"/>
  <c r="E61" i="14"/>
  <c r="D61" i="14"/>
  <c r="G55" i="14"/>
  <c r="G54" i="14"/>
  <c r="G52" i="14"/>
  <c r="G51" i="14"/>
  <c r="G50" i="14"/>
  <c r="G48" i="14"/>
  <c r="G47" i="14"/>
  <c r="G46" i="14"/>
  <c r="G44" i="14"/>
  <c r="F39" i="14"/>
  <c r="E39" i="14"/>
  <c r="G39" i="14"/>
  <c r="D39" i="14"/>
  <c r="G34" i="14"/>
  <c r="G30" i="14"/>
  <c r="G29" i="14"/>
  <c r="G26" i="14"/>
  <c r="G24" i="14"/>
  <c r="G19" i="14"/>
  <c r="G15" i="14"/>
  <c r="F62" i="12"/>
  <c r="G60" i="12"/>
  <c r="F60" i="12"/>
  <c r="E60" i="12"/>
  <c r="D60" i="12"/>
  <c r="G53" i="12"/>
  <c r="G50" i="12"/>
  <c r="G48" i="12"/>
  <c r="G47" i="12"/>
  <c r="G46" i="12"/>
  <c r="G44" i="12"/>
  <c r="F39" i="12"/>
  <c r="G39" i="12"/>
  <c r="E39" i="12"/>
  <c r="D39" i="12"/>
  <c r="G33" i="12"/>
  <c r="G18" i="12"/>
  <c r="G17" i="12"/>
  <c r="F60" i="7"/>
  <c r="F62" i="7"/>
  <c r="E60" i="7"/>
  <c r="D60" i="7"/>
  <c r="G53" i="7"/>
  <c r="G50" i="7"/>
  <c r="G48" i="7"/>
  <c r="G47" i="7"/>
  <c r="G46" i="7"/>
  <c r="G44" i="7"/>
  <c r="F39" i="7"/>
  <c r="E39" i="7"/>
  <c r="G39" i="7"/>
  <c r="D39" i="7"/>
  <c r="G31" i="7"/>
  <c r="G15" i="7"/>
  <c r="G9" i="7"/>
  <c r="F61" i="10"/>
  <c r="E61" i="10"/>
  <c r="D61" i="10"/>
  <c r="G54" i="10"/>
  <c r="G53" i="10"/>
  <c r="G52" i="10"/>
  <c r="G50" i="10"/>
  <c r="G49" i="10"/>
  <c r="G48" i="10"/>
  <c r="G47" i="10"/>
  <c r="G46" i="10"/>
  <c r="G45" i="10"/>
  <c r="G44" i="10"/>
  <c r="D39" i="10"/>
  <c r="G34" i="10"/>
  <c r="G33" i="10"/>
  <c r="G29" i="10"/>
  <c r="G28" i="10"/>
  <c r="G26" i="10"/>
  <c r="G25" i="10"/>
  <c r="G20" i="10"/>
  <c r="G19" i="10"/>
  <c r="G16" i="10"/>
  <c r="F15" i="10"/>
  <c r="F39" i="10"/>
  <c r="G39" i="10"/>
  <c r="E15" i="10"/>
  <c r="E39" i="10"/>
  <c r="G12" i="10"/>
  <c r="G10" i="10"/>
  <c r="F61" i="9"/>
  <c r="F63" i="9"/>
  <c r="E61" i="9"/>
  <c r="D61" i="9"/>
  <c r="G54" i="9"/>
  <c r="G52" i="9"/>
  <c r="G51" i="9"/>
  <c r="G50" i="9"/>
  <c r="G48" i="9"/>
  <c r="G47" i="9"/>
  <c r="G46" i="9"/>
  <c r="G45" i="9"/>
  <c r="G44" i="9"/>
  <c r="G39" i="9"/>
  <c r="F39" i="9"/>
  <c r="E39" i="9"/>
  <c r="D39" i="9"/>
  <c r="G34" i="9"/>
  <c r="G32" i="9"/>
  <c r="G29" i="9"/>
  <c r="G25" i="9"/>
  <c r="G24" i="9"/>
  <c r="G23" i="9"/>
  <c r="G20" i="9"/>
  <c r="G18" i="9"/>
  <c r="G17" i="9"/>
  <c r="G16" i="9"/>
  <c r="G14" i="9"/>
  <c r="G13" i="9"/>
  <c r="G62" i="6"/>
  <c r="F62" i="6"/>
  <c r="E62" i="6"/>
  <c r="D62" i="6"/>
  <c r="G55" i="6"/>
  <c r="G54" i="6"/>
  <c r="G53" i="6"/>
  <c r="G52" i="6"/>
  <c r="G51" i="6"/>
  <c r="G50" i="6"/>
  <c r="G48" i="6"/>
  <c r="G46" i="6"/>
  <c r="G45" i="6"/>
  <c r="G44" i="6"/>
  <c r="F39" i="6"/>
  <c r="E39" i="6"/>
  <c r="D39" i="6"/>
  <c r="G34" i="6"/>
  <c r="G33" i="6"/>
  <c r="G32" i="6"/>
  <c r="G31" i="6"/>
  <c r="G30" i="6"/>
  <c r="G25" i="6"/>
  <c r="G23" i="6"/>
  <c r="G22" i="6"/>
  <c r="G21" i="6"/>
  <c r="G19" i="6"/>
  <c r="G18" i="6"/>
  <c r="G16" i="6"/>
  <c r="G15" i="6"/>
  <c r="G14" i="6"/>
  <c r="G13" i="6"/>
  <c r="G11" i="6"/>
  <c r="F62" i="5"/>
  <c r="F64" i="5"/>
  <c r="E62" i="5"/>
  <c r="D62" i="5"/>
  <c r="G56" i="5"/>
  <c r="G54" i="5"/>
  <c r="G50" i="5"/>
  <c r="G48" i="5"/>
  <c r="G46" i="5"/>
  <c r="G44" i="5"/>
  <c r="F39" i="5"/>
  <c r="G39" i="5"/>
  <c r="E39" i="5"/>
  <c r="D39" i="5"/>
  <c r="G25" i="5"/>
  <c r="G24" i="5"/>
  <c r="G23" i="5"/>
  <c r="G18" i="5"/>
  <c r="G14" i="5"/>
  <c r="G12" i="5"/>
  <c r="G10" i="5"/>
  <c r="F63" i="4"/>
  <c r="F61" i="4"/>
  <c r="E61" i="4"/>
  <c r="G61" i="4"/>
  <c r="D61" i="4"/>
  <c r="G54" i="4"/>
  <c r="G53" i="4"/>
  <c r="G52" i="4"/>
  <c r="G51" i="4"/>
  <c r="G50" i="4"/>
  <c r="G49" i="4"/>
  <c r="G48" i="4"/>
  <c r="G46" i="4"/>
  <c r="G45" i="4"/>
  <c r="G44" i="4"/>
  <c r="F39" i="4"/>
  <c r="E39" i="4"/>
  <c r="D39" i="4"/>
  <c r="G33" i="4"/>
  <c r="G31" i="4"/>
  <c r="G28" i="4"/>
  <c r="G26" i="4"/>
  <c r="G24" i="4"/>
  <c r="G23" i="4"/>
  <c r="G22" i="4"/>
  <c r="G21" i="4"/>
  <c r="G19" i="4"/>
  <c r="G18" i="4"/>
  <c r="G17" i="4"/>
  <c r="G16" i="4"/>
  <c r="G15" i="4"/>
  <c r="G14" i="4"/>
  <c r="G11" i="4"/>
  <c r="G10" i="4"/>
  <c r="F77" i="3"/>
  <c r="G75" i="3"/>
  <c r="F75" i="3"/>
  <c r="E75" i="3"/>
  <c r="D75" i="3"/>
  <c r="G68" i="3"/>
  <c r="G67" i="3"/>
  <c r="G66" i="3"/>
  <c r="G64" i="3"/>
  <c r="G63" i="3"/>
  <c r="G62" i="3"/>
  <c r="G61" i="3"/>
  <c r="G60" i="3"/>
  <c r="G59" i="3"/>
  <c r="G58" i="3"/>
  <c r="F53" i="3"/>
  <c r="E53" i="3"/>
  <c r="D53" i="3"/>
  <c r="F39" i="3"/>
  <c r="G39" i="3"/>
  <c r="E39" i="3"/>
  <c r="D39" i="3"/>
  <c r="G34" i="3"/>
  <c r="G32" i="3"/>
  <c r="G29" i="3"/>
  <c r="G28" i="3"/>
  <c r="G26" i="3"/>
  <c r="G24" i="3"/>
  <c r="G23" i="3"/>
  <c r="G22" i="3"/>
  <c r="G21" i="3"/>
  <c r="G18" i="3"/>
  <c r="G17" i="3"/>
  <c r="G13" i="3"/>
  <c r="G11" i="3"/>
  <c r="G9" i="3"/>
  <c r="F60" i="2"/>
  <c r="F62" i="2"/>
  <c r="E60" i="2"/>
  <c r="D60" i="2"/>
  <c r="G54" i="2"/>
  <c r="G53" i="2"/>
  <c r="G50" i="2"/>
  <c r="G48" i="2"/>
  <c r="G47" i="2"/>
  <c r="G46" i="2"/>
  <c r="G39" i="2"/>
  <c r="F39" i="2"/>
  <c r="E39" i="2"/>
  <c r="D39" i="2"/>
  <c r="G32" i="2"/>
  <c r="G30" i="2"/>
  <c r="G29" i="2"/>
  <c r="G18" i="2"/>
  <c r="F62" i="11"/>
  <c r="F60" i="11"/>
  <c r="E60" i="11"/>
  <c r="D60" i="11"/>
  <c r="G53" i="11"/>
  <c r="G51" i="11"/>
  <c r="G50" i="11"/>
  <c r="G49" i="11"/>
  <c r="G48" i="11"/>
  <c r="G47" i="11"/>
  <c r="G46" i="11"/>
  <c r="G45" i="11"/>
  <c r="G44" i="11"/>
  <c r="G39" i="11"/>
  <c r="F39" i="11"/>
  <c r="E39" i="11"/>
  <c r="D39" i="11"/>
  <c r="G34" i="11"/>
  <c r="G33" i="11"/>
  <c r="G30" i="11"/>
  <c r="G29" i="11"/>
  <c r="G22" i="11"/>
  <c r="G18" i="11"/>
  <c r="G15" i="11"/>
  <c r="G11" i="11"/>
  <c r="G9" i="11"/>
  <c r="F71" i="8"/>
  <c r="B18" i="13" s="1"/>
  <c r="E71" i="8"/>
  <c r="B17" i="13" s="1"/>
  <c r="D71" i="8"/>
  <c r="B16" i="13" s="1"/>
  <c r="G65" i="8"/>
  <c r="G64" i="8"/>
  <c r="G63" i="8"/>
  <c r="G62" i="8"/>
  <c r="G61" i="8"/>
  <c r="G60" i="8"/>
  <c r="G58" i="8"/>
  <c r="G57" i="8"/>
  <c r="G56" i="8"/>
  <c r="G55" i="8"/>
  <c r="G54" i="8"/>
  <c r="F49" i="8"/>
  <c r="B13" i="13" s="1"/>
  <c r="E49" i="8"/>
  <c r="D49" i="8"/>
  <c r="B11" i="13" s="1"/>
  <c r="G44" i="8"/>
  <c r="F39" i="8"/>
  <c r="B8" i="13" s="1"/>
  <c r="E39" i="8"/>
  <c r="G39" i="8" s="1"/>
  <c r="D39" i="8"/>
  <c r="B6" i="13" s="1"/>
  <c r="G34" i="8"/>
  <c r="G33" i="8"/>
  <c r="G32" i="8"/>
  <c r="G29" i="8"/>
  <c r="G28" i="8"/>
  <c r="G26" i="8"/>
  <c r="G25" i="8"/>
  <c r="G24" i="8"/>
  <c r="G21" i="8"/>
  <c r="G19" i="8"/>
  <c r="G18" i="8"/>
  <c r="G13" i="8"/>
  <c r="G12" i="8"/>
  <c r="G11" i="8"/>
  <c r="G10" i="8"/>
  <c r="F61" i="1"/>
  <c r="E61" i="1"/>
  <c r="D61" i="1"/>
  <c r="G54" i="1"/>
  <c r="G52" i="1"/>
  <c r="G50" i="1"/>
  <c r="G49" i="1"/>
  <c r="G48" i="1"/>
  <c r="G47" i="1"/>
  <c r="G46" i="1"/>
  <c r="G45" i="1"/>
  <c r="G44" i="1"/>
  <c r="F39" i="1"/>
  <c r="E39" i="1"/>
  <c r="D39" i="1"/>
  <c r="G31" i="1"/>
  <c r="G30" i="1"/>
  <c r="G25" i="1"/>
  <c r="G22" i="1"/>
  <c r="G20" i="1"/>
  <c r="G18" i="1"/>
  <c r="G17" i="1"/>
  <c r="G16" i="1"/>
  <c r="G15" i="1"/>
  <c r="G13" i="1"/>
  <c r="G10" i="1"/>
  <c r="G9" i="1"/>
  <c r="A3" i="4"/>
  <c r="A3" i="14"/>
  <c r="A4" i="13"/>
  <c r="A3" i="12"/>
  <c r="A3" i="11"/>
  <c r="A3" i="10"/>
  <c r="A3" i="9"/>
  <c r="A3" i="8"/>
  <c r="A3" i="7"/>
  <c r="A3" i="6"/>
  <c r="A3" i="5"/>
  <c r="A3" i="3"/>
  <c r="A3" i="2"/>
  <c r="G60" i="7"/>
  <c r="F63" i="10"/>
  <c r="G15" i="10"/>
  <c r="G61" i="10"/>
  <c r="G61" i="9"/>
  <c r="G39" i="6"/>
  <c r="F64" i="6"/>
  <c r="G62" i="5"/>
  <c r="G39" i="4"/>
  <c r="G60" i="2"/>
  <c r="G60" i="11"/>
  <c r="G61" i="1"/>
  <c r="F63" i="1"/>
  <c r="G39" i="1"/>
  <c r="G49" i="8" l="1"/>
  <c r="G71" i="8"/>
  <c r="B21" i="13"/>
  <c r="B7" i="13"/>
  <c r="B9" i="13" s="1"/>
  <c r="B12" i="13"/>
  <c r="B14" i="13" s="1"/>
  <c r="B19" i="13"/>
  <c r="F73" i="8"/>
</calcChain>
</file>

<file path=xl/sharedStrings.xml><?xml version="1.0" encoding="utf-8"?>
<sst xmlns="http://schemas.openxmlformats.org/spreadsheetml/2006/main" count="963" uniqueCount="162">
  <si>
    <t>MISSOURI GAMING COMMISSION</t>
  </si>
  <si>
    <t>DETAIL GAMING STATS - PUBLIC REPORT</t>
  </si>
  <si>
    <t>BOAT:    ARGOSY RIVERSIDE</t>
  </si>
  <si>
    <t>TABLE GAMES:</t>
  </si>
  <si>
    <t>TABLE</t>
  </si>
  <si>
    <t>ACTUAL</t>
  </si>
  <si>
    <t>UNITS</t>
  </si>
  <si>
    <t>DROP</t>
  </si>
  <si>
    <t>AGR</t>
  </si>
  <si>
    <t>HOLD %</t>
  </si>
  <si>
    <t xml:space="preserve">   Blackjack</t>
  </si>
  <si>
    <t xml:space="preserve">   Double Deck Blackjack</t>
  </si>
  <si>
    <t xml:space="preserve">   Face Up Blackjack</t>
  </si>
  <si>
    <t xml:space="preserve">   Caribbean Stud</t>
  </si>
  <si>
    <t xml:space="preserve">   Craps</t>
  </si>
  <si>
    <t xml:space="preserve">   Craps No More</t>
  </si>
  <si>
    <t xml:space="preserve">   No Craps, Craps</t>
  </si>
  <si>
    <t xml:space="preserve">   Let It Ride</t>
  </si>
  <si>
    <t xml:space="preserve">   Mini Bacarrat</t>
  </si>
  <si>
    <t xml:space="preserve">   Pai Gow Poker</t>
  </si>
  <si>
    <t xml:space="preserve">   Roulette</t>
  </si>
  <si>
    <t xml:space="preserve">   Poker w/o bad beat</t>
  </si>
  <si>
    <t xml:space="preserve">   Bad Beat Poker - house funded</t>
  </si>
  <si>
    <t xml:space="preserve">   Bad Beat Poker - player funded</t>
  </si>
  <si>
    <t xml:space="preserve">   Three Card Poker/Stud</t>
  </si>
  <si>
    <t xml:space="preserve">   Mississippi Stud</t>
  </si>
  <si>
    <t xml:space="preserve">   BJ 21 +3</t>
  </si>
  <si>
    <t xml:space="preserve">   Ultimate Texas Hold'em</t>
  </si>
  <si>
    <t xml:space="preserve">   Table Tournaments</t>
  </si>
  <si>
    <t xml:space="preserve">   Other </t>
  </si>
  <si>
    <t xml:space="preserve">   Rounding</t>
  </si>
  <si>
    <t xml:space="preserve">  TOTAL TABLE GAMES:</t>
  </si>
  <si>
    <t>ELECTRONIC GAMING DEVICES:</t>
  </si>
  <si>
    <t xml:space="preserve">     5 cents</t>
  </si>
  <si>
    <t xml:space="preserve">   10 cents</t>
  </si>
  <si>
    <t xml:space="preserve">   25 cents</t>
  </si>
  <si>
    <t xml:space="preserve">   50 cents</t>
  </si>
  <si>
    <t xml:space="preserve">   $1.00</t>
  </si>
  <si>
    <t xml:space="preserve">   $2.00</t>
  </si>
  <si>
    <t xml:space="preserve">   $5.00</t>
  </si>
  <si>
    <t xml:space="preserve">   $10.00</t>
  </si>
  <si>
    <t xml:space="preserve">   $25.00</t>
  </si>
  <si>
    <t xml:space="preserve">   Slot Tournaments</t>
  </si>
  <si>
    <t xml:space="preserve">   Wide Area Progressive</t>
  </si>
  <si>
    <t xml:space="preserve">   Other</t>
  </si>
  <si>
    <t xml:space="preserve">     TOTAL SLOTS:</t>
  </si>
  <si>
    <t>TOTAL AGR FOR MONTH:</t>
  </si>
  <si>
    <t xml:space="preserve">(1) The above payout percentages for slots represent the actual payout for a one month period only.  </t>
  </si>
  <si>
    <t xml:space="preserve">     The 80% minimum payout per Section 313.805(12) RSMO is not limited to any one month period </t>
  </si>
  <si>
    <t xml:space="preserve">     and is calculated based on standard probability and statistical theory.</t>
  </si>
  <si>
    <t>NOTE:  THE FIGURES IN THIS REPORT ARE SUBJECT TO ADJUSTMENT</t>
  </si>
  <si>
    <t>DETAIL GAMING STATS  - PUBLIC REPORT</t>
  </si>
  <si>
    <t xml:space="preserve">   Single Deck Blackjack</t>
  </si>
  <si>
    <t xml:space="preserve">   Texas Shootout</t>
  </si>
  <si>
    <t xml:space="preserve">   Ultimate Texas Hold'Em</t>
  </si>
  <si>
    <t xml:space="preserve">   Midi Bacarrat</t>
  </si>
  <si>
    <t xml:space="preserve">   EZ Bacarrat</t>
  </si>
  <si>
    <t xml:space="preserve">   Crazy 4 Poker</t>
  </si>
  <si>
    <t xml:space="preserve">   21 Plus 3</t>
  </si>
  <si>
    <t xml:space="preserve">   Four Card Poker</t>
  </si>
  <si>
    <t xml:space="preserve">   $100.00</t>
  </si>
  <si>
    <t xml:space="preserve">     1 cent</t>
  </si>
  <si>
    <t xml:space="preserve">     2 cents</t>
  </si>
  <si>
    <t xml:space="preserve">   Ultimate Texas Hold 'Em</t>
  </si>
  <si>
    <t xml:space="preserve">   Six Card Poker</t>
  </si>
  <si>
    <t xml:space="preserve">   21 plus 3</t>
  </si>
  <si>
    <t xml:space="preserve">   Prime 21</t>
  </si>
  <si>
    <t xml:space="preserve">   EZ Pai Gow</t>
  </si>
  <si>
    <t>BOAT:     MARK TWAIN</t>
  </si>
  <si>
    <t xml:space="preserve">   Face Down Blackjack</t>
  </si>
  <si>
    <t xml:space="preserve">   Big Six</t>
  </si>
  <si>
    <t xml:space="preserve">   Let It Ride Bonus</t>
  </si>
  <si>
    <t>BOAT:     ST. CHARLES</t>
  </si>
  <si>
    <t xml:space="preserve">   Three Card Progressive</t>
  </si>
  <si>
    <t xml:space="preserve">   Blackjack plus 3</t>
  </si>
  <si>
    <t xml:space="preserve">   Dragon Bonus</t>
  </si>
  <si>
    <t xml:space="preserve">   EZ Baccarat</t>
  </si>
  <si>
    <t>BOAT:     RIVER CITY</t>
  </si>
  <si>
    <t xml:space="preserve">   Bonus Craps</t>
  </si>
  <si>
    <t xml:space="preserve">   Blackjack Switch</t>
  </si>
  <si>
    <t>BOAT:  ISLE OF CAPRI - BOONVILLE</t>
  </si>
  <si>
    <t>BOAT:      ST. JO FRONTIER</t>
  </si>
  <si>
    <t>STATEWIDE TOTALS</t>
  </si>
  <si>
    <t xml:space="preserve">     TABLE GAMES:</t>
  </si>
  <si>
    <t xml:space="preserve">     TABLE DROP:</t>
  </si>
  <si>
    <t xml:space="preserve">     TABLE AGR:</t>
  </si>
  <si>
    <t xml:space="preserve">     ACTUAL HOLD %:</t>
  </si>
  <si>
    <t xml:space="preserve">     SLOT MACHINES:</t>
  </si>
  <si>
    <t xml:space="preserve">     SLOT HANDLE:</t>
  </si>
  <si>
    <t xml:space="preserve">     SLOT AGR:</t>
  </si>
  <si>
    <t xml:space="preserve">     ACTUAL PAYOUT %:</t>
  </si>
  <si>
    <t xml:space="preserve">     GRAND TOTAL AGR:</t>
  </si>
  <si>
    <t xml:space="preserve">   Lunar Poker</t>
  </si>
  <si>
    <t xml:space="preserve">   Super 7</t>
  </si>
  <si>
    <t xml:space="preserve">   Three Card Poker</t>
  </si>
  <si>
    <t>BOAT:  HOLLYWOOD</t>
  </si>
  <si>
    <t xml:space="preserve">   65 to 5 BJ</t>
  </si>
  <si>
    <t xml:space="preserve">   High Five</t>
  </si>
  <si>
    <t xml:space="preserve">   High Card Flush</t>
  </si>
  <si>
    <t xml:space="preserve">   1 cent</t>
  </si>
  <si>
    <t xml:space="preserve">   2 cents</t>
  </si>
  <si>
    <t xml:space="preserve">   Double Deck 21 Plus 3</t>
  </si>
  <si>
    <t xml:space="preserve">   Top Three</t>
  </si>
  <si>
    <t xml:space="preserve">   Commission Free</t>
  </si>
  <si>
    <t xml:space="preserve">   Blackjack 6 to 5</t>
  </si>
  <si>
    <t xml:space="preserve">   EZ Mini Bacarrat</t>
  </si>
  <si>
    <t xml:space="preserve">   Criss Cross</t>
  </si>
  <si>
    <t xml:space="preserve">   Double Deck Blackjack 21+3</t>
  </si>
  <si>
    <t xml:space="preserve">   Heads Up Hold Em</t>
  </si>
  <si>
    <t xml:space="preserve">   Blackjack Top 3</t>
  </si>
  <si>
    <t xml:space="preserve">   DJ Wild</t>
  </si>
  <si>
    <t xml:space="preserve">   Texas Ultimate</t>
  </si>
  <si>
    <t xml:space="preserve">   4 Card Frenzy</t>
  </si>
  <si>
    <t xml:space="preserve">   Cajun Stud Poker</t>
  </si>
  <si>
    <t xml:space="preserve">   Cajun Stud</t>
  </si>
  <si>
    <t xml:space="preserve">   Heads Up Hold'em</t>
  </si>
  <si>
    <t xml:space="preserve">   World Tour Poker</t>
  </si>
  <si>
    <t xml:space="preserve">   Trilux Blackjack</t>
  </si>
  <si>
    <t xml:space="preserve">   Trilux</t>
  </si>
  <si>
    <t xml:space="preserve">   Cajun Poker</t>
  </si>
  <si>
    <t xml:space="preserve">   Sic Bo</t>
  </si>
  <si>
    <t xml:space="preserve">   DJ Wild Poker</t>
  </si>
  <si>
    <t xml:space="preserve">   Fortune 7</t>
  </si>
  <si>
    <t xml:space="preserve">   Four Card Frenzy</t>
  </si>
  <si>
    <t xml:space="preserve">   Criss Cross Poker</t>
  </si>
  <si>
    <t xml:space="preserve">   Straw Poker</t>
  </si>
  <si>
    <t xml:space="preserve">  Multi Denom</t>
  </si>
  <si>
    <t xml:space="preserve">   DJ Wild Stud</t>
  </si>
  <si>
    <t xml:space="preserve">   Ultimate Texas Poker</t>
  </si>
  <si>
    <t xml:space="preserve">   5 Treasures Baccarat</t>
  </si>
  <si>
    <t xml:space="preserve">    I LUV Suits</t>
  </si>
  <si>
    <t xml:space="preserve">    EZ Baccarat</t>
  </si>
  <si>
    <t xml:space="preserve">BOAT:     AMERISTAR KC </t>
  </si>
  <si>
    <t>SLOT</t>
  </si>
  <si>
    <t>HANDLE</t>
  </si>
  <si>
    <t>PAYOUT % (1)</t>
  </si>
  <si>
    <t>BOAT: CENTURY CARUTHERSVILLE</t>
  </si>
  <si>
    <t>BOAT:     HARRAHS KANSAS CITY</t>
  </si>
  <si>
    <t>HYBRID TABLES</t>
  </si>
  <si>
    <t xml:space="preserve">   Hybrid Tournaments</t>
  </si>
  <si>
    <t xml:space="preserve">     TOTAL HYBRID:</t>
  </si>
  <si>
    <t xml:space="preserve">     HYBRID MACHINES:</t>
  </si>
  <si>
    <t xml:space="preserve">     HYBRID HANDLE:</t>
  </si>
  <si>
    <t xml:space="preserve">     HYBRID AGR:</t>
  </si>
  <si>
    <t>BOAT: CENTURY CAPE GIRARDEAU</t>
  </si>
  <si>
    <t xml:space="preserve">   BJ 6 to 5</t>
  </si>
  <si>
    <t xml:space="preserve">   Super Three Card</t>
  </si>
  <si>
    <t>HYBRID</t>
  </si>
  <si>
    <t xml:space="preserve">   Face Up Pai Gow</t>
  </si>
  <si>
    <t xml:space="preserve">   I Luv Suits</t>
  </si>
  <si>
    <t>BOAT:  BALLY'S KC</t>
  </si>
  <si>
    <t xml:space="preserve">   I LUV Suits</t>
  </si>
  <si>
    <t xml:space="preserve">   Blackjack 6 TO 5</t>
  </si>
  <si>
    <t xml:space="preserve">   Mini Baccarat</t>
  </si>
  <si>
    <t xml:space="preserve">   Golden Frog Baccarat</t>
  </si>
  <si>
    <t xml:space="preserve">   5 Treasures</t>
  </si>
  <si>
    <t>BOAT:    HORSESHOE ST. LOUIS</t>
  </si>
  <si>
    <t xml:space="preserve">   Rising Phoenix MB</t>
  </si>
  <si>
    <t xml:space="preserve">   Big Blind UTH</t>
  </si>
  <si>
    <t xml:space="preserve">   Trilux EZ</t>
  </si>
  <si>
    <t xml:space="preserve">   Double Deck EZ</t>
  </si>
  <si>
    <t>MONTH ENDED: 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</si>
</sst>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.000%"/>
  </numFmts>
  <fonts count="22" x14ac:knownFonts="1">
    <font>
      <sz val="12"/>
      <name val="Arial"/>
    </font>
    <font>
      <b/>
      <sz val="10"/>
      <name val="Arial"/>
    </font>
    <font>
      <b/>
      <sz val="18"/>
      <name val="Arial"/>
      <family val="2"/>
    </font>
    <font>
      <b/>
      <u/>
      <sz val="18"/>
      <name val="Arial"/>
      <family val="2"/>
    </font>
    <font>
      <u/>
      <sz val="12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u/>
      <sz val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1">
    <xf numFmtId="0" fontId="0" fillId="0" borderId="0"/>
  </cellStyleXfs>
  <cellXfs count="140">
    <xf numFmtId="0" fontId="0" fillId="0" borderId="0" xfId="0" applyNumberFormat="1" applyFont="1" applyAlignment="1" applyProtection="1">
      <protection locked="0"/>
    </xf>
    <xf numFmtId="0" fontId="2" fillId="0" borderId="0" xfId="0" applyFont="1" applyAlignment="1"/>
    <xf numFmtId="0" fontId="0" fillId="0" borderId="0" xfId="0" applyFont="1" applyAlignment="1"/>
    <xf numFmtId="0" fontId="0" fillId="0" borderId="0" xfId="0" applyNumberFormat="1" applyFont="1" applyAlignment="1" applyProtection="1">
      <protection locked="0"/>
    </xf>
    <xf numFmtId="0" fontId="1" fillId="0" borderId="0" xfId="0" applyFont="1" applyAlignment="1"/>
    <xf numFmtId="0" fontId="1" fillId="0" borderId="0" xfId="0" applyNumberFormat="1" applyFont="1" applyAlignment="1">
      <alignment horizontal="centerContinuous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NumberFormat="1" applyFont="1" applyAlignment="1">
      <alignment horizontal="centerContinuous"/>
    </xf>
    <xf numFmtId="0" fontId="0" fillId="2" borderId="0" xfId="0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2" borderId="0" xfId="0" applyNumberFormat="1" applyFont="1" applyFill="1" applyAlignment="1">
      <alignment horizontal="centerContinuous"/>
    </xf>
    <xf numFmtId="0" fontId="7" fillId="0" borderId="1" xfId="0" applyNumberFormat="1" applyFont="1" applyBorder="1" applyAlignment="1" applyProtection="1">
      <protection locked="0"/>
    </xf>
    <xf numFmtId="0" fontId="8" fillId="0" borderId="2" xfId="0" applyNumberFormat="1" applyFont="1" applyBorder="1" applyAlignment="1"/>
    <xf numFmtId="0" fontId="0" fillId="0" borderId="2" xfId="0" applyFont="1" applyBorder="1" applyAlignment="1"/>
    <xf numFmtId="0" fontId="9" fillId="0" borderId="3" xfId="0" applyNumberFormat="1" applyFont="1" applyBorder="1" applyAlignment="1"/>
    <xf numFmtId="0" fontId="9" fillId="3" borderId="3" xfId="0" applyNumberFormat="1" applyFont="1" applyFill="1" applyBorder="1" applyAlignment="1"/>
    <xf numFmtId="0" fontId="8" fillId="3" borderId="1" xfId="0" applyNumberFormat="1" applyFont="1" applyFill="1" applyBorder="1" applyAlignment="1" applyProtection="1">
      <protection locked="0"/>
    </xf>
    <xf numFmtId="0" fontId="10" fillId="0" borderId="1" xfId="0" applyNumberFormat="1" applyFont="1" applyBorder="1" applyAlignment="1">
      <alignment horizontal="left"/>
    </xf>
    <xf numFmtId="0" fontId="10" fillId="0" borderId="1" xfId="0" applyNumberFormat="1" applyFont="1" applyBorder="1" applyAlignment="1"/>
    <xf numFmtId="0" fontId="0" fillId="0" borderId="0" xfId="0" applyNumberFormat="1" applyFont="1" applyAlignment="1"/>
    <xf numFmtId="0" fontId="8" fillId="0" borderId="0" xfId="0" applyNumberFormat="1" applyFont="1" applyAlignment="1"/>
    <xf numFmtId="0" fontId="11" fillId="2" borderId="0" xfId="0" applyNumberFormat="1" applyFont="1" applyFill="1" applyAlignment="1"/>
    <xf numFmtId="0" fontId="8" fillId="2" borderId="0" xfId="0" applyNumberFormat="1" applyFont="1" applyFill="1" applyAlignment="1"/>
    <xf numFmtId="0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/>
    <xf numFmtId="0" fontId="6" fillId="2" borderId="3" xfId="0" applyNumberFormat="1" applyFont="1" applyFill="1" applyBorder="1" applyAlignment="1" applyProtection="1">
      <protection locked="0"/>
    </xf>
    <xf numFmtId="0" fontId="8" fillId="2" borderId="1" xfId="0" applyNumberFormat="1" applyFont="1" applyFill="1" applyBorder="1" applyAlignment="1" applyProtection="1">
      <protection locked="0"/>
    </xf>
    <xf numFmtId="0" fontId="6" fillId="2" borderId="3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Continuous"/>
      <protection locked="0"/>
    </xf>
    <xf numFmtId="0" fontId="9" fillId="0" borderId="3" xfId="0" applyNumberFormat="1" applyFont="1" applyBorder="1" applyAlignment="1">
      <alignment horizontal="left"/>
    </xf>
    <xf numFmtId="0" fontId="6" fillId="3" borderId="3" xfId="0" applyNumberFormat="1" applyFont="1" applyFill="1" applyBorder="1" applyAlignment="1" applyProtection="1">
      <protection locked="0"/>
    </xf>
    <xf numFmtId="0" fontId="7" fillId="0" borderId="0" xfId="0" applyNumberFormat="1" applyFont="1" applyAlignment="1"/>
    <xf numFmtId="0" fontId="0" fillId="0" borderId="1" xfId="0" applyNumberFormat="1" applyFont="1" applyBorder="1" applyAlignment="1"/>
    <xf numFmtId="0" fontId="10" fillId="0" borderId="0" xfId="0" applyNumberFormat="1" applyFont="1" applyAlignment="1"/>
    <xf numFmtId="0" fontId="12" fillId="0" borderId="0" xfId="0" applyNumberFormat="1" applyFont="1" applyAlignment="1"/>
    <xf numFmtId="4" fontId="10" fillId="0" borderId="0" xfId="0" applyNumberFormat="1" applyFont="1" applyAlignment="1">
      <alignment horizontal="right"/>
    </xf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4" fontId="6" fillId="0" borderId="0" xfId="0" applyNumberFormat="1" applyFont="1" applyAlignment="1">
      <alignment horizontal="right"/>
    </xf>
    <xf numFmtId="0" fontId="5" fillId="0" borderId="0" xfId="0" applyFont="1" applyAlignment="1"/>
    <xf numFmtId="0" fontId="13" fillId="0" borderId="0" xfId="0" applyFont="1" applyAlignment="1"/>
    <xf numFmtId="164" fontId="10" fillId="0" borderId="0" xfId="0" applyNumberFormat="1" applyFont="1" applyAlignment="1"/>
    <xf numFmtId="4" fontId="10" fillId="0" borderId="0" xfId="0" applyNumberFormat="1" applyFont="1" applyAlignment="1"/>
    <xf numFmtId="3" fontId="10" fillId="0" borderId="0" xfId="0" applyNumberFormat="1" applyFont="1" applyAlignment="1">
      <alignment horizontal="center"/>
    </xf>
    <xf numFmtId="3" fontId="10" fillId="0" borderId="0" xfId="0" applyNumberFormat="1" applyFont="1" applyAlignment="1"/>
    <xf numFmtId="0" fontId="14" fillId="0" borderId="0" xfId="0" applyFont="1" applyAlignment="1"/>
    <xf numFmtId="0" fontId="15" fillId="0" borderId="0" xfId="0" applyFont="1" applyAlignment="1"/>
    <xf numFmtId="0" fontId="7" fillId="0" borderId="0" xfId="0" applyFont="1" applyAlignment="1"/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NumberFormat="1" applyFont="1" applyAlignment="1" applyProtection="1">
      <protection locked="0"/>
    </xf>
    <xf numFmtId="8" fontId="6" fillId="2" borderId="3" xfId="0" quotePrefix="1" applyNumberFormat="1" applyFont="1" applyFill="1" applyBorder="1" applyAlignment="1" applyProtection="1">
      <protection locked="0"/>
    </xf>
    <xf numFmtId="0" fontId="6" fillId="2" borderId="3" xfId="0" quotePrefix="1" applyNumberFormat="1" applyFont="1" applyFill="1" applyBorder="1" applyAlignment="1" applyProtection="1">
      <protection locked="0"/>
    </xf>
    <xf numFmtId="0" fontId="2" fillId="0" borderId="0" xfId="0" applyNumberFormat="1" applyFont="1" applyAlignment="1"/>
    <xf numFmtId="0" fontId="0" fillId="0" borderId="0" xfId="0" applyAlignment="1"/>
    <xf numFmtId="0" fontId="0" fillId="0" borderId="4" xfId="0" applyNumberFormat="1" applyFont="1" applyBorder="1" applyAlignment="1"/>
    <xf numFmtId="0" fontId="14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NumberFormat="1" applyFont="1" applyAlignment="1"/>
    <xf numFmtId="0" fontId="4" fillId="0" borderId="0" xfId="0" applyNumberFormat="1" applyFont="1" applyAlignment="1"/>
    <xf numFmtId="0" fontId="0" fillId="2" borderId="0" xfId="0" applyNumberFormat="1" applyFont="1" applyFill="1" applyAlignment="1"/>
    <xf numFmtId="0" fontId="6" fillId="2" borderId="0" xfId="0" applyNumberFormat="1" applyFont="1" applyFill="1" applyAlignment="1"/>
    <xf numFmtId="0" fontId="12" fillId="2" borderId="0" xfId="0" applyNumberFormat="1" applyFont="1" applyFill="1" applyAlignment="1"/>
    <xf numFmtId="0" fontId="8" fillId="0" borderId="2" xfId="0" applyNumberFormat="1" applyFont="1" applyFill="1" applyBorder="1" applyAlignment="1"/>
    <xf numFmtId="0" fontId="0" fillId="0" borderId="2" xfId="0" applyNumberFormat="1" applyFont="1" applyFill="1" applyBorder="1" applyAlignment="1"/>
    <xf numFmtId="0" fontId="8" fillId="0" borderId="0" xfId="0" applyNumberFormat="1" applyFont="1" applyFill="1" applyAlignment="1"/>
    <xf numFmtId="0" fontId="18" fillId="0" borderId="0" xfId="0" applyNumberFormat="1" applyFont="1" applyAlignment="1"/>
    <xf numFmtId="0" fontId="6" fillId="0" borderId="3" xfId="0" applyNumberFormat="1" applyFont="1" applyBorder="1" applyAlignment="1" applyProtection="1">
      <protection locked="0"/>
    </xf>
    <xf numFmtId="0" fontId="6" fillId="2" borderId="5" xfId="0" applyNumberFormat="1" applyFont="1" applyFill="1" applyBorder="1" applyAlignment="1" applyProtection="1">
      <alignment horizontal="left"/>
      <protection locked="0"/>
    </xf>
    <xf numFmtId="0" fontId="19" fillId="2" borderId="3" xfId="0" applyNumberFormat="1" applyFont="1" applyFill="1" applyBorder="1" applyAlignment="1" applyProtection="1">
      <protection locked="0"/>
    </xf>
    <xf numFmtId="3" fontId="8" fillId="0" borderId="3" xfId="0" applyNumberFormat="1" applyFont="1" applyBorder="1" applyAlignment="1" applyProtection="1">
      <alignment horizontal="center"/>
      <protection locked="0"/>
    </xf>
    <xf numFmtId="40" fontId="8" fillId="0" borderId="3" xfId="0" applyNumberFormat="1" applyFont="1" applyBorder="1" applyAlignment="1" applyProtection="1">
      <protection locked="0"/>
    </xf>
    <xf numFmtId="164" fontId="8" fillId="0" borderId="3" xfId="0" applyNumberFormat="1" applyFont="1" applyBorder="1" applyAlignment="1" applyProtection="1">
      <protection locked="0"/>
    </xf>
    <xf numFmtId="4" fontId="8" fillId="0" borderId="3" xfId="0" applyNumberFormat="1" applyFont="1" applyBorder="1" applyAlignment="1" applyProtection="1">
      <protection locked="0"/>
    </xf>
    <xf numFmtId="3" fontId="8" fillId="3" borderId="3" xfId="0" applyNumberFormat="1" applyFont="1" applyFill="1" applyBorder="1" applyAlignment="1" applyProtection="1">
      <alignment horizontal="center"/>
      <protection locked="0"/>
    </xf>
    <xf numFmtId="4" fontId="8" fillId="2" borderId="3" xfId="0" applyNumberFormat="1" applyFont="1" applyFill="1" applyBorder="1" applyAlignment="1" applyProtection="1">
      <protection locked="0"/>
    </xf>
    <xf numFmtId="164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protection locked="0"/>
    </xf>
    <xf numFmtId="3" fontId="10" fillId="2" borderId="3" xfId="0" applyNumberFormat="1" applyFont="1" applyFill="1" applyBorder="1" applyAlignment="1">
      <alignment horizontal="center"/>
    </xf>
    <xf numFmtId="4" fontId="10" fillId="2" borderId="3" xfId="0" applyNumberFormat="1" applyFont="1" applyFill="1" applyBorder="1" applyAlignment="1"/>
    <xf numFmtId="164" fontId="10" fillId="0" borderId="3" xfId="0" applyNumberFormat="1" applyFont="1" applyBorder="1" applyAlignment="1" applyProtection="1">
      <protection locked="0"/>
    </xf>
    <xf numFmtId="0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/>
    <xf numFmtId="4" fontId="6" fillId="0" borderId="1" xfId="0" applyNumberFormat="1" applyFont="1" applyBorder="1" applyAlignment="1">
      <alignment horizontal="centerContinuous"/>
    </xf>
    <xf numFmtId="4" fontId="6" fillId="0" borderId="0" xfId="0" applyNumberFormat="1" applyFont="1" applyAlignment="1"/>
    <xf numFmtId="4" fontId="6" fillId="0" borderId="0" xfId="0" applyNumberFormat="1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1" xfId="0" applyNumberFormat="1" applyFont="1" applyBorder="1" applyAlignment="1"/>
    <xf numFmtId="4" fontId="20" fillId="0" borderId="1" xfId="0" applyNumberFormat="1" applyFont="1" applyBorder="1" applyAlignment="1"/>
    <xf numFmtId="0" fontId="6" fillId="0" borderId="3" xfId="0" applyNumberFormat="1" applyFont="1" applyBorder="1" applyAlignment="1"/>
    <xf numFmtId="0" fontId="21" fillId="0" borderId="3" xfId="0" applyNumberFormat="1" applyFont="1" applyBorder="1" applyAlignment="1" applyProtection="1">
      <protection locked="0"/>
    </xf>
    <xf numFmtId="40" fontId="8" fillId="2" borderId="3" xfId="0" applyNumberFormat="1" applyFont="1" applyFill="1" applyBorder="1" applyAlignment="1" applyProtection="1">
      <protection locked="0"/>
    </xf>
    <xf numFmtId="40" fontId="8" fillId="3" borderId="3" xfId="0" applyNumberFormat="1" applyFont="1" applyFill="1" applyBorder="1" applyAlignment="1" applyProtection="1">
      <protection locked="0"/>
    </xf>
    <xf numFmtId="4" fontId="8" fillId="3" borderId="3" xfId="0" applyNumberFormat="1" applyFont="1" applyFill="1" applyBorder="1" applyAlignment="1" applyProtection="1">
      <alignment horizontal="center"/>
      <protection locked="0"/>
    </xf>
    <xf numFmtId="0" fontId="7" fillId="0" borderId="1" xfId="0" applyNumberFormat="1" applyFont="1" applyBorder="1" applyAlignment="1">
      <alignment horizontal="center"/>
    </xf>
    <xf numFmtId="40" fontId="8" fillId="5" borderId="3" xfId="0" applyNumberFormat="1" applyFont="1" applyFill="1" applyBorder="1" applyAlignment="1" applyProtection="1">
      <protection locked="0"/>
    </xf>
    <xf numFmtId="10" fontId="8" fillId="0" borderId="3" xfId="0" applyNumberFormat="1" applyFont="1" applyBorder="1" applyAlignment="1" applyProtection="1">
      <protection locked="0"/>
    </xf>
    <xf numFmtId="164" fontId="8" fillId="5" borderId="3" xfId="0" applyNumberFormat="1" applyFont="1" applyFill="1" applyBorder="1" applyAlignment="1" applyProtection="1">
      <protection locked="0"/>
    </xf>
    <xf numFmtId="4" fontId="8" fillId="5" borderId="3" xfId="0" applyNumberFormat="1" applyFont="1" applyFill="1" applyBorder="1" applyAlignment="1" applyProtection="1">
      <protection locked="0"/>
    </xf>
    <xf numFmtId="164" fontId="8" fillId="0" borderId="6" xfId="0" applyNumberFormat="1" applyFont="1" applyBorder="1" applyAlignment="1" applyProtection="1">
      <protection locked="0"/>
    </xf>
    <xf numFmtId="164" fontId="8" fillId="3" borderId="6" xfId="0" applyNumberFormat="1" applyFont="1" applyFill="1" applyBorder="1" applyAlignment="1" applyProtection="1">
      <protection locked="0"/>
    </xf>
    <xf numFmtId="164" fontId="10" fillId="0" borderId="6" xfId="0" applyNumberFormat="1" applyFont="1" applyBorder="1" applyAlignment="1" applyProtection="1">
      <protection locked="0"/>
    </xf>
    <xf numFmtId="4" fontId="6" fillId="0" borderId="0" xfId="0" applyNumberFormat="1" applyFont="1" applyBorder="1" applyAlignment="1">
      <alignment horizontal="centerContinuous"/>
    </xf>
    <xf numFmtId="0" fontId="6" fillId="2" borderId="0" xfId="0" applyNumberFormat="1" applyFont="1" applyFill="1" applyBorder="1" applyAlignment="1">
      <alignment horizontal="center"/>
    </xf>
    <xf numFmtId="4" fontId="6" fillId="0" borderId="7" xfId="0" applyNumberFormat="1" applyFont="1" applyBorder="1" applyAlignment="1">
      <alignment horizontal="centerContinuous"/>
    </xf>
    <xf numFmtId="164" fontId="10" fillId="0" borderId="8" xfId="0" applyNumberFormat="1" applyFont="1" applyBorder="1" applyAlignment="1" applyProtection="1">
      <protection locked="0"/>
    </xf>
    <xf numFmtId="40" fontId="8" fillId="0" borderId="3" xfId="0" applyNumberFormat="1" applyFont="1" applyFill="1" applyBorder="1" applyAlignment="1" applyProtection="1">
      <protection locked="0"/>
    </xf>
    <xf numFmtId="3" fontId="8" fillId="0" borderId="5" xfId="0" applyNumberFormat="1" applyFont="1" applyBorder="1" applyAlignment="1" applyProtection="1">
      <alignment horizontal="center"/>
      <protection locked="0"/>
    </xf>
    <xf numFmtId="40" fontId="8" fillId="0" borderId="5" xfId="0" applyNumberFormat="1" applyFont="1" applyBorder="1" applyAlignment="1" applyProtection="1">
      <protection locked="0"/>
    </xf>
    <xf numFmtId="0" fontId="10" fillId="0" borderId="0" xfId="0" applyNumberFormat="1" applyFont="1" applyAlignment="1">
      <alignment horizontal="left"/>
    </xf>
    <xf numFmtId="164" fontId="13" fillId="0" borderId="9" xfId="0" applyNumberFormat="1" applyFont="1" applyBorder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0" fontId="20" fillId="0" borderId="0" xfId="0" applyNumberFormat="1" applyFont="1" applyAlignment="1"/>
    <xf numFmtId="0" fontId="20" fillId="0" borderId="0" xfId="0" applyNumberFormat="1" applyFont="1" applyAlignment="1">
      <alignment horizontal="centerContinuous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/>
    <xf numFmtId="3" fontId="10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/>
    <xf numFmtId="164" fontId="10" fillId="0" borderId="1" xfId="0" applyNumberFormat="1" applyFont="1" applyBorder="1" applyAlignment="1" applyProtection="1">
      <protection locked="0"/>
    </xf>
    <xf numFmtId="0" fontId="16" fillId="0" borderId="10" xfId="0" applyFont="1" applyBorder="1" applyAlignment="1"/>
    <xf numFmtId="3" fontId="13" fillId="0" borderId="11" xfId="0" applyNumberFormat="1" applyFont="1" applyBorder="1" applyAlignment="1">
      <alignment horizontal="center"/>
    </xf>
    <xf numFmtId="0" fontId="16" fillId="0" borderId="12" xfId="0" applyFont="1" applyBorder="1" applyAlignment="1"/>
    <xf numFmtId="4" fontId="13" fillId="0" borderId="9" xfId="0" applyNumberFormat="1" applyFont="1" applyBorder="1" applyAlignment="1">
      <alignment horizontal="center"/>
    </xf>
    <xf numFmtId="0" fontId="16" fillId="4" borderId="12" xfId="0" applyFont="1" applyFill="1" applyBorder="1" applyAlignment="1"/>
    <xf numFmtId="4" fontId="12" fillId="4" borderId="9" xfId="0" applyNumberFormat="1" applyFont="1" applyFill="1" applyBorder="1" applyAlignment="1">
      <alignment horizontal="center"/>
    </xf>
    <xf numFmtId="164" fontId="13" fillId="4" borderId="9" xfId="0" applyNumberFormat="1" applyFont="1" applyFill="1" applyBorder="1" applyAlignment="1">
      <alignment horizontal="center"/>
    </xf>
    <xf numFmtId="4" fontId="12" fillId="4" borderId="13" xfId="0" applyNumberFormat="1" applyFont="1" applyFill="1" applyBorder="1" applyAlignment="1">
      <alignment horizontal="center"/>
    </xf>
    <xf numFmtId="0" fontId="13" fillId="0" borderId="14" xfId="0" applyFont="1" applyBorder="1" applyAlignment="1"/>
    <xf numFmtId="0" fontId="12" fillId="0" borderId="14" xfId="0" applyFont="1" applyBorder="1" applyAlignment="1"/>
    <xf numFmtId="4" fontId="13" fillId="0" borderId="11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/>
    <xf numFmtId="3" fontId="10" fillId="2" borderId="5" xfId="0" applyNumberFormat="1" applyFont="1" applyFill="1" applyBorder="1" applyAlignment="1">
      <alignment horizontal="center"/>
    </xf>
    <xf numFmtId="4" fontId="10" fillId="2" borderId="5" xfId="0" applyNumberFormat="1" applyFont="1" applyFill="1" applyBorder="1" applyAlignment="1"/>
    <xf numFmtId="3" fontId="8" fillId="0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topLeftCell="A22" zoomScale="87" workbookViewId="0">
      <selection activeCell="A4" sqref="A4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">
        <v>161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152</v>
      </c>
      <c r="B9" s="13"/>
      <c r="C9" s="14"/>
      <c r="D9" s="73">
        <v>3</v>
      </c>
      <c r="E9" s="99">
        <v>804462</v>
      </c>
      <c r="F9" s="74">
        <v>202547.5</v>
      </c>
      <c r="G9" s="103">
        <f>F9/E9</f>
        <v>0.25178007165037009</v>
      </c>
      <c r="H9" s="15"/>
    </row>
    <row r="10" spans="1:8" ht="15.75" x14ac:dyDescent="0.25">
      <c r="A10" s="93" t="s">
        <v>11</v>
      </c>
      <c r="B10" s="13"/>
      <c r="C10" s="14"/>
      <c r="D10" s="73">
        <v>6</v>
      </c>
      <c r="E10" s="99">
        <v>1326115</v>
      </c>
      <c r="F10" s="74">
        <v>327453.5</v>
      </c>
      <c r="G10" s="103">
        <f>F10/E10</f>
        <v>0.24692692564370361</v>
      </c>
      <c r="H10" s="15"/>
    </row>
    <row r="11" spans="1:8" ht="15.75" x14ac:dyDescent="0.25">
      <c r="A11" s="93" t="s">
        <v>73</v>
      </c>
      <c r="B11" s="13"/>
      <c r="C11" s="14"/>
      <c r="D11" s="73"/>
      <c r="E11" s="99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11</v>
      </c>
      <c r="E13" s="99">
        <v>1108889</v>
      </c>
      <c r="F13" s="74">
        <v>210447.5</v>
      </c>
      <c r="G13" s="103">
        <f t="shared" ref="G13:G22" si="0">F13/E13</f>
        <v>0.18978229561299642</v>
      </c>
      <c r="H13" s="15"/>
    </row>
    <row r="14" spans="1:8" ht="15.75" x14ac:dyDescent="0.25">
      <c r="A14" s="93" t="s">
        <v>121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>
        <v>1</v>
      </c>
      <c r="E15" s="99">
        <v>134715</v>
      </c>
      <c r="F15" s="74">
        <v>58995</v>
      </c>
      <c r="G15" s="103">
        <f t="shared" si="0"/>
        <v>0.4379245072931745</v>
      </c>
      <c r="H15" s="15"/>
    </row>
    <row r="16" spans="1:8" ht="15.75" x14ac:dyDescent="0.25">
      <c r="A16" s="93" t="s">
        <v>122</v>
      </c>
      <c r="B16" s="13"/>
      <c r="C16" s="14"/>
      <c r="D16" s="73">
        <v>2</v>
      </c>
      <c r="E16" s="99">
        <v>2864633</v>
      </c>
      <c r="F16" s="74">
        <v>209952</v>
      </c>
      <c r="G16" s="103">
        <f t="shared" si="0"/>
        <v>7.3291063811664531E-2</v>
      </c>
      <c r="H16" s="15"/>
    </row>
    <row r="17" spans="1:8" ht="15.75" x14ac:dyDescent="0.25">
      <c r="A17" s="93" t="s">
        <v>153</v>
      </c>
      <c r="B17" s="13"/>
      <c r="C17" s="14"/>
      <c r="D17" s="73">
        <v>4</v>
      </c>
      <c r="E17" s="99">
        <v>5758875</v>
      </c>
      <c r="F17" s="74">
        <v>276740.5</v>
      </c>
      <c r="G17" s="103">
        <f t="shared" si="0"/>
        <v>4.8054611360725835E-2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361345</v>
      </c>
      <c r="F18" s="74">
        <v>65556.5</v>
      </c>
      <c r="G18" s="103">
        <f t="shared" si="0"/>
        <v>0.18142357027217756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70" t="s">
        <v>16</v>
      </c>
      <c r="B20" s="13"/>
      <c r="C20" s="14"/>
      <c r="D20" s="73">
        <v>1</v>
      </c>
      <c r="E20" s="99">
        <v>723828</v>
      </c>
      <c r="F20" s="74">
        <v>150595</v>
      </c>
      <c r="G20" s="103">
        <f t="shared" si="0"/>
        <v>0.20805357073779959</v>
      </c>
      <c r="H20" s="15"/>
    </row>
    <row r="21" spans="1:8" ht="15.75" x14ac:dyDescent="0.25">
      <c r="A21" s="93" t="s">
        <v>75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73">
        <v>1</v>
      </c>
      <c r="E22" s="99">
        <v>73398</v>
      </c>
      <c r="F22" s="74">
        <v>39097</v>
      </c>
      <c r="G22" s="103">
        <f t="shared" si="0"/>
        <v>0.53267118995067986</v>
      </c>
      <c r="H22" s="15"/>
    </row>
    <row r="23" spans="1:8" ht="15.75" x14ac:dyDescent="0.25">
      <c r="A23" s="93" t="s">
        <v>155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149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>
        <v>3</v>
      </c>
      <c r="E25" s="99">
        <v>513347</v>
      </c>
      <c r="F25" s="74">
        <v>78198</v>
      </c>
      <c r="G25" s="103">
        <f>F25/E25</f>
        <v>0.15232971070250728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157</v>
      </c>
      <c r="B29" s="13"/>
      <c r="C29" s="14"/>
      <c r="D29" s="73"/>
      <c r="E29" s="74"/>
      <c r="F29" s="74"/>
      <c r="G29" s="103"/>
      <c r="H29" s="15"/>
    </row>
    <row r="30" spans="1:8" ht="15.75" x14ac:dyDescent="0.25">
      <c r="A30" s="70" t="s">
        <v>116</v>
      </c>
      <c r="B30" s="13"/>
      <c r="C30" s="14"/>
      <c r="D30" s="73">
        <v>2</v>
      </c>
      <c r="E30" s="74">
        <v>498171</v>
      </c>
      <c r="F30" s="74">
        <v>160937.5</v>
      </c>
      <c r="G30" s="103">
        <f>F30/E30</f>
        <v>0.3230567415606288</v>
      </c>
      <c r="H30" s="15"/>
    </row>
    <row r="31" spans="1:8" ht="15.75" x14ac:dyDescent="0.25">
      <c r="A31" s="70" t="s">
        <v>19</v>
      </c>
      <c r="B31" s="13"/>
      <c r="C31" s="14"/>
      <c r="D31" s="73">
        <v>2</v>
      </c>
      <c r="E31" s="74">
        <v>274152</v>
      </c>
      <c r="F31" s="74">
        <v>143581</v>
      </c>
      <c r="G31" s="103">
        <f>F31/E31</f>
        <v>0.52372771309346644</v>
      </c>
      <c r="H31" s="15"/>
    </row>
    <row r="32" spans="1:8" ht="15.75" x14ac:dyDescent="0.25">
      <c r="A32" s="70" t="s">
        <v>148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158</v>
      </c>
      <c r="B33" s="13"/>
      <c r="C33" s="14"/>
      <c r="D33" s="73"/>
      <c r="E33" s="74"/>
      <c r="F33" s="74"/>
      <c r="G33" s="103"/>
      <c r="H33" s="15"/>
    </row>
    <row r="34" spans="1:8" ht="15.75" x14ac:dyDescent="0.25">
      <c r="A34" s="70" t="s">
        <v>76</v>
      </c>
      <c r="B34" s="13"/>
      <c r="C34" s="14"/>
      <c r="D34" s="73"/>
      <c r="E34" s="74"/>
      <c r="F34" s="74"/>
      <c r="G34" s="103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37</v>
      </c>
      <c r="E39" s="82">
        <f>SUM(E9:E38)</f>
        <v>14441930</v>
      </c>
      <c r="F39" s="82">
        <f>SUM(F9:F38)</f>
        <v>1924101</v>
      </c>
      <c r="G39" s="105">
        <f>F39/E39</f>
        <v>0.13323018460828989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100</v>
      </c>
      <c r="E44" s="74">
        <v>10326725.050000001</v>
      </c>
      <c r="F44" s="74">
        <v>583231.84</v>
      </c>
      <c r="G44" s="103">
        <f>1-(+F44/E44)</f>
        <v>0.94352209077165272</v>
      </c>
      <c r="H44" s="15"/>
    </row>
    <row r="45" spans="1:8" ht="15.75" x14ac:dyDescent="0.25">
      <c r="A45" s="27" t="s">
        <v>34</v>
      </c>
      <c r="B45" s="28"/>
      <c r="C45" s="14"/>
      <c r="D45" s="73">
        <v>8</v>
      </c>
      <c r="E45" s="74">
        <v>6161326.3700000001</v>
      </c>
      <c r="F45" s="74">
        <v>522509.65</v>
      </c>
      <c r="G45" s="103">
        <f t="shared" ref="G45:G52" si="1">1-(+F45/E45)</f>
        <v>0.91519526500914772</v>
      </c>
      <c r="H45" s="15"/>
    </row>
    <row r="46" spans="1:8" ht="15.75" x14ac:dyDescent="0.25">
      <c r="A46" s="27" t="s">
        <v>35</v>
      </c>
      <c r="B46" s="28"/>
      <c r="C46" s="14"/>
      <c r="D46" s="73">
        <v>72</v>
      </c>
      <c r="E46" s="74">
        <v>4328948.5</v>
      </c>
      <c r="F46" s="74">
        <v>313245.55</v>
      </c>
      <c r="G46" s="103">
        <f t="shared" si="1"/>
        <v>0.92763934475080956</v>
      </c>
      <c r="H46" s="15"/>
    </row>
    <row r="47" spans="1:8" ht="15.75" x14ac:dyDescent="0.25">
      <c r="A47" s="27" t="s">
        <v>36</v>
      </c>
      <c r="B47" s="28"/>
      <c r="C47" s="14"/>
      <c r="D47" s="73">
        <v>1</v>
      </c>
      <c r="E47" s="74">
        <v>298371</v>
      </c>
      <c r="F47" s="74">
        <v>24499.5</v>
      </c>
      <c r="G47" s="103">
        <f t="shared" si="1"/>
        <v>0.91788913801944561</v>
      </c>
      <c r="H47" s="15"/>
    </row>
    <row r="48" spans="1:8" ht="15.75" x14ac:dyDescent="0.25">
      <c r="A48" s="27" t="s">
        <v>37</v>
      </c>
      <c r="B48" s="28"/>
      <c r="C48" s="14"/>
      <c r="D48" s="73">
        <v>121</v>
      </c>
      <c r="E48" s="74">
        <v>13157036.949999999</v>
      </c>
      <c r="F48" s="74">
        <v>910375.33</v>
      </c>
      <c r="G48" s="103">
        <f t="shared" si="1"/>
        <v>0.93080696410144226</v>
      </c>
      <c r="H48" s="15"/>
    </row>
    <row r="49" spans="1:8" ht="15.75" x14ac:dyDescent="0.25">
      <c r="A49" s="27" t="s">
        <v>38</v>
      </c>
      <c r="B49" s="28"/>
      <c r="C49" s="14"/>
      <c r="D49" s="73">
        <v>9</v>
      </c>
      <c r="E49" s="74">
        <v>1932673</v>
      </c>
      <c r="F49" s="74">
        <v>115657</v>
      </c>
      <c r="G49" s="103">
        <f t="shared" si="1"/>
        <v>0.94015697430449952</v>
      </c>
      <c r="H49" s="15"/>
    </row>
    <row r="50" spans="1:8" ht="15.75" x14ac:dyDescent="0.25">
      <c r="A50" s="27" t="s">
        <v>39</v>
      </c>
      <c r="B50" s="28"/>
      <c r="C50" s="14"/>
      <c r="D50" s="73">
        <v>17</v>
      </c>
      <c r="E50" s="74">
        <v>1437254.88</v>
      </c>
      <c r="F50" s="74">
        <v>120519.88</v>
      </c>
      <c r="G50" s="103">
        <f t="shared" si="1"/>
        <v>0.91614578480331899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103"/>
      <c r="H51" s="15"/>
    </row>
    <row r="52" spans="1:8" ht="15.75" x14ac:dyDescent="0.25">
      <c r="A52" s="54" t="s">
        <v>41</v>
      </c>
      <c r="B52" s="28"/>
      <c r="C52" s="14"/>
      <c r="D52" s="73">
        <v>2</v>
      </c>
      <c r="E52" s="74">
        <v>241775</v>
      </c>
      <c r="F52" s="74">
        <v>49191</v>
      </c>
      <c r="G52" s="103">
        <f t="shared" si="1"/>
        <v>0.79654223968565818</v>
      </c>
      <c r="H52" s="15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15"/>
    </row>
    <row r="54" spans="1:8" ht="15.75" x14ac:dyDescent="0.25">
      <c r="A54" s="27" t="s">
        <v>99</v>
      </c>
      <c r="B54" s="28"/>
      <c r="C54" s="14"/>
      <c r="D54" s="73">
        <v>762</v>
      </c>
      <c r="E54" s="74">
        <v>74097311</v>
      </c>
      <c r="F54" s="74">
        <v>8057269.7999999998</v>
      </c>
      <c r="G54" s="103">
        <f>1-(+F54/E54)</f>
        <v>0.89126096897092522</v>
      </c>
      <c r="H54" s="15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104"/>
      <c r="H56" s="15"/>
    </row>
    <row r="57" spans="1:8" x14ac:dyDescent="0.2">
      <c r="A57" s="16" t="s">
        <v>44</v>
      </c>
      <c r="B57" s="28"/>
      <c r="C57" s="14"/>
      <c r="D57" s="77"/>
      <c r="E57" s="96"/>
      <c r="F57" s="74"/>
      <c r="G57" s="104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104"/>
      <c r="H58" s="15"/>
    </row>
    <row r="59" spans="1:8" ht="15.75" x14ac:dyDescent="0.25">
      <c r="A59" s="32"/>
      <c r="B59" s="18"/>
      <c r="C59" s="14"/>
      <c r="D59" s="77"/>
      <c r="E59" s="95"/>
      <c r="F59" s="74"/>
      <c r="G59" s="104"/>
      <c r="H59" s="15"/>
    </row>
    <row r="60" spans="1:8" ht="15.75" x14ac:dyDescent="0.25">
      <c r="A60" s="20" t="s">
        <v>45</v>
      </c>
      <c r="B60" s="20"/>
      <c r="C60" s="21"/>
      <c r="D60" s="77"/>
      <c r="E60" s="80"/>
      <c r="F60" s="80"/>
      <c r="G60" s="104"/>
      <c r="H60" s="15"/>
    </row>
    <row r="61" spans="1:8" ht="15.75" x14ac:dyDescent="0.25">
      <c r="A61" s="33"/>
      <c r="B61" s="33"/>
      <c r="C61" s="33"/>
      <c r="D61" s="81">
        <f>SUM(D44:D57)</f>
        <v>1092</v>
      </c>
      <c r="E61" s="82">
        <f>SUM(E44:E60)</f>
        <v>111981421.75</v>
      </c>
      <c r="F61" s="82">
        <f>SUM(F44:F60)</f>
        <v>10696499.550000001</v>
      </c>
      <c r="G61" s="109">
        <f>1-(+F61/E61)</f>
        <v>0.90447969508835069</v>
      </c>
      <c r="H61" s="2"/>
    </row>
    <row r="62" spans="1:8" ht="18" x14ac:dyDescent="0.25">
      <c r="A62" s="35" t="s">
        <v>46</v>
      </c>
      <c r="B62" s="36"/>
      <c r="C62" s="36"/>
      <c r="D62" s="91"/>
      <c r="E62" s="92"/>
      <c r="F62" s="34"/>
      <c r="G62" s="34"/>
      <c r="H62" s="2"/>
    </row>
    <row r="63" spans="1:8" ht="18" x14ac:dyDescent="0.25">
      <c r="A63" s="38"/>
      <c r="B63" s="39"/>
      <c r="C63" s="39"/>
      <c r="D63" s="36"/>
      <c r="E63" s="36"/>
      <c r="F63" s="37">
        <f>F61+F25+F39</f>
        <v>12698798.550000001</v>
      </c>
      <c r="G63" s="36"/>
      <c r="H63" s="2"/>
    </row>
    <row r="64" spans="1:8" ht="18" x14ac:dyDescent="0.25">
      <c r="A64" s="38"/>
      <c r="B64" s="39"/>
      <c r="C64" s="39"/>
      <c r="D64" s="36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28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4"/>
      <c r="D5" s="6" t="s">
        <v>156</v>
      </c>
      <c r="E5" s="7"/>
      <c r="F5" s="8"/>
      <c r="G5" s="5"/>
      <c r="H5" s="2"/>
    </row>
    <row r="6" spans="1:8" ht="18" x14ac:dyDescent="0.25">
      <c r="A6" s="23" t="s">
        <v>3</v>
      </c>
      <c r="B6" s="117"/>
      <c r="C6" s="4"/>
      <c r="D6" s="4"/>
      <c r="E6" s="4"/>
      <c r="F6" s="5"/>
      <c r="G6" s="5"/>
      <c r="H6" s="2"/>
    </row>
    <row r="7" spans="1:8" ht="15.75" x14ac:dyDescent="0.25">
      <c r="A7" s="64"/>
      <c r="B7" s="64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64"/>
      <c r="B8" s="64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139">
        <v>3</v>
      </c>
      <c r="E10" s="74">
        <v>162353</v>
      </c>
      <c r="F10" s="74">
        <v>-9751.5</v>
      </c>
      <c r="G10" s="103">
        <f>F10/E10</f>
        <v>-6.0063565194360437E-2</v>
      </c>
      <c r="H10" s="15"/>
    </row>
    <row r="11" spans="1:8" ht="15.75" x14ac:dyDescent="0.25">
      <c r="A11" s="93" t="s">
        <v>120</v>
      </c>
      <c r="B11" s="13"/>
      <c r="C11" s="14"/>
      <c r="D11" s="139"/>
      <c r="E11" s="74"/>
      <c r="F11" s="74"/>
      <c r="G11" s="103"/>
      <c r="H11" s="15"/>
    </row>
    <row r="12" spans="1:8" ht="15.75" x14ac:dyDescent="0.25">
      <c r="A12" s="93" t="s">
        <v>25</v>
      </c>
      <c r="B12" s="13"/>
      <c r="C12" s="14"/>
      <c r="D12" s="139">
        <v>1</v>
      </c>
      <c r="E12" s="74">
        <v>20827</v>
      </c>
      <c r="F12" s="74">
        <v>9835</v>
      </c>
      <c r="G12" s="103">
        <f>F12/E12</f>
        <v>0.47222355596101212</v>
      </c>
      <c r="H12" s="15"/>
    </row>
    <row r="13" spans="1:8" ht="15.75" x14ac:dyDescent="0.25">
      <c r="A13" s="93" t="s">
        <v>74</v>
      </c>
      <c r="B13" s="13"/>
      <c r="C13" s="14"/>
      <c r="D13" s="139"/>
      <c r="E13" s="74"/>
      <c r="F13" s="74"/>
      <c r="G13" s="103"/>
      <c r="H13" s="15"/>
    </row>
    <row r="14" spans="1:8" ht="15.75" x14ac:dyDescent="0.25">
      <c r="A14" s="93" t="s">
        <v>107</v>
      </c>
      <c r="B14" s="13"/>
      <c r="C14" s="14"/>
      <c r="D14" s="139"/>
      <c r="E14" s="74"/>
      <c r="F14" s="74"/>
      <c r="G14" s="103"/>
      <c r="H14" s="15"/>
    </row>
    <row r="15" spans="1:8" ht="15.75" x14ac:dyDescent="0.25">
      <c r="A15" s="93" t="s">
        <v>109</v>
      </c>
      <c r="B15" s="13"/>
      <c r="C15" s="14"/>
      <c r="D15" s="139">
        <v>7</v>
      </c>
      <c r="E15" s="74">
        <f>1586572+78888</f>
        <v>1665460</v>
      </c>
      <c r="F15" s="74">
        <f>257867.5+14068.5</f>
        <v>271936</v>
      </c>
      <c r="G15" s="103">
        <f>F15/E15</f>
        <v>0.1632798145857601</v>
      </c>
      <c r="H15" s="15"/>
    </row>
    <row r="16" spans="1:8" ht="15.75" x14ac:dyDescent="0.25">
      <c r="A16" s="93" t="s">
        <v>104</v>
      </c>
      <c r="B16" s="13"/>
      <c r="C16" s="14"/>
      <c r="D16" s="139">
        <v>4</v>
      </c>
      <c r="E16" s="74">
        <v>508779</v>
      </c>
      <c r="F16" s="74">
        <v>189559.5</v>
      </c>
      <c r="G16" s="103">
        <f>F16/E16</f>
        <v>0.37257728797768774</v>
      </c>
      <c r="H16" s="15"/>
    </row>
    <row r="17" spans="1:8" ht="15.75" x14ac:dyDescent="0.25">
      <c r="A17" s="93" t="s">
        <v>78</v>
      </c>
      <c r="B17" s="13"/>
      <c r="C17" s="14"/>
      <c r="D17" s="139"/>
      <c r="E17" s="74"/>
      <c r="F17" s="74"/>
      <c r="G17" s="103"/>
      <c r="H17" s="15"/>
    </row>
    <row r="18" spans="1:8" ht="15.75" x14ac:dyDescent="0.25">
      <c r="A18" s="70" t="s">
        <v>114</v>
      </c>
      <c r="B18" s="13"/>
      <c r="C18" s="14"/>
      <c r="D18" s="139"/>
      <c r="E18" s="74"/>
      <c r="F18" s="74"/>
      <c r="G18" s="103"/>
      <c r="H18" s="15"/>
    </row>
    <row r="19" spans="1:8" ht="15.75" x14ac:dyDescent="0.25">
      <c r="A19" s="70" t="s">
        <v>14</v>
      </c>
      <c r="B19" s="13"/>
      <c r="C19" s="14"/>
      <c r="D19" s="139">
        <v>1</v>
      </c>
      <c r="E19" s="74">
        <v>42912</v>
      </c>
      <c r="F19" s="74">
        <v>-643</v>
      </c>
      <c r="G19" s="103">
        <f>F19/E19</f>
        <v>-1.4984153616703952E-2</v>
      </c>
      <c r="H19" s="15"/>
    </row>
    <row r="20" spans="1:8" ht="15.75" x14ac:dyDescent="0.25">
      <c r="A20" s="93" t="s">
        <v>15</v>
      </c>
      <c r="B20" s="13"/>
      <c r="C20" s="14"/>
      <c r="D20" s="139">
        <v>1</v>
      </c>
      <c r="E20" s="74">
        <v>1065879</v>
      </c>
      <c r="F20" s="74">
        <v>312510.5</v>
      </c>
      <c r="G20" s="103">
        <f>F20/E20</f>
        <v>0.29319510000666116</v>
      </c>
      <c r="H20" s="15"/>
    </row>
    <row r="21" spans="1:8" ht="15.75" x14ac:dyDescent="0.25">
      <c r="A21" s="93" t="s">
        <v>59</v>
      </c>
      <c r="B21" s="13"/>
      <c r="C21" s="14"/>
      <c r="D21" s="139"/>
      <c r="E21" s="74"/>
      <c r="F21" s="74"/>
      <c r="G21" s="103"/>
      <c r="H21" s="15"/>
    </row>
    <row r="22" spans="1:8" ht="15.75" x14ac:dyDescent="0.25">
      <c r="A22" s="93" t="s">
        <v>98</v>
      </c>
      <c r="B22" s="13"/>
      <c r="C22" s="14"/>
      <c r="D22" s="139"/>
      <c r="E22" s="74"/>
      <c r="F22" s="74"/>
      <c r="G22" s="103"/>
      <c r="H22" s="15"/>
    </row>
    <row r="23" spans="1:8" ht="15.75" x14ac:dyDescent="0.25">
      <c r="A23" s="93" t="s">
        <v>115</v>
      </c>
      <c r="B23" s="13"/>
      <c r="C23" s="14"/>
      <c r="D23" s="139"/>
      <c r="E23" s="74"/>
      <c r="F23" s="74"/>
      <c r="G23" s="103"/>
      <c r="H23" s="15"/>
    </row>
    <row r="24" spans="1:8" ht="15.75" x14ac:dyDescent="0.25">
      <c r="A24" s="93" t="s">
        <v>18</v>
      </c>
      <c r="B24" s="13"/>
      <c r="C24" s="14"/>
      <c r="D24" s="139"/>
      <c r="E24" s="74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139">
        <v>3</v>
      </c>
      <c r="E25" s="74">
        <v>689810</v>
      </c>
      <c r="F25" s="74">
        <v>139751</v>
      </c>
      <c r="G25" s="103">
        <f>F25/E25</f>
        <v>0.20259346776648643</v>
      </c>
      <c r="H25" s="15"/>
    </row>
    <row r="26" spans="1:8" ht="15.75" x14ac:dyDescent="0.25">
      <c r="A26" s="94" t="s">
        <v>21</v>
      </c>
      <c r="B26" s="13"/>
      <c r="C26" s="14"/>
      <c r="D26" s="139">
        <v>9</v>
      </c>
      <c r="E26" s="74">
        <v>102307</v>
      </c>
      <c r="F26" s="74">
        <v>102307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139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139"/>
      <c r="E28" s="74">
        <v>39325</v>
      </c>
      <c r="F28" s="74">
        <v>-9475</v>
      </c>
      <c r="G28" s="103">
        <f>F28/E28</f>
        <v>-0.24094087730451366</v>
      </c>
      <c r="H28" s="15"/>
    </row>
    <row r="29" spans="1:8" ht="15.75" x14ac:dyDescent="0.25">
      <c r="A29" s="70" t="s">
        <v>24</v>
      </c>
      <c r="B29" s="13"/>
      <c r="C29" s="14"/>
      <c r="D29" s="139">
        <v>1</v>
      </c>
      <c r="E29" s="74">
        <v>118615</v>
      </c>
      <c r="F29" s="74">
        <v>36253</v>
      </c>
      <c r="G29" s="103">
        <f t="shared" ref="G29:G34" si="0">F29/E29</f>
        <v>0.30563588079079373</v>
      </c>
      <c r="H29" s="15"/>
    </row>
    <row r="30" spans="1:8" ht="15.75" x14ac:dyDescent="0.25">
      <c r="A30" s="70" t="s">
        <v>67</v>
      </c>
      <c r="B30" s="13"/>
      <c r="C30" s="14"/>
      <c r="D30" s="139"/>
      <c r="E30" s="74"/>
      <c r="F30" s="74"/>
      <c r="G30" s="103"/>
      <c r="H30" s="15"/>
    </row>
    <row r="31" spans="1:8" ht="15.75" x14ac:dyDescent="0.25">
      <c r="A31" s="70" t="s">
        <v>79</v>
      </c>
      <c r="B31" s="13"/>
      <c r="C31" s="14"/>
      <c r="D31" s="139"/>
      <c r="E31" s="74"/>
      <c r="F31" s="74"/>
      <c r="G31" s="103"/>
      <c r="H31" s="15"/>
    </row>
    <row r="32" spans="1:8" ht="15.75" x14ac:dyDescent="0.25">
      <c r="A32" s="70" t="s">
        <v>110</v>
      </c>
      <c r="B32" s="13"/>
      <c r="C32" s="14"/>
      <c r="D32" s="139"/>
      <c r="E32" s="74"/>
      <c r="F32" s="74"/>
      <c r="G32" s="103"/>
      <c r="H32" s="15"/>
    </row>
    <row r="33" spans="1:8" ht="15.75" x14ac:dyDescent="0.25">
      <c r="A33" s="70" t="s">
        <v>27</v>
      </c>
      <c r="B33" s="13"/>
      <c r="C33" s="14"/>
      <c r="D33" s="139">
        <v>1</v>
      </c>
      <c r="E33" s="74">
        <v>302314</v>
      </c>
      <c r="F33" s="74">
        <v>91847.5</v>
      </c>
      <c r="G33" s="103">
        <f t="shared" si="0"/>
        <v>0.30381490767877106</v>
      </c>
      <c r="H33" s="15"/>
    </row>
    <row r="34" spans="1:8" ht="15.75" x14ac:dyDescent="0.25">
      <c r="A34" s="70" t="s">
        <v>76</v>
      </c>
      <c r="B34" s="13"/>
      <c r="C34" s="14"/>
      <c r="D34" s="139">
        <v>2</v>
      </c>
      <c r="E34" s="74">
        <v>850679</v>
      </c>
      <c r="F34" s="74">
        <v>221385</v>
      </c>
      <c r="G34" s="103">
        <f t="shared" si="0"/>
        <v>0.26024505130607434</v>
      </c>
      <c r="H34" s="15"/>
    </row>
    <row r="35" spans="1:8" x14ac:dyDescent="0.2">
      <c r="A35" s="16" t="s">
        <v>28</v>
      </c>
      <c r="B35" s="13"/>
      <c r="C35" s="14"/>
      <c r="D35" s="77"/>
      <c r="E35" s="95">
        <v>21105</v>
      </c>
      <c r="F35" s="74">
        <v>4005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33</v>
      </c>
      <c r="E39" s="82">
        <f>SUM(E9:E38)</f>
        <v>5590365</v>
      </c>
      <c r="F39" s="82">
        <f>SUM(F9:F38)</f>
        <v>1359520</v>
      </c>
      <c r="G39" s="105">
        <f>F39/E39</f>
        <v>0.24318984538576641</v>
      </c>
      <c r="H39" s="15"/>
    </row>
    <row r="40" spans="1:8" ht="15.75" x14ac:dyDescent="0.25">
      <c r="A40" s="119"/>
      <c r="B40" s="120"/>
      <c r="C40" s="22"/>
      <c r="D40" s="121"/>
      <c r="E40" s="122"/>
      <c r="F40" s="122"/>
      <c r="G40" s="123"/>
      <c r="H40" s="2"/>
    </row>
    <row r="41" spans="1:8" ht="18" x14ac:dyDescent="0.25">
      <c r="A41" s="23" t="s">
        <v>32</v>
      </c>
      <c r="B41" s="24"/>
      <c r="C41" s="1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14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63</v>
      </c>
      <c r="E44" s="110">
        <v>9874897.7100000009</v>
      </c>
      <c r="F44" s="74">
        <v>620530.79</v>
      </c>
      <c r="G44" s="103">
        <f>1-(+F44/E44)</f>
        <v>0.93716078806855818</v>
      </c>
      <c r="H44" s="15"/>
    </row>
    <row r="45" spans="1:8" ht="15.75" x14ac:dyDescent="0.25">
      <c r="A45" s="27" t="s">
        <v>34</v>
      </c>
      <c r="B45" s="28"/>
      <c r="C45" s="14"/>
      <c r="D45" s="73">
        <v>12</v>
      </c>
      <c r="E45" s="110">
        <v>3536505.55</v>
      </c>
      <c r="F45" s="74">
        <v>203072.64000000001</v>
      </c>
      <c r="G45" s="103">
        <f>1-(+F45/E45)</f>
        <v>0.94257816448216802</v>
      </c>
      <c r="H45" s="15"/>
    </row>
    <row r="46" spans="1:8" ht="15.75" x14ac:dyDescent="0.25">
      <c r="A46" s="27" t="s">
        <v>35</v>
      </c>
      <c r="B46" s="28"/>
      <c r="C46" s="14"/>
      <c r="D46" s="73">
        <v>74</v>
      </c>
      <c r="E46" s="110">
        <v>4006596.25</v>
      </c>
      <c r="F46" s="74">
        <v>271123.90000000002</v>
      </c>
      <c r="G46" s="103">
        <f>1-(+F46/E46)</f>
        <v>0.93233061604348078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110">
        <v>2839137.25</v>
      </c>
      <c r="F47" s="74">
        <v>161364.25</v>
      </c>
      <c r="G47" s="103">
        <f>1-(+F47/E47)</f>
        <v>0.94316433627856489</v>
      </c>
      <c r="H47" s="15"/>
    </row>
    <row r="48" spans="1:8" ht="15.75" x14ac:dyDescent="0.25">
      <c r="A48" s="27" t="s">
        <v>37</v>
      </c>
      <c r="B48" s="28"/>
      <c r="C48" s="14"/>
      <c r="D48" s="73">
        <v>54</v>
      </c>
      <c r="E48" s="110">
        <v>11429554.5</v>
      </c>
      <c r="F48" s="74">
        <v>785593.83</v>
      </c>
      <c r="G48" s="103">
        <f t="shared" ref="G48:G54" si="1">1-(+F48/E48)</f>
        <v>0.93126645224886062</v>
      </c>
      <c r="H48" s="15"/>
    </row>
    <row r="49" spans="1:8" ht="15.75" x14ac:dyDescent="0.25">
      <c r="A49" s="27" t="s">
        <v>38</v>
      </c>
      <c r="B49" s="28"/>
      <c r="C49" s="14"/>
      <c r="D49" s="73">
        <v>1</v>
      </c>
      <c r="E49" s="110">
        <v>260522</v>
      </c>
      <c r="F49" s="74">
        <v>-39051</v>
      </c>
      <c r="G49" s="103">
        <f t="shared" si="1"/>
        <v>1.1498952103853033</v>
      </c>
      <c r="H49" s="2"/>
    </row>
    <row r="50" spans="1:8" ht="15.75" x14ac:dyDescent="0.25">
      <c r="A50" s="27" t="s">
        <v>39</v>
      </c>
      <c r="B50" s="28"/>
      <c r="C50" s="21"/>
      <c r="D50" s="73">
        <v>3</v>
      </c>
      <c r="E50" s="110">
        <v>533620</v>
      </c>
      <c r="F50" s="74">
        <v>33160.25</v>
      </c>
      <c r="G50" s="103">
        <f t="shared" si="1"/>
        <v>0.93785793261122152</v>
      </c>
      <c r="H50" s="2"/>
    </row>
    <row r="51" spans="1:8" ht="15.75" x14ac:dyDescent="0.25">
      <c r="A51" s="27" t="s">
        <v>40</v>
      </c>
      <c r="B51" s="28"/>
      <c r="C51" s="33"/>
      <c r="D51" s="73"/>
      <c r="E51" s="110"/>
      <c r="F51" s="74"/>
      <c r="G51" s="103"/>
      <c r="H51" s="2"/>
    </row>
    <row r="52" spans="1:8" ht="18" x14ac:dyDescent="0.25">
      <c r="A52" s="54" t="s">
        <v>41</v>
      </c>
      <c r="B52" s="28"/>
      <c r="C52" s="36"/>
      <c r="D52" s="73">
        <v>1</v>
      </c>
      <c r="E52" s="110">
        <v>69500</v>
      </c>
      <c r="F52" s="74">
        <v>11525</v>
      </c>
      <c r="G52" s="103">
        <f t="shared" si="1"/>
        <v>0.83417266187050365</v>
      </c>
      <c r="H52" s="2"/>
    </row>
    <row r="53" spans="1:8" ht="18" x14ac:dyDescent="0.25">
      <c r="A53" s="55" t="s">
        <v>60</v>
      </c>
      <c r="B53" s="28"/>
      <c r="C53" s="36"/>
      <c r="D53" s="73">
        <v>1</v>
      </c>
      <c r="E53" s="110">
        <v>87300</v>
      </c>
      <c r="F53" s="74">
        <v>15900</v>
      </c>
      <c r="G53" s="103">
        <f t="shared" si="1"/>
        <v>0.81786941580756012</v>
      </c>
      <c r="H53" s="2"/>
    </row>
    <row r="54" spans="1:8" ht="15.75" x14ac:dyDescent="0.25">
      <c r="A54" s="27" t="s">
        <v>99</v>
      </c>
      <c r="B54" s="28"/>
      <c r="C54" s="40"/>
      <c r="D54" s="73">
        <v>751</v>
      </c>
      <c r="E54" s="110">
        <v>71982105.409999996</v>
      </c>
      <c r="F54" s="74">
        <v>8598384.0199999996</v>
      </c>
      <c r="G54" s="103">
        <f t="shared" si="1"/>
        <v>0.88054831168073222</v>
      </c>
      <c r="H54" s="2"/>
    </row>
    <row r="55" spans="1:8" ht="15.75" x14ac:dyDescent="0.25">
      <c r="A55" s="71" t="s">
        <v>100</v>
      </c>
      <c r="B55" s="30"/>
      <c r="C55" s="40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40"/>
      <c r="D56" s="77"/>
      <c r="E56" s="96"/>
      <c r="F56" s="74"/>
      <c r="G56" s="104"/>
      <c r="H56" s="2"/>
    </row>
    <row r="57" spans="1:8" ht="18" x14ac:dyDescent="0.25">
      <c r="A57" s="16" t="s">
        <v>43</v>
      </c>
      <c r="B57" s="28"/>
      <c r="C57" s="39"/>
      <c r="D57" s="77"/>
      <c r="E57" s="96"/>
      <c r="F57" s="74"/>
      <c r="G57" s="104"/>
      <c r="H57" s="2"/>
    </row>
    <row r="58" spans="1:8" ht="18" x14ac:dyDescent="0.25">
      <c r="A58" s="16" t="s">
        <v>44</v>
      </c>
      <c r="B58" s="28"/>
      <c r="C58" s="39"/>
      <c r="D58" s="77"/>
      <c r="E58" s="95"/>
      <c r="F58" s="74">
        <v>5334.88</v>
      </c>
      <c r="G58" s="104"/>
      <c r="H58" s="2"/>
    </row>
    <row r="59" spans="1:8" ht="18" x14ac:dyDescent="0.25">
      <c r="A59" s="16" t="s">
        <v>30</v>
      </c>
      <c r="B59" s="28"/>
      <c r="C59" s="116"/>
      <c r="D59" s="77"/>
      <c r="E59" s="95"/>
      <c r="F59" s="74"/>
      <c r="G59" s="104"/>
      <c r="H59" s="2"/>
    </row>
    <row r="60" spans="1:8" ht="18" x14ac:dyDescent="0.25">
      <c r="A60" s="32"/>
      <c r="B60" s="18"/>
      <c r="C60" s="39"/>
      <c r="D60" s="77"/>
      <c r="E60" s="80"/>
      <c r="F60" s="80"/>
      <c r="G60" s="104"/>
      <c r="H60" s="2"/>
    </row>
    <row r="61" spans="1:8" ht="18" x14ac:dyDescent="0.25">
      <c r="A61" s="20" t="s">
        <v>45</v>
      </c>
      <c r="B61" s="20"/>
      <c r="C61" s="39"/>
      <c r="D61" s="81">
        <f>SUM(D44:D57)</f>
        <v>965</v>
      </c>
      <c r="E61" s="82">
        <f>SUM(E44:E60)</f>
        <v>104619738.67</v>
      </c>
      <c r="F61" s="82">
        <f>SUM(F44:F60)</f>
        <v>10666938.560000001</v>
      </c>
      <c r="G61" s="109">
        <f>1-(+F61/E61)</f>
        <v>0.89804086020854523</v>
      </c>
      <c r="H61" s="2"/>
    </row>
    <row r="62" spans="1:8" ht="18" x14ac:dyDescent="0.25">
      <c r="A62" s="33"/>
      <c r="B62" s="33"/>
      <c r="C62" s="39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36"/>
      <c r="E63" s="36"/>
      <c r="F63" s="37">
        <f>F61+F39</f>
        <v>12026458.560000001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31" bottom="0.25" header="0.5" footer="0.5"/>
  <pageSetup scale="5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69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>
        <v>7</v>
      </c>
      <c r="E9" s="99">
        <v>824941</v>
      </c>
      <c r="F9" s="74">
        <v>264043.5</v>
      </c>
      <c r="G9" s="103">
        <f>+F9/E9</f>
        <v>0.32007561752901115</v>
      </c>
      <c r="H9" s="15"/>
    </row>
    <row r="10" spans="1:8" ht="15.75" x14ac:dyDescent="0.25">
      <c r="A10" s="93" t="s">
        <v>145</v>
      </c>
      <c r="B10" s="13"/>
      <c r="C10" s="14"/>
      <c r="D10" s="73"/>
      <c r="E10" s="99"/>
      <c r="F10" s="74"/>
      <c r="G10" s="103"/>
      <c r="H10" s="15"/>
    </row>
    <row r="11" spans="1:8" ht="15.75" x14ac:dyDescent="0.25">
      <c r="A11" s="93" t="s">
        <v>11</v>
      </c>
      <c r="B11" s="13"/>
      <c r="C11" s="14"/>
      <c r="D11" s="73">
        <v>2</v>
      </c>
      <c r="E11" s="99">
        <v>171638</v>
      </c>
      <c r="F11" s="74">
        <v>44376.5</v>
      </c>
      <c r="G11" s="103">
        <f>F11/E11</f>
        <v>0.25854705834372343</v>
      </c>
      <c r="H11" s="15"/>
    </row>
    <row r="12" spans="1:8" ht="15.75" x14ac:dyDescent="0.25">
      <c r="A12" s="93" t="s">
        <v>12</v>
      </c>
      <c r="B12" s="13"/>
      <c r="C12" s="14"/>
      <c r="D12" s="73"/>
      <c r="E12" s="99"/>
      <c r="F12" s="74"/>
      <c r="G12" s="103"/>
      <c r="H12" s="15"/>
    </row>
    <row r="13" spans="1:8" ht="15.75" x14ac:dyDescent="0.25">
      <c r="A13" s="93" t="s">
        <v>114</v>
      </c>
      <c r="B13" s="13"/>
      <c r="C13" s="14"/>
      <c r="D13" s="73"/>
      <c r="E13" s="99"/>
      <c r="F13" s="74"/>
      <c r="G13" s="103"/>
      <c r="H13" s="15"/>
    </row>
    <row r="14" spans="1:8" ht="15.75" x14ac:dyDescent="0.25">
      <c r="A14" s="93" t="s">
        <v>53</v>
      </c>
      <c r="B14" s="13"/>
      <c r="C14" s="14"/>
      <c r="D14" s="73"/>
      <c r="E14" s="99"/>
      <c r="F14" s="74"/>
      <c r="G14" s="103"/>
      <c r="H14" s="15"/>
    </row>
    <row r="15" spans="1:8" ht="15.75" x14ac:dyDescent="0.25">
      <c r="A15" s="93" t="s">
        <v>106</v>
      </c>
      <c r="B15" s="13"/>
      <c r="C15" s="14"/>
      <c r="D15" s="73">
        <v>1</v>
      </c>
      <c r="E15" s="99">
        <v>181687</v>
      </c>
      <c r="F15" s="74">
        <v>30572</v>
      </c>
      <c r="G15" s="103">
        <f>F15/E15</f>
        <v>0.1682674049326589</v>
      </c>
      <c r="H15" s="15"/>
    </row>
    <row r="16" spans="1:8" ht="15.75" x14ac:dyDescent="0.25">
      <c r="A16" s="93" t="s">
        <v>122</v>
      </c>
      <c r="B16" s="13"/>
      <c r="C16" s="14"/>
      <c r="D16" s="73"/>
      <c r="E16" s="99"/>
      <c r="F16" s="74"/>
      <c r="G16" s="103"/>
      <c r="H16" s="15"/>
    </row>
    <row r="17" spans="1:8" ht="15.75" x14ac:dyDescent="0.25">
      <c r="A17" s="93" t="s">
        <v>13</v>
      </c>
      <c r="B17" s="13"/>
      <c r="C17" s="14"/>
      <c r="D17" s="73"/>
      <c r="E17" s="99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99">
        <v>397347</v>
      </c>
      <c r="F18" s="74">
        <v>89176</v>
      </c>
      <c r="G18" s="103">
        <f>F18/E18</f>
        <v>0.22442852217331452</v>
      </c>
      <c r="H18" s="15"/>
    </row>
    <row r="19" spans="1:8" ht="15.75" x14ac:dyDescent="0.25">
      <c r="A19" s="93" t="s">
        <v>15</v>
      </c>
      <c r="B19" s="13"/>
      <c r="C19" s="14"/>
      <c r="D19" s="73"/>
      <c r="E19" s="99"/>
      <c r="F19" s="74"/>
      <c r="G19" s="103"/>
      <c r="H19" s="15"/>
    </row>
    <row r="20" spans="1:8" ht="15.75" x14ac:dyDescent="0.25">
      <c r="A20" s="93" t="s">
        <v>16</v>
      </c>
      <c r="B20" s="13"/>
      <c r="C20" s="14"/>
      <c r="D20" s="73"/>
      <c r="E20" s="99"/>
      <c r="F20" s="74"/>
      <c r="G20" s="103"/>
      <c r="H20" s="15"/>
    </row>
    <row r="21" spans="1:8" ht="15.75" x14ac:dyDescent="0.25">
      <c r="A21" s="93" t="s">
        <v>110</v>
      </c>
      <c r="B21" s="13"/>
      <c r="C21" s="14"/>
      <c r="D21" s="73"/>
      <c r="E21" s="99"/>
      <c r="F21" s="74"/>
      <c r="G21" s="103"/>
      <c r="H21" s="15"/>
    </row>
    <row r="22" spans="1:8" ht="15.75" x14ac:dyDescent="0.25">
      <c r="A22" s="93" t="s">
        <v>56</v>
      </c>
      <c r="B22" s="13"/>
      <c r="C22" s="14"/>
      <c r="D22" s="73">
        <v>1</v>
      </c>
      <c r="E22" s="99">
        <v>49498</v>
      </c>
      <c r="F22" s="74">
        <v>18038</v>
      </c>
      <c r="G22" s="103">
        <f>F22/E22</f>
        <v>0.36441876439452098</v>
      </c>
      <c r="H22" s="15"/>
    </row>
    <row r="23" spans="1:8" ht="15.75" x14ac:dyDescent="0.25">
      <c r="A23" s="93" t="s">
        <v>18</v>
      </c>
      <c r="B23" s="13"/>
      <c r="C23" s="14"/>
      <c r="D23" s="73"/>
      <c r="E23" s="99"/>
      <c r="F23" s="74"/>
      <c r="G23" s="103"/>
      <c r="H23" s="15"/>
    </row>
    <row r="24" spans="1:8" ht="15.75" x14ac:dyDescent="0.25">
      <c r="A24" s="93" t="s">
        <v>19</v>
      </c>
      <c r="B24" s="13"/>
      <c r="C24" s="14"/>
      <c r="D24" s="73"/>
      <c r="E24" s="99"/>
      <c r="F24" s="74"/>
      <c r="G24" s="103"/>
      <c r="H24" s="15"/>
    </row>
    <row r="25" spans="1:8" ht="15.75" x14ac:dyDescent="0.25">
      <c r="A25" s="94" t="s">
        <v>20</v>
      </c>
      <c r="B25" s="13"/>
      <c r="C25" s="14"/>
      <c r="D25" s="73"/>
      <c r="E25" s="99"/>
      <c r="F25" s="74"/>
      <c r="G25" s="103"/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38615</v>
      </c>
      <c r="F29" s="74">
        <v>13872.5</v>
      </c>
      <c r="G29" s="103">
        <f>F29/E29</f>
        <v>0.35925158617117703</v>
      </c>
      <c r="H29" s="15"/>
    </row>
    <row r="30" spans="1:8" ht="15.75" x14ac:dyDescent="0.25">
      <c r="A30" s="70" t="s">
        <v>25</v>
      </c>
      <c r="B30" s="13"/>
      <c r="C30" s="14"/>
      <c r="D30" s="73">
        <v>1</v>
      </c>
      <c r="E30" s="74">
        <v>151878</v>
      </c>
      <c r="F30" s="74">
        <v>50432</v>
      </c>
      <c r="G30" s="103">
        <f>F30/E30</f>
        <v>0.33205599230961691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118</v>
      </c>
      <c r="B32" s="13"/>
      <c r="C32" s="14"/>
      <c r="D32" s="73"/>
      <c r="E32" s="74"/>
      <c r="F32" s="74"/>
      <c r="G32" s="103"/>
      <c r="H32" s="15"/>
    </row>
    <row r="33" spans="1:8" ht="15.75" x14ac:dyDescent="0.25">
      <c r="A33" s="70" t="s">
        <v>155</v>
      </c>
      <c r="B33" s="13"/>
      <c r="C33" s="14"/>
      <c r="D33" s="73">
        <v>1</v>
      </c>
      <c r="E33" s="74">
        <v>381515</v>
      </c>
      <c r="F33" s="74">
        <v>980.5</v>
      </c>
      <c r="G33" s="103">
        <f>F33/E33</f>
        <v>2.5700169062815355E-3</v>
      </c>
      <c r="H33" s="15"/>
    </row>
    <row r="34" spans="1:8" ht="15.75" x14ac:dyDescent="0.25">
      <c r="A34" s="70" t="s">
        <v>27</v>
      </c>
      <c r="B34" s="13"/>
      <c r="C34" s="14"/>
      <c r="D34" s="73">
        <v>1</v>
      </c>
      <c r="E34" s="74">
        <v>136208</v>
      </c>
      <c r="F34" s="74">
        <v>62477</v>
      </c>
      <c r="G34" s="103">
        <f>+F34/E34</f>
        <v>0.45868818277927875</v>
      </c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16</v>
      </c>
      <c r="E39" s="82">
        <f>SUM(E9:E38)</f>
        <v>2333327</v>
      </c>
      <c r="F39" s="82">
        <f>SUM(F9:F38)</f>
        <v>573968</v>
      </c>
      <c r="G39" s="105">
        <f>F39/E39</f>
        <v>0.24598695339315921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4901790.54</v>
      </c>
      <c r="F44" s="74">
        <v>371327.79</v>
      </c>
      <c r="G44" s="75">
        <f t="shared" ref="G44:G51" si="0">1-(+F44/E44)</f>
        <v>0.92424649993306329</v>
      </c>
      <c r="H44" s="15"/>
    </row>
    <row r="45" spans="1:8" ht="15.75" x14ac:dyDescent="0.25">
      <c r="A45" s="27" t="s">
        <v>34</v>
      </c>
      <c r="B45" s="28"/>
      <c r="C45" s="14"/>
      <c r="D45" s="73">
        <v>1</v>
      </c>
      <c r="E45" s="74">
        <v>196484.25</v>
      </c>
      <c r="F45" s="74">
        <v>19628.93</v>
      </c>
      <c r="G45" s="75">
        <f t="shared" si="0"/>
        <v>0.90009921914860858</v>
      </c>
      <c r="H45" s="15"/>
    </row>
    <row r="46" spans="1:8" ht="15.75" x14ac:dyDescent="0.25">
      <c r="A46" s="27" t="s">
        <v>35</v>
      </c>
      <c r="B46" s="28"/>
      <c r="C46" s="14"/>
      <c r="D46" s="73">
        <v>99</v>
      </c>
      <c r="E46" s="74">
        <v>5583402.25</v>
      </c>
      <c r="F46" s="74">
        <v>395961.84</v>
      </c>
      <c r="G46" s="75">
        <f t="shared" si="0"/>
        <v>0.92908233684936459</v>
      </c>
      <c r="H46" s="15"/>
    </row>
    <row r="47" spans="1:8" ht="15.75" x14ac:dyDescent="0.25">
      <c r="A47" s="27" t="s">
        <v>36</v>
      </c>
      <c r="B47" s="28"/>
      <c r="C47" s="14"/>
      <c r="D47" s="73">
        <v>32</v>
      </c>
      <c r="E47" s="74">
        <v>2957059.25</v>
      </c>
      <c r="F47" s="74">
        <v>145765.12</v>
      </c>
      <c r="G47" s="75">
        <f t="shared" si="0"/>
        <v>0.95070605365786975</v>
      </c>
      <c r="H47" s="15"/>
    </row>
    <row r="48" spans="1:8" ht="15.75" x14ac:dyDescent="0.25">
      <c r="A48" s="27" t="s">
        <v>37</v>
      </c>
      <c r="B48" s="28"/>
      <c r="C48" s="14"/>
      <c r="D48" s="73">
        <v>76</v>
      </c>
      <c r="E48" s="74">
        <v>5393119</v>
      </c>
      <c r="F48" s="74">
        <v>492191.28</v>
      </c>
      <c r="G48" s="75">
        <f t="shared" si="0"/>
        <v>0.90873717416582134</v>
      </c>
      <c r="H48" s="15"/>
    </row>
    <row r="49" spans="1:8" ht="15.75" x14ac:dyDescent="0.25">
      <c r="A49" s="27" t="s">
        <v>38</v>
      </c>
      <c r="B49" s="28"/>
      <c r="C49" s="14"/>
      <c r="D49" s="73">
        <v>6</v>
      </c>
      <c r="E49" s="74">
        <v>1398192</v>
      </c>
      <c r="F49" s="74">
        <v>82547</v>
      </c>
      <c r="G49" s="75">
        <f t="shared" si="0"/>
        <v>0.9409616132834403</v>
      </c>
      <c r="H49" s="15"/>
    </row>
    <row r="50" spans="1:8" ht="15.75" x14ac:dyDescent="0.25">
      <c r="A50" s="27" t="s">
        <v>39</v>
      </c>
      <c r="B50" s="28"/>
      <c r="C50" s="14"/>
      <c r="D50" s="73">
        <v>6</v>
      </c>
      <c r="E50" s="74">
        <v>1396720</v>
      </c>
      <c r="F50" s="74">
        <v>136328.81</v>
      </c>
      <c r="G50" s="75">
        <f t="shared" si="0"/>
        <v>0.90239360072169084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111480</v>
      </c>
      <c r="F51" s="74">
        <v>10820</v>
      </c>
      <c r="G51" s="75">
        <f t="shared" si="0"/>
        <v>0.90294223179045563</v>
      </c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590</v>
      </c>
      <c r="E53" s="74">
        <v>41023824.829999998</v>
      </c>
      <c r="F53" s="74">
        <v>4565031.12</v>
      </c>
      <c r="G53" s="75">
        <f>1-(+F53/E53)</f>
        <v>0.88872244021816138</v>
      </c>
      <c r="H53" s="15"/>
    </row>
    <row r="54" spans="1:8" ht="15.75" x14ac:dyDescent="0.25">
      <c r="A54" s="29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31" t="s">
        <v>42</v>
      </c>
      <c r="B55" s="30"/>
      <c r="C55" s="14"/>
      <c r="D55" s="77"/>
      <c r="E55" s="80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80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78"/>
      <c r="F57" s="76"/>
      <c r="G57" s="79"/>
      <c r="H57" s="15"/>
    </row>
    <row r="58" spans="1:8" x14ac:dyDescent="0.2">
      <c r="A58" s="16" t="s">
        <v>30</v>
      </c>
      <c r="B58" s="28"/>
      <c r="C58" s="21"/>
      <c r="D58" s="77"/>
      <c r="E58" s="78"/>
      <c r="F58" s="74"/>
      <c r="G58" s="79"/>
      <c r="H58" s="15"/>
    </row>
    <row r="59" spans="1:8" ht="15.75" x14ac:dyDescent="0.25">
      <c r="A59" s="32"/>
      <c r="B59" s="18"/>
      <c r="C59" s="33"/>
      <c r="D59" s="77"/>
      <c r="E59" s="80"/>
      <c r="F59" s="80"/>
      <c r="G59" s="79"/>
      <c r="H59" s="2"/>
    </row>
    <row r="60" spans="1:8" ht="18" x14ac:dyDescent="0.25">
      <c r="A60" s="20" t="s">
        <v>45</v>
      </c>
      <c r="B60" s="20"/>
      <c r="C60" s="36"/>
      <c r="D60" s="81">
        <f>SUM(D44:D56)</f>
        <v>831</v>
      </c>
      <c r="E60" s="82">
        <f>SUM(E44:E59)</f>
        <v>62962072.119999997</v>
      </c>
      <c r="F60" s="82">
        <f>SUM(F44:F59)</f>
        <v>6219601.8900000006</v>
      </c>
      <c r="G60" s="83">
        <f>1-(+F60/E60)</f>
        <v>0.90121668997573645</v>
      </c>
      <c r="H60" s="2"/>
    </row>
    <row r="61" spans="1:8" ht="18" x14ac:dyDescent="0.25">
      <c r="A61" s="33"/>
      <c r="B61" s="39"/>
      <c r="C61" s="39"/>
      <c r="D61" s="91"/>
      <c r="E61" s="92"/>
      <c r="F61" s="34"/>
      <c r="G61" s="34"/>
      <c r="H61" s="2"/>
    </row>
    <row r="62" spans="1:8" ht="18" x14ac:dyDescent="0.25">
      <c r="A62" s="35" t="s">
        <v>46</v>
      </c>
      <c r="B62" s="40"/>
      <c r="C62" s="40"/>
      <c r="D62" s="36"/>
      <c r="E62" s="36"/>
      <c r="F62" s="37">
        <f>F60+F39</f>
        <v>6793569.8900000006</v>
      </c>
      <c r="G62" s="36"/>
      <c r="H62" s="2"/>
    </row>
    <row r="63" spans="1:8" ht="18" x14ac:dyDescent="0.25">
      <c r="A63" s="35"/>
      <c r="B63" s="40"/>
      <c r="C63" s="40"/>
      <c r="D63" s="36"/>
      <c r="E63" s="36"/>
      <c r="F63" s="41"/>
      <c r="G63" s="40"/>
      <c r="H63" s="2"/>
    </row>
    <row r="64" spans="1:8" ht="15.75" x14ac:dyDescent="0.25">
      <c r="A64" s="4" t="s">
        <v>48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49</v>
      </c>
      <c r="B65" s="40"/>
      <c r="C65" s="40"/>
      <c r="D65" s="40"/>
      <c r="E65" s="40"/>
      <c r="F65" s="41"/>
      <c r="G65" s="40"/>
      <c r="H65" s="2"/>
    </row>
    <row r="66" spans="1:8" ht="18" x14ac:dyDescent="0.25">
      <c r="A66" s="4"/>
      <c r="B66" s="39"/>
      <c r="C66" s="39"/>
      <c r="D66" s="39"/>
      <c r="E66" s="39"/>
      <c r="F66" s="37"/>
      <c r="G66" s="39"/>
      <c r="H66" s="2"/>
    </row>
    <row r="67" spans="1:8" x14ac:dyDescent="0.2">
      <c r="A67" s="42" t="s">
        <v>50</v>
      </c>
    </row>
    <row r="69" spans="1:8" ht="18" x14ac:dyDescent="0.25">
      <c r="A69" s="115"/>
      <c r="B69" s="116"/>
      <c r="C69" s="116"/>
      <c r="D69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0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7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81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57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25</v>
      </c>
      <c r="B17" s="13"/>
      <c r="C17" s="14"/>
      <c r="D17" s="73">
        <v>1</v>
      </c>
      <c r="E17" s="74">
        <v>110161</v>
      </c>
      <c r="F17" s="74">
        <v>26534.5</v>
      </c>
      <c r="G17" s="75">
        <f>F17/E17</f>
        <v>0.24087018091702145</v>
      </c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111050</v>
      </c>
      <c r="F18" s="74">
        <v>41420.5</v>
      </c>
      <c r="G18" s="75">
        <f>F18/E18</f>
        <v>0.37298964430436743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27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118</v>
      </c>
      <c r="B33" s="13"/>
      <c r="C33" s="14"/>
      <c r="D33" s="73">
        <v>4</v>
      </c>
      <c r="E33" s="74">
        <v>314545</v>
      </c>
      <c r="F33" s="74">
        <v>65134.5</v>
      </c>
      <c r="G33" s="75">
        <f>F33/E33</f>
        <v>0.20707529924176191</v>
      </c>
      <c r="H33" s="15"/>
    </row>
    <row r="34" spans="1:8" ht="15.75" x14ac:dyDescent="0.2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535756</v>
      </c>
      <c r="F39" s="82">
        <f>SUM(F9:F38)</f>
        <v>133089.5</v>
      </c>
      <c r="G39" s="83">
        <f>F39/E39</f>
        <v>0.24841439013282166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19</v>
      </c>
      <c r="E44" s="74">
        <v>1794618</v>
      </c>
      <c r="F44" s="74">
        <v>118769.65</v>
      </c>
      <c r="G44" s="75">
        <f>1-(+F44/E44)</f>
        <v>0.93381897986089524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44</v>
      </c>
      <c r="E46" s="74">
        <v>1824213</v>
      </c>
      <c r="F46" s="74">
        <v>159623.29999999999</v>
      </c>
      <c r="G46" s="75">
        <f>1-(+F46/E46)</f>
        <v>0.91249744410329281</v>
      </c>
      <c r="H46" s="15"/>
    </row>
    <row r="47" spans="1:8" ht="15.75" x14ac:dyDescent="0.25">
      <c r="A47" s="27" t="s">
        <v>36</v>
      </c>
      <c r="B47" s="28"/>
      <c r="C47" s="14"/>
      <c r="D47" s="73">
        <v>4</v>
      </c>
      <c r="E47" s="74">
        <v>505837</v>
      </c>
      <c r="F47" s="74">
        <v>11925.5</v>
      </c>
      <c r="G47" s="75">
        <f>1-(+F47/E47)</f>
        <v>0.97642422361353554</v>
      </c>
      <c r="H47" s="15"/>
    </row>
    <row r="48" spans="1:8" ht="15.75" x14ac:dyDescent="0.25">
      <c r="A48" s="27" t="s">
        <v>37</v>
      </c>
      <c r="B48" s="28"/>
      <c r="C48" s="14"/>
      <c r="D48" s="73">
        <v>23</v>
      </c>
      <c r="E48" s="74">
        <v>2155753.7999999998</v>
      </c>
      <c r="F48" s="74">
        <v>121079.79</v>
      </c>
      <c r="G48" s="75">
        <f>1-(+F48/E48)</f>
        <v>0.94383412892511198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128795</v>
      </c>
      <c r="F50" s="74">
        <v>17670</v>
      </c>
      <c r="G50" s="75">
        <f>1-(+F50/E50)</f>
        <v>0.86280523312240387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7" t="s">
        <v>61</v>
      </c>
      <c r="B53" s="30"/>
      <c r="C53" s="14"/>
      <c r="D53" s="111">
        <v>321</v>
      </c>
      <c r="E53" s="112">
        <v>25762840.050000001</v>
      </c>
      <c r="F53" s="112">
        <v>3082130.78</v>
      </c>
      <c r="G53" s="75">
        <f>1-(+F53/E53)</f>
        <v>0.88036525577078217</v>
      </c>
      <c r="H53" s="15"/>
    </row>
    <row r="54" spans="1:8" ht="15.75" x14ac:dyDescent="0.2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x14ac:dyDescent="0.2">
      <c r="A55" s="16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/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414</v>
      </c>
      <c r="E60" s="82">
        <f>SUM(E44:E59)</f>
        <v>32172056.850000001</v>
      </c>
      <c r="F60" s="82">
        <f>SUM(F44:F59)</f>
        <v>3511199.0199999996</v>
      </c>
      <c r="G60" s="83">
        <f>1-(F60/E60)</f>
        <v>0.89086184211439379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3644288.5199999996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70" spans="1:8" ht="18" x14ac:dyDescent="0.25">
      <c r="A70" s="115"/>
      <c r="B70" s="116"/>
      <c r="C70" s="116"/>
      <c r="D70" s="116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87" zoomScaleNormal="87" workbookViewId="0">
      <selection activeCell="D9" sqref="D9"/>
    </sheetView>
  </sheetViews>
  <sheetFormatPr defaultRowHeight="15" x14ac:dyDescent="0.2"/>
  <cols>
    <col min="1" max="1" width="9.6640625" style="57" customWidth="1"/>
    <col min="2" max="2" width="15.6640625" style="57" customWidth="1"/>
    <col min="3" max="3" width="3.6640625" style="57" customWidth="1"/>
    <col min="4" max="4" width="6.6640625" style="57" customWidth="1"/>
    <col min="5" max="6" width="14.6640625" style="57" customWidth="1"/>
    <col min="7" max="7" width="11.6640625" style="57" customWidth="1"/>
    <col min="8" max="8" width="3.6640625" style="57" customWidth="1"/>
    <col min="9" max="16384" width="8.88671875" style="57"/>
  </cols>
  <sheetData>
    <row r="1" spans="1:8" ht="23.25" x14ac:dyDescent="0.35">
      <c r="A1" s="56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35">
      <c r="A2" s="56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35">
      <c r="A3" s="1" t="str">
        <f>ARG!$A$3</f>
        <v>MONTH ENDED:  NOVEMBER 2023</v>
      </c>
      <c r="B3" s="21"/>
      <c r="C3" s="21"/>
      <c r="D3" s="21"/>
      <c r="E3" s="21"/>
      <c r="F3" s="21"/>
      <c r="G3" s="21"/>
      <c r="H3" s="21"/>
    </row>
    <row r="4" spans="1:8" x14ac:dyDescent="0.2">
      <c r="A4" s="60"/>
      <c r="B4" s="60"/>
      <c r="C4" s="60"/>
      <c r="D4" s="60"/>
      <c r="E4" s="60"/>
      <c r="F4" s="5"/>
      <c r="G4" s="5"/>
      <c r="H4" s="21"/>
    </row>
    <row r="5" spans="1:8" ht="23.25" x14ac:dyDescent="0.35">
      <c r="A5" s="21"/>
      <c r="B5" s="60"/>
      <c r="C5" s="60"/>
      <c r="D5" s="61" t="s">
        <v>144</v>
      </c>
      <c r="E5" s="62"/>
      <c r="F5" s="8"/>
      <c r="G5" s="5"/>
      <c r="H5" s="63"/>
    </row>
    <row r="6" spans="1:8" ht="18" x14ac:dyDescent="0.25">
      <c r="A6" s="23" t="s">
        <v>3</v>
      </c>
      <c r="B6" s="60"/>
      <c r="C6" s="60"/>
      <c r="D6" s="60"/>
      <c r="E6" s="60"/>
      <c r="F6" s="5"/>
      <c r="G6" s="5"/>
      <c r="H6" s="63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4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4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66"/>
    </row>
    <row r="10" spans="1:8" ht="15.75" x14ac:dyDescent="0.25">
      <c r="A10" s="93" t="s">
        <v>11</v>
      </c>
      <c r="B10" s="13"/>
      <c r="C10" s="14"/>
      <c r="D10" s="73"/>
      <c r="E10" s="74"/>
      <c r="F10" s="74"/>
      <c r="G10" s="75"/>
      <c r="H10" s="66"/>
    </row>
    <row r="11" spans="1:8" ht="15.75" x14ac:dyDescent="0.25">
      <c r="A11" s="93" t="s">
        <v>52</v>
      </c>
      <c r="B11" s="13"/>
      <c r="C11" s="14"/>
      <c r="D11" s="73"/>
      <c r="E11" s="74"/>
      <c r="F11" s="74"/>
      <c r="G11" s="75"/>
      <c r="H11" s="66"/>
    </row>
    <row r="12" spans="1:8" ht="15.75" x14ac:dyDescent="0.25">
      <c r="A12" s="93" t="s">
        <v>63</v>
      </c>
      <c r="B12" s="13"/>
      <c r="C12" s="14"/>
      <c r="D12" s="73"/>
      <c r="E12" s="74"/>
      <c r="F12" s="74"/>
      <c r="G12" s="75"/>
      <c r="H12" s="66"/>
    </row>
    <row r="13" spans="1:8" ht="15.75" x14ac:dyDescent="0.25">
      <c r="A13" s="93" t="s">
        <v>13</v>
      </c>
      <c r="B13" s="13"/>
      <c r="C13" s="14"/>
      <c r="D13" s="73"/>
      <c r="E13" s="74"/>
      <c r="F13" s="74"/>
      <c r="G13" s="75"/>
      <c r="H13" s="66"/>
    </row>
    <row r="14" spans="1:8" ht="15.75" x14ac:dyDescent="0.25">
      <c r="A14" s="93" t="s">
        <v>65</v>
      </c>
      <c r="B14" s="13"/>
      <c r="C14" s="14"/>
      <c r="D14" s="73"/>
      <c r="E14" s="74"/>
      <c r="F14" s="74"/>
      <c r="G14" s="75"/>
      <c r="H14" s="66"/>
    </row>
    <row r="15" spans="1:8" ht="15.75" x14ac:dyDescent="0.25">
      <c r="A15" s="93" t="s">
        <v>25</v>
      </c>
      <c r="B15" s="13"/>
      <c r="C15" s="14"/>
      <c r="D15" s="73">
        <v>3</v>
      </c>
      <c r="E15" s="74">
        <v>587118</v>
      </c>
      <c r="F15" s="74">
        <v>176220</v>
      </c>
      <c r="G15" s="75">
        <f>F15/E15</f>
        <v>0.30014409369155776</v>
      </c>
      <c r="H15" s="66"/>
    </row>
    <row r="16" spans="1:8" ht="15.75" x14ac:dyDescent="0.25">
      <c r="A16" s="93" t="s">
        <v>66</v>
      </c>
      <c r="B16" s="13"/>
      <c r="C16" s="14"/>
      <c r="D16" s="73"/>
      <c r="E16" s="74"/>
      <c r="F16" s="74"/>
      <c r="G16" s="75"/>
      <c r="H16" s="66"/>
    </row>
    <row r="17" spans="1:8" ht="15.75" x14ac:dyDescent="0.25">
      <c r="A17" s="93" t="s">
        <v>98</v>
      </c>
      <c r="B17" s="13"/>
      <c r="C17" s="14"/>
      <c r="D17" s="73"/>
      <c r="E17" s="74"/>
      <c r="F17" s="74"/>
      <c r="G17" s="75"/>
      <c r="H17" s="66"/>
    </row>
    <row r="18" spans="1:8" ht="15.75" x14ac:dyDescent="0.25">
      <c r="A18" s="93" t="s">
        <v>14</v>
      </c>
      <c r="B18" s="13"/>
      <c r="C18" s="14"/>
      <c r="D18" s="73"/>
      <c r="E18" s="74"/>
      <c r="F18" s="74"/>
      <c r="G18" s="75"/>
      <c r="H18" s="66"/>
    </row>
    <row r="19" spans="1:8" ht="15.75" x14ac:dyDescent="0.25">
      <c r="A19" s="93" t="s">
        <v>16</v>
      </c>
      <c r="B19" s="13"/>
      <c r="C19" s="14"/>
      <c r="D19" s="73">
        <v>1</v>
      </c>
      <c r="E19" s="74">
        <v>402356</v>
      </c>
      <c r="F19" s="74">
        <v>126929</v>
      </c>
      <c r="G19" s="75">
        <f>F19/E19</f>
        <v>0.31546441459801766</v>
      </c>
      <c r="H19" s="66"/>
    </row>
    <row r="20" spans="1:8" ht="15.75" x14ac:dyDescent="0.25">
      <c r="A20" s="93" t="s">
        <v>92</v>
      </c>
      <c r="B20" s="13"/>
      <c r="C20" s="14"/>
      <c r="D20" s="73"/>
      <c r="E20" s="74"/>
      <c r="F20" s="74"/>
      <c r="G20" s="75"/>
      <c r="H20" s="66"/>
    </row>
    <row r="21" spans="1:8" ht="15.75" x14ac:dyDescent="0.25">
      <c r="A21" s="93" t="s">
        <v>93</v>
      </c>
      <c r="B21" s="13"/>
      <c r="C21" s="14"/>
      <c r="D21" s="73"/>
      <c r="E21" s="74"/>
      <c r="F21" s="74"/>
      <c r="G21" s="75"/>
      <c r="H21" s="66"/>
    </row>
    <row r="22" spans="1:8" ht="15.75" x14ac:dyDescent="0.25">
      <c r="A22" s="93" t="s">
        <v>17</v>
      </c>
      <c r="B22" s="13"/>
      <c r="C22" s="14"/>
      <c r="D22" s="73"/>
      <c r="E22" s="74"/>
      <c r="F22" s="74"/>
      <c r="G22" s="75"/>
      <c r="H22" s="66"/>
    </row>
    <row r="23" spans="1:8" ht="15.75" x14ac:dyDescent="0.25">
      <c r="A23" s="93" t="s">
        <v>105</v>
      </c>
      <c r="B23" s="13"/>
      <c r="C23" s="14"/>
      <c r="D23" s="73"/>
      <c r="E23" s="74"/>
      <c r="F23" s="74"/>
      <c r="G23" s="75"/>
      <c r="H23" s="66"/>
    </row>
    <row r="24" spans="1:8" ht="15.75" x14ac:dyDescent="0.25">
      <c r="A24" s="93" t="s">
        <v>18</v>
      </c>
      <c r="B24" s="13"/>
      <c r="C24" s="14"/>
      <c r="D24" s="73">
        <v>2</v>
      </c>
      <c r="E24" s="74">
        <v>389390</v>
      </c>
      <c r="F24" s="74">
        <v>71918.5</v>
      </c>
      <c r="G24" s="75">
        <f>F24/E24</f>
        <v>0.18469529263720177</v>
      </c>
      <c r="H24" s="66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66"/>
    </row>
    <row r="26" spans="1:8" ht="15.75" x14ac:dyDescent="0.25">
      <c r="A26" s="94" t="s">
        <v>21</v>
      </c>
      <c r="B26" s="13"/>
      <c r="C26" s="14"/>
      <c r="D26" s="73">
        <v>4</v>
      </c>
      <c r="E26" s="74">
        <v>11926</v>
      </c>
      <c r="F26" s="74">
        <v>11926</v>
      </c>
      <c r="G26" s="75">
        <f>F26/E26</f>
        <v>1</v>
      </c>
      <c r="H26" s="66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66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66"/>
    </row>
    <row r="29" spans="1:8" ht="15.75" x14ac:dyDescent="0.25">
      <c r="A29" s="70" t="s">
        <v>94</v>
      </c>
      <c r="B29" s="13"/>
      <c r="C29" s="14"/>
      <c r="D29" s="73">
        <v>1</v>
      </c>
      <c r="E29" s="74">
        <v>60735</v>
      </c>
      <c r="F29" s="74">
        <v>24851</v>
      </c>
      <c r="G29" s="75">
        <f>F29/E29</f>
        <v>0.40917098872149504</v>
      </c>
      <c r="H29" s="66"/>
    </row>
    <row r="30" spans="1:8" ht="15.75" x14ac:dyDescent="0.25">
      <c r="A30" s="70" t="s">
        <v>118</v>
      </c>
      <c r="B30" s="13"/>
      <c r="C30" s="14"/>
      <c r="D30" s="73">
        <v>11</v>
      </c>
      <c r="E30" s="74">
        <v>1047875</v>
      </c>
      <c r="F30" s="74">
        <v>155305</v>
      </c>
      <c r="G30" s="75">
        <f>F30/E30</f>
        <v>0.1482094715495646</v>
      </c>
      <c r="H30" s="66"/>
    </row>
    <row r="31" spans="1:8" ht="15.75" x14ac:dyDescent="0.25">
      <c r="A31" s="70" t="s">
        <v>125</v>
      </c>
      <c r="B31" s="13"/>
      <c r="C31" s="14"/>
      <c r="D31" s="73"/>
      <c r="E31" s="74"/>
      <c r="F31" s="74"/>
      <c r="G31" s="75"/>
      <c r="H31" s="66"/>
    </row>
    <row r="32" spans="1:8" ht="15.75" x14ac:dyDescent="0.25">
      <c r="A32" s="70" t="s">
        <v>96</v>
      </c>
      <c r="B32" s="13"/>
      <c r="C32" s="14"/>
      <c r="D32" s="73"/>
      <c r="E32" s="74"/>
      <c r="F32" s="74"/>
      <c r="G32" s="75"/>
      <c r="H32" s="66"/>
    </row>
    <row r="33" spans="1:8" ht="15.75" x14ac:dyDescent="0.25">
      <c r="A33" s="70" t="s">
        <v>67</v>
      </c>
      <c r="B33" s="13"/>
      <c r="C33" s="14"/>
      <c r="D33" s="73"/>
      <c r="E33" s="74"/>
      <c r="F33" s="74"/>
      <c r="G33" s="75"/>
      <c r="H33" s="66"/>
    </row>
    <row r="34" spans="1:8" ht="15.75" x14ac:dyDescent="0.25">
      <c r="A34" s="70" t="s">
        <v>128</v>
      </c>
      <c r="B34" s="13"/>
      <c r="C34" s="14"/>
      <c r="D34" s="73">
        <v>1</v>
      </c>
      <c r="E34" s="74">
        <v>120870</v>
      </c>
      <c r="F34" s="74">
        <v>51164</v>
      </c>
      <c r="G34" s="75">
        <f>F34/E34</f>
        <v>0.42329775792173407</v>
      </c>
      <c r="H34" s="66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66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66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66"/>
    </row>
    <row r="38" spans="1:8" x14ac:dyDescent="0.2">
      <c r="A38" s="17"/>
      <c r="B38" s="18"/>
      <c r="C38" s="14"/>
      <c r="D38" s="77"/>
      <c r="E38" s="80"/>
      <c r="F38" s="80"/>
      <c r="G38" s="79"/>
      <c r="H38" s="66"/>
    </row>
    <row r="39" spans="1:8" ht="15.75" x14ac:dyDescent="0.25">
      <c r="A39" s="19" t="s">
        <v>31</v>
      </c>
      <c r="B39" s="20"/>
      <c r="C39" s="21"/>
      <c r="D39" s="81">
        <f>SUM(D9:D38)</f>
        <v>23</v>
      </c>
      <c r="E39" s="82">
        <f>SUM(E9:E38)</f>
        <v>2620270</v>
      </c>
      <c r="F39" s="82">
        <f>SUM(F9:F38)</f>
        <v>618313.5</v>
      </c>
      <c r="G39" s="83">
        <f>F39/E39</f>
        <v>0.23597320123498725</v>
      </c>
      <c r="H39" s="67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68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68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68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68"/>
    </row>
    <row r="44" spans="1:8" ht="15.75" x14ac:dyDescent="0.25">
      <c r="A44" s="27" t="s">
        <v>33</v>
      </c>
      <c r="B44" s="28"/>
      <c r="C44" s="14"/>
      <c r="D44" s="73">
        <v>32</v>
      </c>
      <c r="E44" s="74">
        <v>357498.2</v>
      </c>
      <c r="F44" s="74">
        <v>30020.95</v>
      </c>
      <c r="G44" s="75">
        <f>1-(+F44/E44)</f>
        <v>0.91602489187358149</v>
      </c>
      <c r="H44" s="66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66"/>
    </row>
    <row r="46" spans="1:8" ht="15.75" x14ac:dyDescent="0.25">
      <c r="A46" s="27" t="s">
        <v>35</v>
      </c>
      <c r="B46" s="28"/>
      <c r="C46" s="14"/>
      <c r="D46" s="73">
        <v>76</v>
      </c>
      <c r="E46" s="74">
        <v>2741501.75</v>
      </c>
      <c r="F46" s="74">
        <v>268792.71999999997</v>
      </c>
      <c r="G46" s="75">
        <f t="shared" ref="G46:G52" si="0">1-(+F46/E46)</f>
        <v>0.90195420447935148</v>
      </c>
      <c r="H46" s="66"/>
    </row>
    <row r="47" spans="1:8" ht="15.75" x14ac:dyDescent="0.25">
      <c r="A47" s="27" t="s">
        <v>36</v>
      </c>
      <c r="B47" s="28"/>
      <c r="C47" s="14"/>
      <c r="D47" s="73">
        <v>8</v>
      </c>
      <c r="E47" s="74">
        <v>1692973.25</v>
      </c>
      <c r="F47" s="74">
        <v>54654.14</v>
      </c>
      <c r="G47" s="75">
        <f t="shared" si="0"/>
        <v>0.96771706818167391</v>
      </c>
      <c r="H47" s="66"/>
    </row>
    <row r="48" spans="1:8" ht="15.75" x14ac:dyDescent="0.25">
      <c r="A48" s="27" t="s">
        <v>37</v>
      </c>
      <c r="B48" s="28"/>
      <c r="C48" s="14"/>
      <c r="D48" s="73">
        <v>88</v>
      </c>
      <c r="E48" s="74">
        <v>3945829.95</v>
      </c>
      <c r="F48" s="74">
        <v>436060.63</v>
      </c>
      <c r="G48" s="75">
        <f t="shared" si="0"/>
        <v>0.88948823554851875</v>
      </c>
      <c r="H48" s="66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66"/>
    </row>
    <row r="50" spans="1:8" ht="15.75" x14ac:dyDescent="0.25">
      <c r="A50" s="27" t="s">
        <v>39</v>
      </c>
      <c r="B50" s="28"/>
      <c r="C50" s="14"/>
      <c r="D50" s="73">
        <v>8</v>
      </c>
      <c r="E50" s="74">
        <v>1171375</v>
      </c>
      <c r="F50" s="74">
        <v>42281.04</v>
      </c>
      <c r="G50" s="75">
        <f t="shared" si="0"/>
        <v>0.96390477857219081</v>
      </c>
      <c r="H50" s="66"/>
    </row>
    <row r="51" spans="1:8" ht="15.75" x14ac:dyDescent="0.25">
      <c r="A51" s="27" t="s">
        <v>40</v>
      </c>
      <c r="B51" s="28"/>
      <c r="C51" s="14"/>
      <c r="D51" s="73">
        <v>4</v>
      </c>
      <c r="E51" s="74">
        <v>465870</v>
      </c>
      <c r="F51" s="74">
        <v>38540</v>
      </c>
      <c r="G51" s="75">
        <f t="shared" si="0"/>
        <v>0.9172730590078777</v>
      </c>
      <c r="H51" s="66"/>
    </row>
    <row r="52" spans="1:8" ht="15.75" x14ac:dyDescent="0.25">
      <c r="A52" s="27" t="s">
        <v>41</v>
      </c>
      <c r="B52" s="28"/>
      <c r="C52" s="14"/>
      <c r="D52" s="73">
        <v>2</v>
      </c>
      <c r="E52" s="74">
        <v>445675</v>
      </c>
      <c r="F52" s="74">
        <v>43325</v>
      </c>
      <c r="G52" s="75">
        <f t="shared" si="0"/>
        <v>0.90278790598530323</v>
      </c>
      <c r="H52" s="66"/>
    </row>
    <row r="53" spans="1:8" ht="15.75" x14ac:dyDescent="0.25">
      <c r="A53" s="29" t="s">
        <v>60</v>
      </c>
      <c r="B53" s="28"/>
      <c r="C53" s="14"/>
      <c r="D53" s="73"/>
      <c r="E53" s="74"/>
      <c r="F53" s="74"/>
      <c r="G53" s="75"/>
      <c r="H53" s="66"/>
    </row>
    <row r="54" spans="1:8" ht="15.75" x14ac:dyDescent="0.25">
      <c r="A54" s="27" t="s">
        <v>61</v>
      </c>
      <c r="B54" s="30"/>
      <c r="C54" s="14"/>
      <c r="D54" s="73">
        <v>606</v>
      </c>
      <c r="E54" s="74">
        <v>32708725.59</v>
      </c>
      <c r="F54" s="74">
        <v>3627342.82</v>
      </c>
      <c r="G54" s="75">
        <f>1-(+F54/E54)</f>
        <v>0.8891016768593093</v>
      </c>
      <c r="H54" s="66"/>
    </row>
    <row r="55" spans="1:8" ht="15.75" x14ac:dyDescent="0.25">
      <c r="A55" s="27" t="s">
        <v>62</v>
      </c>
      <c r="B55" s="30"/>
      <c r="C55" s="14"/>
      <c r="D55" s="73">
        <v>8</v>
      </c>
      <c r="E55" s="74">
        <v>994302.02</v>
      </c>
      <c r="F55" s="74">
        <v>56014.28</v>
      </c>
      <c r="G55" s="75">
        <f>1-(+F55/E55)</f>
        <v>0.94366472271674562</v>
      </c>
      <c r="H55" s="66"/>
    </row>
    <row r="56" spans="1:8" x14ac:dyDescent="0.2">
      <c r="A56" s="16" t="s">
        <v>42</v>
      </c>
      <c r="B56" s="30"/>
      <c r="C56" s="14"/>
      <c r="D56" s="77"/>
      <c r="E56" s="96"/>
      <c r="F56" s="74"/>
      <c r="G56" s="79"/>
      <c r="H56" s="66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66"/>
    </row>
    <row r="58" spans="1:8" x14ac:dyDescent="0.2">
      <c r="A58" s="16" t="s">
        <v>44</v>
      </c>
      <c r="B58" s="28"/>
      <c r="C58" s="14"/>
      <c r="D58" s="77"/>
      <c r="E58" s="95"/>
      <c r="F58" s="74"/>
      <c r="G58" s="79"/>
      <c r="H58" s="66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66"/>
    </row>
    <row r="60" spans="1:8" ht="15.75" x14ac:dyDescent="0.25">
      <c r="A60" s="32"/>
      <c r="B60" s="18"/>
      <c r="C60" s="14"/>
      <c r="D60" s="77"/>
      <c r="E60" s="80"/>
      <c r="F60" s="80"/>
      <c r="G60" s="79"/>
      <c r="H60" s="66"/>
    </row>
    <row r="61" spans="1:8" ht="15.75" x14ac:dyDescent="0.25">
      <c r="A61" s="20" t="s">
        <v>45</v>
      </c>
      <c r="B61" s="33"/>
      <c r="C61" s="33"/>
      <c r="D61" s="81">
        <f>SUM(D44:D57)</f>
        <v>832</v>
      </c>
      <c r="E61" s="82">
        <f>SUM(E44:E60)</f>
        <v>44523750.760000005</v>
      </c>
      <c r="F61" s="82">
        <f>SUM(F44:F60)</f>
        <v>4597031.58</v>
      </c>
      <c r="G61" s="83">
        <f>1-(F61/E61)</f>
        <v>0.89675102610335433</v>
      </c>
      <c r="H61" s="63"/>
    </row>
    <row r="62" spans="1:8" ht="18" x14ac:dyDescent="0.25">
      <c r="A62" s="35"/>
      <c r="B62" s="36"/>
      <c r="C62" s="36"/>
      <c r="D62" s="98"/>
      <c r="E62" s="92"/>
      <c r="F62" s="34"/>
      <c r="G62" s="34"/>
      <c r="H62" s="65"/>
    </row>
    <row r="63" spans="1:8" ht="18" x14ac:dyDescent="0.25">
      <c r="A63" s="35" t="s">
        <v>46</v>
      </c>
      <c r="B63" s="36"/>
      <c r="C63" s="36"/>
      <c r="D63" s="51"/>
      <c r="E63" s="36"/>
      <c r="F63" s="37">
        <f>F61+F39</f>
        <v>5215345.08</v>
      </c>
      <c r="G63" s="36"/>
      <c r="H63" s="65"/>
    </row>
    <row r="64" spans="1:8" ht="18" x14ac:dyDescent="0.25">
      <c r="A64" s="35"/>
      <c r="B64" s="36"/>
      <c r="C64" s="36"/>
      <c r="D64" s="51"/>
      <c r="E64" s="36"/>
      <c r="F64" s="37"/>
      <c r="G64" s="36"/>
      <c r="H64" s="65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4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4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4"/>
    </row>
    <row r="68" spans="1:8" ht="18" x14ac:dyDescent="0.25">
      <c r="A68" s="4"/>
      <c r="B68" s="40"/>
      <c r="C68" s="40"/>
      <c r="D68" s="40"/>
      <c r="E68" s="40"/>
      <c r="F68" s="41"/>
      <c r="G68" s="40"/>
      <c r="H68" s="65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65"/>
    </row>
    <row r="70" spans="1:8" ht="15.75" x14ac:dyDescent="0.25">
      <c r="A70" s="59"/>
      <c r="B70" s="21"/>
      <c r="C70" s="21"/>
      <c r="H70" s="21"/>
    </row>
    <row r="71" spans="1:8" ht="18" x14ac:dyDescent="0.25">
      <c r="A71" s="115"/>
      <c r="B71" s="116"/>
      <c r="C71" s="116"/>
      <c r="D71" s="116"/>
    </row>
  </sheetData>
  <printOptions horizontalCentered="1"/>
  <pageMargins left="0.45" right="0.45" top="0.25" bottom="0.25" header="0.3" footer="0.3"/>
  <pageSetup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OutlineSymbols="0" topLeftCell="A4" zoomScale="87" zoomScaleNormal="87" workbookViewId="0">
      <selection activeCell="B8" sqref="B8"/>
    </sheetView>
  </sheetViews>
  <sheetFormatPr defaultColWidth="9.6640625" defaultRowHeight="15" x14ac:dyDescent="0.2"/>
  <cols>
    <col min="1" max="1" width="39.6640625" style="57" customWidth="1"/>
    <col min="2" max="2" width="27.6640625" style="57" customWidth="1"/>
    <col min="3" max="16384" width="9.6640625" style="57"/>
  </cols>
  <sheetData>
    <row r="1" spans="1:4" ht="23.25" x14ac:dyDescent="0.35">
      <c r="A1" s="56" t="s">
        <v>0</v>
      </c>
      <c r="B1" s="36"/>
      <c r="C1" s="37"/>
      <c r="D1" s="36"/>
    </row>
    <row r="2" spans="1:4" ht="23.25" x14ac:dyDescent="0.35">
      <c r="A2" s="56" t="s">
        <v>1</v>
      </c>
      <c r="B2" s="36"/>
      <c r="C2" s="21"/>
      <c r="D2" s="21"/>
    </row>
    <row r="3" spans="1:4" ht="23.25" x14ac:dyDescent="0.35">
      <c r="A3" s="56" t="s">
        <v>82</v>
      </c>
      <c r="B3" s="36"/>
      <c r="C3" s="21"/>
      <c r="D3" s="21"/>
    </row>
    <row r="4" spans="1:4" ht="23.25" x14ac:dyDescent="0.35">
      <c r="A4" s="56" t="str">
        <f>ARG!$A$3</f>
        <v>MONTH ENDED:  NOVEMBER 2023</v>
      </c>
      <c r="B4" s="36"/>
      <c r="C4" s="21"/>
      <c r="D4" s="21"/>
    </row>
    <row r="5" spans="1:4" ht="24" thickBot="1" x14ac:dyDescent="0.4">
      <c r="A5" s="56"/>
      <c r="B5" s="36"/>
      <c r="C5" s="21"/>
      <c r="D5" s="21"/>
    </row>
    <row r="6" spans="1:4" ht="21.75" thickTop="1" thickBot="1" x14ac:dyDescent="0.35">
      <c r="A6" s="124" t="s">
        <v>83</v>
      </c>
      <c r="B6" s="125">
        <f>+ARG!$D$39+CARUTHERSVILLE!$D$39+HOLLYWOOD!$D$39+HARKC!$D$39+BALLYSKC!$D$39+AMERKC!$D$39+LAGRANGE!$D$39+AMERSC!$D$39+RIVERCITY!$D$39+HORSESHOE!$D$39+ISLEBV!$D$39+STJO!$D$39+CAPE!$D$39</f>
        <v>419</v>
      </c>
      <c r="C6" s="58"/>
      <c r="D6" s="21"/>
    </row>
    <row r="7" spans="1:4" ht="21.75" thickTop="1" thickBot="1" x14ac:dyDescent="0.35">
      <c r="A7" s="126" t="s">
        <v>84</v>
      </c>
      <c r="B7" s="134">
        <f>+ARG!$E$39+CARUTHERSVILLE!$E$39+HOLLYWOOD!$E$39+HARKC!$E$39+BALLYSKC!$E$39+AMERKC!$E$39+LAGRANGE!$E$39+AMERSC!$E$39+RIVERCITY!$E$39+HORSESHOE!$E$39+ISLEBV!$E$39+STJO!$E$39+CAPE!$E$39</f>
        <v>104103383</v>
      </c>
      <c r="C7" s="58"/>
      <c r="D7" s="21"/>
    </row>
    <row r="8" spans="1:4" ht="21" thickTop="1" x14ac:dyDescent="0.3">
      <c r="A8" s="126" t="s">
        <v>85</v>
      </c>
      <c r="B8" s="134">
        <f>+ARG!$F$39+CARUTHERSVILLE!$F$39+HOLLYWOOD!$F$39+HARKC!$F$39+BALLYSKC!$F$39+AMERKC!$F$39+LAGRANGE!$F$39+AMERSC!$F$39+RIVERCITY!$F$39+HORSESHOE!$F$39+ISLEBV!$F$39+STJO!$F$39+CAPE!$F$39</f>
        <v>20569028.560000002</v>
      </c>
      <c r="C8" s="58"/>
      <c r="D8" s="21"/>
    </row>
    <row r="9" spans="1:4" ht="20.25" x14ac:dyDescent="0.3">
      <c r="A9" s="126" t="s">
        <v>86</v>
      </c>
      <c r="B9" s="114">
        <f>B8/B7</f>
        <v>0.19758271025639967</v>
      </c>
      <c r="C9" s="58"/>
      <c r="D9" s="21"/>
    </row>
    <row r="10" spans="1:4" ht="21" thickBot="1" x14ac:dyDescent="0.35">
      <c r="A10" s="128"/>
      <c r="B10" s="129"/>
      <c r="C10" s="58"/>
      <c r="D10" s="21"/>
    </row>
    <row r="11" spans="1:4" ht="21.75" thickTop="1" thickBot="1" x14ac:dyDescent="0.35">
      <c r="A11" s="126" t="s">
        <v>141</v>
      </c>
      <c r="B11" s="125">
        <f>+AMERSC!$D$49+HOLLYWOOD!$D$53</f>
        <v>12</v>
      </c>
      <c r="C11" s="58"/>
      <c r="D11" s="21"/>
    </row>
    <row r="12" spans="1:4" ht="21.75" thickTop="1" thickBot="1" x14ac:dyDescent="0.35">
      <c r="A12" s="126" t="s">
        <v>142</v>
      </c>
      <c r="B12" s="134">
        <f>AMERSC!$E$49+HOLLYWOOD!$E$53</f>
        <v>945680</v>
      </c>
      <c r="C12" s="58"/>
      <c r="D12" s="21"/>
    </row>
    <row r="13" spans="1:4" ht="21" thickTop="1" x14ac:dyDescent="0.3">
      <c r="A13" s="126" t="s">
        <v>143</v>
      </c>
      <c r="B13" s="134">
        <f>+AMERSC!$F$49+HOLLYWOOD!$F$53</f>
        <v>43064.43</v>
      </c>
      <c r="C13" s="58"/>
      <c r="D13" s="21"/>
    </row>
    <row r="14" spans="1:4" ht="20.25" x14ac:dyDescent="0.3">
      <c r="A14" s="126" t="s">
        <v>90</v>
      </c>
      <c r="B14" s="114">
        <f>1-(B13/B12)</f>
        <v>0.9544619427290415</v>
      </c>
      <c r="C14" s="58"/>
      <c r="D14" s="21"/>
    </row>
    <row r="15" spans="1:4" ht="21" thickBot="1" x14ac:dyDescent="0.35">
      <c r="A15" s="128"/>
      <c r="B15" s="129"/>
      <c r="C15" s="58"/>
      <c r="D15" s="21"/>
    </row>
    <row r="16" spans="1:4" ht="21.75" thickTop="1" thickBot="1" x14ac:dyDescent="0.35">
      <c r="A16" s="126" t="s">
        <v>87</v>
      </c>
      <c r="B16" s="125">
        <f>+ARG!$D$61+CARUTHERSVILLE!$D$60+HOLLYWOOD!$D$75+HARKC!$D$61+BALLYSKC!$D$62+AMERKC!$D$62+LAGRANGE!$D$60+AMERSC!$D$71+RIVERCITY!$D$61+HORSESHOE!$D$61+ISLEBV!$D$60+STJO!$D$60+CAPE!$D$61</f>
        <v>13300</v>
      </c>
      <c r="C16" s="58"/>
      <c r="D16" s="21"/>
    </row>
    <row r="17" spans="1:4" ht="21.75" thickTop="1" thickBot="1" x14ac:dyDescent="0.35">
      <c r="A17" s="126" t="s">
        <v>88</v>
      </c>
      <c r="B17" s="134">
        <f>+ARG!$E$61+CARUTHERSVILLE!$E$60+HOLLYWOOD!$E$75+HARKC!$E$61+BALLYSKC!$E$62+AMERKC!$E$62+LAGRANGE!$E$60+AMERSC!$E$71+RIVERCITY!$E$61+HORSESHOE!$E$61+ISLEBV!$E$60+STJO!$E$60+CAPE!$E$61</f>
        <v>1323510078.6499996</v>
      </c>
      <c r="C17" s="58"/>
      <c r="D17" s="21"/>
    </row>
    <row r="18" spans="1:4" ht="21" thickTop="1" x14ac:dyDescent="0.3">
      <c r="A18" s="126" t="s">
        <v>89</v>
      </c>
      <c r="B18" s="134">
        <f>+ARG!$F$61+CARUTHERSVILLE!$F$60+HOLLYWOOD!$F$75+HARKC!$F$61+BALLYSKC!$F$62+AMERKC!$F$62+LAGRANGE!$F$60+AMERSC!$F$71+RIVERCITY!$F$61+HORSESHOE!$F$61+ISLEBV!$F$60+STJO!$F$60+CAPE!$F$61</f>
        <v>127000346.97999999</v>
      </c>
      <c r="C18" s="21"/>
      <c r="D18" s="21"/>
    </row>
    <row r="19" spans="1:4" ht="20.25" x14ac:dyDescent="0.3">
      <c r="A19" s="126" t="s">
        <v>90</v>
      </c>
      <c r="B19" s="114">
        <f>1-(B18/B17)</f>
        <v>0.90404278061143117</v>
      </c>
      <c r="C19" s="21"/>
      <c r="D19" s="21"/>
    </row>
    <row r="20" spans="1:4" ht="20.25" x14ac:dyDescent="0.3">
      <c r="A20" s="128"/>
      <c r="B20" s="130"/>
      <c r="C20" s="21"/>
      <c r="D20" s="21"/>
    </row>
    <row r="21" spans="1:4" ht="20.25" x14ac:dyDescent="0.3">
      <c r="A21" s="126" t="s">
        <v>91</v>
      </c>
      <c r="B21" s="127">
        <f>B18+B8+B13</f>
        <v>147612439.97</v>
      </c>
      <c r="C21" s="21"/>
      <c r="D21" s="21"/>
    </row>
    <row r="22" spans="1:4" ht="21" thickBot="1" x14ac:dyDescent="0.35">
      <c r="A22" s="128"/>
      <c r="B22" s="131"/>
    </row>
    <row r="23" spans="1:4" ht="18.75" thickTop="1" x14ac:dyDescent="0.25">
      <c r="A23" s="132"/>
      <c r="B23" s="133"/>
    </row>
    <row r="24" spans="1:4" ht="15.75" x14ac:dyDescent="0.25">
      <c r="A24" s="48" t="s">
        <v>50</v>
      </c>
    </row>
  </sheetData>
  <phoneticPr fontId="17" type="noConversion"/>
  <printOptions horizontalCentered="1"/>
  <pageMargins left="0.20624999999999999" right="0.5" top="0.31944444444444442" bottom="0.25" header="0.5" footer="0.5"/>
  <pageSetup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1"/>
  <sheetViews>
    <sheetView showOutlineSymbols="0" zoomScale="87" workbookViewId="0">
      <selection activeCell="A3" sqref="A3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6" width="14.6640625" style="3" customWidth="1"/>
    <col min="7" max="7" width="13.441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0.25" x14ac:dyDescent="0.3">
      <c r="A5" s="2"/>
      <c r="B5" s="4"/>
      <c r="C5" s="4"/>
      <c r="D5" s="49" t="s">
        <v>136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145</v>
      </c>
      <c r="B10" s="13"/>
      <c r="C10" s="14"/>
      <c r="D10" s="73"/>
      <c r="E10" s="74"/>
      <c r="F10" s="74"/>
      <c r="G10" s="75"/>
      <c r="H10" s="15"/>
    </row>
    <row r="11" spans="1:8" ht="15.75" x14ac:dyDescent="0.25">
      <c r="A11" s="93" t="s">
        <v>11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x14ac:dyDescent="0.25">
      <c r="A13" s="93" t="s">
        <v>114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53</v>
      </c>
      <c r="B14" s="13"/>
      <c r="C14" s="14"/>
      <c r="D14" s="73"/>
      <c r="E14" s="74"/>
      <c r="F14" s="74"/>
      <c r="G14" s="75"/>
      <c r="H14" s="15"/>
    </row>
    <row r="15" spans="1:8" ht="15.75" x14ac:dyDescent="0.25">
      <c r="A15" s="93" t="s">
        <v>106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373398</v>
      </c>
      <c r="F18" s="74">
        <v>64971</v>
      </c>
      <c r="G18" s="75">
        <f>F18/E18</f>
        <v>0.17399932511689939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110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56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149</v>
      </c>
      <c r="B23" s="13"/>
      <c r="C23" s="14"/>
      <c r="D23" s="73"/>
      <c r="E23" s="74"/>
      <c r="F23" s="74"/>
      <c r="G23" s="75"/>
      <c r="H23" s="15"/>
    </row>
    <row r="24" spans="1:8" ht="15.75" x14ac:dyDescent="0.2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74">
        <v>24966</v>
      </c>
      <c r="F29" s="74">
        <v>3584</v>
      </c>
      <c r="G29" s="75">
        <f>F29/E29</f>
        <v>0.14355523511976287</v>
      </c>
      <c r="H29" s="15"/>
    </row>
    <row r="30" spans="1:8" ht="15.75" x14ac:dyDescent="0.25">
      <c r="A30" s="70" t="s">
        <v>25</v>
      </c>
      <c r="B30" s="13"/>
      <c r="C30" s="14"/>
      <c r="D30" s="73">
        <v>2</v>
      </c>
      <c r="E30" s="74">
        <v>314608</v>
      </c>
      <c r="F30" s="74">
        <v>123381</v>
      </c>
      <c r="G30" s="75">
        <f>F30/E30</f>
        <v>0.39217375273356048</v>
      </c>
      <c r="H30" s="15"/>
    </row>
    <row r="31" spans="1:8" ht="15.75" x14ac:dyDescent="0.25">
      <c r="A31" s="70" t="s">
        <v>26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118</v>
      </c>
      <c r="B32" s="13"/>
      <c r="C32" s="14"/>
      <c r="D32" s="73">
        <v>2</v>
      </c>
      <c r="E32" s="74">
        <v>510844</v>
      </c>
      <c r="F32" s="74">
        <v>113693</v>
      </c>
      <c r="G32" s="75">
        <f>F32/E32</f>
        <v>0.22255913742747296</v>
      </c>
      <c r="H32" s="15"/>
    </row>
    <row r="33" spans="1:8" ht="15.75" x14ac:dyDescent="0.25">
      <c r="A33" s="70" t="s">
        <v>155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27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78"/>
      <c r="F35" s="74"/>
      <c r="G35" s="79"/>
      <c r="H35" s="15"/>
    </row>
    <row r="36" spans="1:8" x14ac:dyDescent="0.2">
      <c r="A36" s="16" t="s">
        <v>29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</v>
      </c>
      <c r="E39" s="82">
        <f>SUM(E9:E38)</f>
        <v>1223816</v>
      </c>
      <c r="F39" s="82">
        <f>SUM(F9:F38)</f>
        <v>305629</v>
      </c>
      <c r="G39" s="83">
        <f>F39/E39</f>
        <v>0.24973443720297822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/>
      <c r="E44" s="74"/>
      <c r="F44" s="74"/>
      <c r="G44" s="75"/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36</v>
      </c>
      <c r="E46" s="74">
        <v>1628066</v>
      </c>
      <c r="F46" s="74">
        <v>149407.76999999999</v>
      </c>
      <c r="G46" s="75">
        <f>1-(+F46/E46)</f>
        <v>0.90822990591290531</v>
      </c>
      <c r="H46" s="15"/>
    </row>
    <row r="47" spans="1:8" ht="15.75" x14ac:dyDescent="0.25">
      <c r="A47" s="27" t="s">
        <v>36</v>
      </c>
      <c r="B47" s="28"/>
      <c r="C47" s="14"/>
      <c r="D47" s="73">
        <v>5</v>
      </c>
      <c r="E47" s="74">
        <v>258783</v>
      </c>
      <c r="F47" s="74">
        <v>24999.5</v>
      </c>
      <c r="G47" s="75">
        <f>1-(+F47/E47)</f>
        <v>0.90339589540271192</v>
      </c>
      <c r="H47" s="15"/>
    </row>
    <row r="48" spans="1:8" ht="15.75" x14ac:dyDescent="0.25">
      <c r="A48" s="27" t="s">
        <v>37</v>
      </c>
      <c r="B48" s="28"/>
      <c r="C48" s="14"/>
      <c r="D48" s="73">
        <v>25</v>
      </c>
      <c r="E48" s="74">
        <v>2434850</v>
      </c>
      <c r="F48" s="74">
        <v>225688.91</v>
      </c>
      <c r="G48" s="75">
        <f>1-(+F48/E48)</f>
        <v>0.90730890609277781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3</v>
      </c>
      <c r="E50" s="74">
        <v>488140</v>
      </c>
      <c r="F50" s="74">
        <v>46375</v>
      </c>
      <c r="G50" s="75">
        <f>1-(+F50/E50)</f>
        <v>0.90499651739255127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61</v>
      </c>
      <c r="B53" s="30"/>
      <c r="C53" s="14"/>
      <c r="D53" s="73">
        <v>341</v>
      </c>
      <c r="E53" s="74">
        <v>26585087.969999999</v>
      </c>
      <c r="F53" s="74">
        <v>2805703.88</v>
      </c>
      <c r="G53" s="75">
        <f>1-(+F53/E53)</f>
        <v>0.89446324634448815</v>
      </c>
      <c r="H53" s="15"/>
    </row>
    <row r="54" spans="1:8" ht="15.75" x14ac:dyDescent="0.25">
      <c r="A54" s="29" t="s">
        <v>62</v>
      </c>
      <c r="B54" s="30"/>
      <c r="C54" s="14"/>
      <c r="D54" s="73">
        <v>7</v>
      </c>
      <c r="E54" s="74">
        <v>270528.84999999998</v>
      </c>
      <c r="F54" s="74">
        <v>24152.29</v>
      </c>
      <c r="G54" s="75">
        <f>1-(+F54/E54)</f>
        <v>0.91072194333432455</v>
      </c>
      <c r="H54" s="15"/>
    </row>
    <row r="55" spans="1:8" x14ac:dyDescent="0.2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x14ac:dyDescent="0.2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x14ac:dyDescent="0.2">
      <c r="A57" s="16" t="s">
        <v>44</v>
      </c>
      <c r="B57" s="28"/>
      <c r="C57" s="14"/>
      <c r="D57" s="77"/>
      <c r="E57" s="95"/>
      <c r="F57" s="74">
        <v>3162.19</v>
      </c>
      <c r="G57" s="79"/>
      <c r="H57" s="15"/>
    </row>
    <row r="58" spans="1:8" x14ac:dyDescent="0.2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x14ac:dyDescent="0.25">
      <c r="A59" s="32"/>
      <c r="B59" s="18"/>
      <c r="C59" s="14"/>
      <c r="D59" s="77"/>
      <c r="E59" s="97"/>
      <c r="F59" s="80"/>
      <c r="G59" s="79"/>
      <c r="H59" s="15"/>
    </row>
    <row r="60" spans="1:8" ht="15.75" x14ac:dyDescent="0.25">
      <c r="A60" s="20" t="s">
        <v>45</v>
      </c>
      <c r="B60" s="20"/>
      <c r="C60" s="21"/>
      <c r="D60" s="81">
        <f>SUM(D44:D56)</f>
        <v>417</v>
      </c>
      <c r="E60" s="82">
        <f>SUM(E44:E59)</f>
        <v>31665455.82</v>
      </c>
      <c r="F60" s="82">
        <f>SUM(F44:F59)</f>
        <v>3279489.54</v>
      </c>
      <c r="G60" s="83">
        <f>1-(F60/E60)</f>
        <v>0.8964332123105373</v>
      </c>
      <c r="H60" s="15"/>
    </row>
    <row r="61" spans="1:8" x14ac:dyDescent="0.2">
      <c r="A61" s="33"/>
      <c r="B61" s="33"/>
      <c r="C61" s="50"/>
      <c r="D61" s="98"/>
      <c r="E61" s="92"/>
      <c r="F61" s="34"/>
      <c r="G61" s="34"/>
      <c r="H61" s="2"/>
    </row>
    <row r="62" spans="1:8" ht="18" x14ac:dyDescent="0.25">
      <c r="A62" s="35" t="s">
        <v>46</v>
      </c>
      <c r="B62" s="36"/>
      <c r="C62" s="39"/>
      <c r="D62" s="51"/>
      <c r="E62" s="36"/>
      <c r="F62" s="37">
        <f>F60+F39</f>
        <v>3585118.54</v>
      </c>
      <c r="G62" s="36"/>
      <c r="H62" s="2"/>
    </row>
    <row r="63" spans="1:8" ht="18" x14ac:dyDescent="0.25">
      <c r="A63" s="38"/>
      <c r="B63" s="39"/>
      <c r="C63" s="39"/>
      <c r="D63" s="52"/>
      <c r="E63" s="39"/>
      <c r="F63" s="37"/>
      <c r="G63" s="39"/>
      <c r="H63" s="2"/>
    </row>
    <row r="64" spans="1:8" ht="15.75" x14ac:dyDescent="0.2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x14ac:dyDescent="0.2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/>
      <c r="B67" s="40"/>
      <c r="C67" s="40"/>
      <c r="D67" s="40"/>
      <c r="E67" s="40"/>
      <c r="F67" s="41"/>
      <c r="G67" s="40"/>
      <c r="H67" s="2"/>
    </row>
    <row r="68" spans="1:8" ht="18" x14ac:dyDescent="0.25">
      <c r="A68" s="42" t="s">
        <v>50</v>
      </c>
      <c r="B68" s="39"/>
      <c r="C68" s="39"/>
      <c r="D68" s="39"/>
      <c r="E68" s="39"/>
      <c r="F68" s="37"/>
      <c r="G68" s="39"/>
      <c r="H68" s="2"/>
    </row>
    <row r="69" spans="1:8" ht="18" x14ac:dyDescent="0.25">
      <c r="A69" s="43"/>
      <c r="B69" s="39"/>
      <c r="C69" s="39"/>
      <c r="D69" s="39"/>
      <c r="E69" s="37"/>
      <c r="F69" s="2"/>
      <c r="G69" s="2"/>
      <c r="H69" s="2"/>
    </row>
    <row r="70" spans="1:8" ht="18" x14ac:dyDescent="0.25">
      <c r="A70" s="115"/>
      <c r="B70" s="116"/>
      <c r="C70" s="116"/>
      <c r="D70" s="116"/>
      <c r="E70" s="44"/>
      <c r="F70" s="2"/>
      <c r="G70" s="2"/>
      <c r="H70" s="2"/>
    </row>
    <row r="71" spans="1:8" ht="18" x14ac:dyDescent="0.25">
      <c r="A71" s="43"/>
      <c r="B71" s="39"/>
      <c r="C71" s="39"/>
      <c r="D71" s="39"/>
      <c r="E71" s="45"/>
      <c r="F71" s="2"/>
      <c r="G71" s="2"/>
      <c r="H71" s="2"/>
    </row>
    <row r="72" spans="1:8" ht="18" x14ac:dyDescent="0.25">
      <c r="A72" s="43"/>
      <c r="B72" s="39"/>
      <c r="C72" s="39"/>
      <c r="D72" s="39"/>
      <c r="E72" s="46"/>
      <c r="F72" s="2"/>
      <c r="G72" s="2"/>
      <c r="H72" s="2"/>
    </row>
    <row r="73" spans="1:8" ht="18" x14ac:dyDescent="0.25">
      <c r="A73" s="43"/>
      <c r="B73" s="39"/>
      <c r="C73" s="39"/>
      <c r="D73" s="39"/>
      <c r="E73" s="37"/>
      <c r="F73" s="2"/>
      <c r="G73" s="2"/>
      <c r="H73" s="2"/>
    </row>
    <row r="74" spans="1:8" ht="18" x14ac:dyDescent="0.25">
      <c r="A74" s="43"/>
      <c r="B74" s="39"/>
      <c r="C74" s="39"/>
      <c r="D74" s="39"/>
      <c r="E74" s="37"/>
      <c r="F74" s="2"/>
      <c r="G74" s="2"/>
      <c r="H74" s="2"/>
    </row>
    <row r="75" spans="1:8" ht="18" x14ac:dyDescent="0.25">
      <c r="A75" s="43"/>
      <c r="B75" s="39"/>
      <c r="C75" s="39"/>
      <c r="D75" s="39"/>
      <c r="E75" s="44"/>
      <c r="F75" s="2"/>
      <c r="G75" s="2"/>
      <c r="H75" s="2"/>
    </row>
    <row r="76" spans="1:8" ht="18" x14ac:dyDescent="0.25">
      <c r="A76" s="43"/>
      <c r="B76" s="39"/>
      <c r="C76" s="39"/>
      <c r="D76" s="39"/>
      <c r="E76" s="45"/>
      <c r="F76" s="2"/>
      <c r="G76" s="2"/>
      <c r="H76" s="2"/>
    </row>
    <row r="77" spans="1:8" ht="18" x14ac:dyDescent="0.25">
      <c r="A77" s="43"/>
      <c r="B77" s="39"/>
      <c r="C77" s="39"/>
      <c r="D77" s="39"/>
      <c r="E77" s="45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7"/>
      <c r="F79" s="2"/>
      <c r="G79" s="2"/>
      <c r="H79" s="2"/>
    </row>
    <row r="80" spans="1:8" ht="18" x14ac:dyDescent="0.25">
      <c r="A80" s="43"/>
      <c r="B80" s="39"/>
      <c r="C80" s="39"/>
      <c r="D80" s="39"/>
      <c r="E80" s="39"/>
      <c r="F80" s="2"/>
      <c r="G80" s="2"/>
      <c r="H80" s="2"/>
    </row>
    <row r="81" spans="1:8" ht="15.75" x14ac:dyDescent="0.25">
      <c r="A81" s="48"/>
      <c r="B81" s="2"/>
      <c r="C81" s="2"/>
      <c r="D81" s="2"/>
      <c r="E81" s="2"/>
      <c r="F81" s="2"/>
      <c r="G81" s="2"/>
      <c r="H81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6"/>
  <sheetViews>
    <sheetView showOutlineSymbols="0" zoomScale="87" zoomScaleNormal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441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51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1.75" x14ac:dyDescent="0.3">
      <c r="A5" s="2"/>
      <c r="B5" s="4"/>
      <c r="C5" s="4"/>
      <c r="D5" s="69" t="s">
        <v>95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139">
        <v>5</v>
      </c>
      <c r="E9" s="74">
        <v>779379</v>
      </c>
      <c r="F9" s="74">
        <v>112510.5</v>
      </c>
      <c r="G9" s="75">
        <f>F9/E9</f>
        <v>0.14435916287197884</v>
      </c>
      <c r="H9" s="15"/>
    </row>
    <row r="10" spans="1:8" ht="15.75" x14ac:dyDescent="0.25">
      <c r="A10" s="93" t="s">
        <v>11</v>
      </c>
      <c r="B10" s="13"/>
      <c r="C10" s="14"/>
      <c r="D10" s="139"/>
      <c r="E10" s="74"/>
      <c r="F10" s="74"/>
      <c r="G10" s="75"/>
      <c r="H10" s="15"/>
    </row>
    <row r="11" spans="1:8" ht="15.75" x14ac:dyDescent="0.25">
      <c r="A11" s="93" t="s">
        <v>104</v>
      </c>
      <c r="B11" s="13"/>
      <c r="C11" s="14"/>
      <c r="D11" s="139">
        <v>5</v>
      </c>
      <c r="E11" s="74">
        <v>1195576</v>
      </c>
      <c r="F11" s="74">
        <v>271036.5</v>
      </c>
      <c r="G11" s="75">
        <f>F11/E11</f>
        <v>0.22669951554731776</v>
      </c>
      <c r="H11" s="15"/>
    </row>
    <row r="12" spans="1:8" ht="15.75" x14ac:dyDescent="0.25">
      <c r="A12" s="93" t="s">
        <v>67</v>
      </c>
      <c r="B12" s="13"/>
      <c r="C12" s="14"/>
      <c r="D12" s="139"/>
      <c r="E12" s="74"/>
      <c r="F12" s="74"/>
      <c r="G12" s="75"/>
      <c r="H12" s="15"/>
    </row>
    <row r="13" spans="1:8" ht="15.75" x14ac:dyDescent="0.25">
      <c r="A13" s="93" t="s">
        <v>108</v>
      </c>
      <c r="B13" s="13"/>
      <c r="C13" s="14"/>
      <c r="D13" s="139">
        <v>2</v>
      </c>
      <c r="E13" s="74">
        <v>986119</v>
      </c>
      <c r="F13" s="74">
        <v>165523.87</v>
      </c>
      <c r="G13" s="75">
        <f>F13/E13</f>
        <v>0.1678538492818818</v>
      </c>
      <c r="H13" s="15"/>
    </row>
    <row r="14" spans="1:8" ht="15.75" x14ac:dyDescent="0.25">
      <c r="A14" s="93" t="s">
        <v>25</v>
      </c>
      <c r="B14" s="13"/>
      <c r="C14" s="14"/>
      <c r="D14" s="139"/>
      <c r="E14" s="74"/>
      <c r="F14" s="74"/>
      <c r="G14" s="75"/>
      <c r="H14" s="15"/>
    </row>
    <row r="15" spans="1:8" ht="15.75" x14ac:dyDescent="0.25">
      <c r="A15" s="93" t="s">
        <v>110</v>
      </c>
      <c r="B15" s="13"/>
      <c r="C15" s="14"/>
      <c r="D15" s="139"/>
      <c r="E15" s="74"/>
      <c r="F15" s="74"/>
      <c r="G15" s="75"/>
      <c r="H15" s="15"/>
    </row>
    <row r="16" spans="1:8" ht="15.75" x14ac:dyDescent="0.25">
      <c r="A16" s="93" t="s">
        <v>10</v>
      </c>
      <c r="B16" s="13"/>
      <c r="C16" s="14"/>
      <c r="D16" s="139"/>
      <c r="E16" s="74"/>
      <c r="F16" s="74"/>
      <c r="G16" s="75"/>
      <c r="H16" s="15"/>
    </row>
    <row r="17" spans="1:8" ht="15.75" x14ac:dyDescent="0.25">
      <c r="A17" s="93" t="s">
        <v>14</v>
      </c>
      <c r="B17" s="13"/>
      <c r="C17" s="14"/>
      <c r="D17" s="139">
        <v>2</v>
      </c>
      <c r="E17" s="74">
        <v>123004</v>
      </c>
      <c r="F17" s="74">
        <v>47614</v>
      </c>
      <c r="G17" s="75">
        <f t="shared" ref="G17:G24" si="0">F17/E17</f>
        <v>0.38709310266332803</v>
      </c>
      <c r="H17" s="15"/>
    </row>
    <row r="18" spans="1:8" ht="15.75" x14ac:dyDescent="0.25">
      <c r="A18" s="93" t="s">
        <v>15</v>
      </c>
      <c r="B18" s="13"/>
      <c r="C18" s="14"/>
      <c r="D18" s="139">
        <v>2</v>
      </c>
      <c r="E18" s="74">
        <v>877448</v>
      </c>
      <c r="F18" s="74">
        <v>272448</v>
      </c>
      <c r="G18" s="75">
        <f t="shared" si="0"/>
        <v>0.3105004513087955</v>
      </c>
      <c r="H18" s="15"/>
    </row>
    <row r="19" spans="1:8" ht="15.75" x14ac:dyDescent="0.25">
      <c r="A19" s="93" t="s">
        <v>54</v>
      </c>
      <c r="B19" s="13"/>
      <c r="C19" s="14"/>
      <c r="D19" s="139"/>
      <c r="E19" s="74"/>
      <c r="F19" s="74"/>
      <c r="G19" s="75"/>
      <c r="H19" s="15"/>
    </row>
    <row r="20" spans="1:8" ht="15.75" x14ac:dyDescent="0.25">
      <c r="A20" s="93" t="s">
        <v>17</v>
      </c>
      <c r="B20" s="13"/>
      <c r="C20" s="14"/>
      <c r="D20" s="139"/>
      <c r="E20" s="74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9">
        <v>4</v>
      </c>
      <c r="E21" s="74">
        <v>6530209</v>
      </c>
      <c r="F21" s="74">
        <v>1425300.5</v>
      </c>
      <c r="G21" s="75">
        <f t="shared" si="0"/>
        <v>0.21826261609697331</v>
      </c>
      <c r="H21" s="15"/>
    </row>
    <row r="22" spans="1:8" ht="15.75" x14ac:dyDescent="0.25">
      <c r="A22" s="93" t="s">
        <v>56</v>
      </c>
      <c r="B22" s="13"/>
      <c r="C22" s="14"/>
      <c r="D22" s="139">
        <v>1</v>
      </c>
      <c r="E22" s="74">
        <v>505771</v>
      </c>
      <c r="F22" s="74">
        <v>135079.5</v>
      </c>
      <c r="G22" s="75">
        <f t="shared" si="0"/>
        <v>0.26707640414337713</v>
      </c>
      <c r="H22" s="15"/>
    </row>
    <row r="23" spans="1:8" ht="15.75" x14ac:dyDescent="0.25">
      <c r="A23" s="94" t="s">
        <v>20</v>
      </c>
      <c r="B23" s="13"/>
      <c r="C23" s="14"/>
      <c r="D23" s="139">
        <v>4</v>
      </c>
      <c r="E23" s="74">
        <v>783568</v>
      </c>
      <c r="F23" s="74">
        <v>177384</v>
      </c>
      <c r="G23" s="75">
        <f t="shared" si="0"/>
        <v>0.22637984195372959</v>
      </c>
      <c r="H23" s="15"/>
    </row>
    <row r="24" spans="1:8" ht="15.75" x14ac:dyDescent="0.25">
      <c r="A24" s="94" t="s">
        <v>21</v>
      </c>
      <c r="B24" s="13"/>
      <c r="C24" s="14"/>
      <c r="D24" s="139">
        <v>20</v>
      </c>
      <c r="E24" s="74">
        <v>250809</v>
      </c>
      <c r="F24" s="74">
        <v>250809</v>
      </c>
      <c r="G24" s="75">
        <f t="shared" si="0"/>
        <v>1</v>
      </c>
      <c r="H24" s="15"/>
    </row>
    <row r="25" spans="1:8" ht="15.75" x14ac:dyDescent="0.25">
      <c r="A25" s="70" t="s">
        <v>22</v>
      </c>
      <c r="B25" s="13"/>
      <c r="C25" s="14"/>
      <c r="D25" s="139"/>
      <c r="E25" s="74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9"/>
      <c r="E26" s="74">
        <v>68245</v>
      </c>
      <c r="F26" s="74">
        <v>-57755</v>
      </c>
      <c r="G26" s="75">
        <f>F26/E26</f>
        <v>-0.84628910542896918</v>
      </c>
      <c r="H26" s="15"/>
    </row>
    <row r="27" spans="1:8" ht="15.75" x14ac:dyDescent="0.25">
      <c r="A27" s="93" t="s">
        <v>123</v>
      </c>
      <c r="B27" s="13"/>
      <c r="C27" s="14"/>
      <c r="D27" s="139"/>
      <c r="E27" s="74"/>
      <c r="F27" s="74"/>
      <c r="G27" s="75"/>
      <c r="H27" s="15"/>
    </row>
    <row r="28" spans="1:8" ht="15.75" x14ac:dyDescent="0.25">
      <c r="A28" s="70" t="s">
        <v>24</v>
      </c>
      <c r="B28" s="13"/>
      <c r="C28" s="14"/>
      <c r="D28" s="139">
        <v>1</v>
      </c>
      <c r="E28" s="74">
        <v>90679</v>
      </c>
      <c r="F28" s="74">
        <v>32538.5</v>
      </c>
      <c r="G28" s="75">
        <f>F28/E28</f>
        <v>0.35883170304039524</v>
      </c>
      <c r="H28" s="15"/>
    </row>
    <row r="29" spans="1:8" ht="15.75" x14ac:dyDescent="0.25">
      <c r="A29" s="70" t="s">
        <v>119</v>
      </c>
      <c r="B29" s="13"/>
      <c r="C29" s="14"/>
      <c r="D29" s="139">
        <v>1</v>
      </c>
      <c r="E29" s="74">
        <v>72880</v>
      </c>
      <c r="F29" s="74">
        <v>29641.5</v>
      </c>
      <c r="G29" s="75">
        <f>F29/E29</f>
        <v>0.40671652030735456</v>
      </c>
      <c r="H29" s="15"/>
    </row>
    <row r="30" spans="1:8" ht="15.75" x14ac:dyDescent="0.25">
      <c r="A30" s="70" t="s">
        <v>124</v>
      </c>
      <c r="B30" s="13"/>
      <c r="C30" s="14"/>
      <c r="D30" s="139"/>
      <c r="E30" s="76"/>
      <c r="F30" s="74"/>
      <c r="G30" s="75"/>
      <c r="H30" s="15"/>
    </row>
    <row r="31" spans="1:8" ht="15.75" x14ac:dyDescent="0.25">
      <c r="A31" s="70" t="s">
        <v>151</v>
      </c>
      <c r="B31" s="13"/>
      <c r="C31" s="14"/>
      <c r="D31" s="139"/>
      <c r="E31" s="76"/>
      <c r="F31" s="74"/>
      <c r="G31" s="75"/>
      <c r="H31" s="15"/>
    </row>
    <row r="32" spans="1:8" ht="15.75" x14ac:dyDescent="0.25">
      <c r="A32" s="70" t="s">
        <v>58</v>
      </c>
      <c r="B32" s="13"/>
      <c r="C32" s="14"/>
      <c r="D32" s="139">
        <v>13</v>
      </c>
      <c r="E32" s="76">
        <v>1250824</v>
      </c>
      <c r="F32" s="76">
        <v>287085.5</v>
      </c>
      <c r="G32" s="75">
        <f>F32/E32</f>
        <v>0.22951710232614661</v>
      </c>
      <c r="H32" s="15"/>
    </row>
    <row r="33" spans="1:8" ht="15.75" x14ac:dyDescent="0.25">
      <c r="A33" s="93" t="s">
        <v>148</v>
      </c>
      <c r="B33" s="13"/>
      <c r="C33" s="14"/>
      <c r="D33" s="139"/>
      <c r="E33" s="74"/>
      <c r="F33" s="74"/>
      <c r="G33" s="75"/>
      <c r="H33" s="15"/>
    </row>
    <row r="34" spans="1:8" ht="15.75" x14ac:dyDescent="0.25">
      <c r="A34" s="93" t="s">
        <v>98</v>
      </c>
      <c r="B34" s="13"/>
      <c r="C34" s="14"/>
      <c r="D34" s="139">
        <v>1</v>
      </c>
      <c r="E34" s="74">
        <v>300581</v>
      </c>
      <c r="F34" s="74">
        <v>93151.5</v>
      </c>
      <c r="G34" s="75">
        <f>F34/E34</f>
        <v>0.30990481766977951</v>
      </c>
      <c r="H34" s="15"/>
    </row>
    <row r="35" spans="1:8" x14ac:dyDescent="0.2">
      <c r="A35" s="16" t="s">
        <v>28</v>
      </c>
      <c r="B35" s="13"/>
      <c r="C35" s="14"/>
      <c r="D35" s="77"/>
      <c r="E35" s="78">
        <v>283580</v>
      </c>
      <c r="F35" s="74">
        <v>49068</v>
      </c>
      <c r="G35" s="79"/>
      <c r="H35" s="15"/>
    </row>
    <row r="36" spans="1:8" x14ac:dyDescent="0.2">
      <c r="A36" s="16" t="s">
        <v>29</v>
      </c>
      <c r="B36" s="13"/>
      <c r="C36" s="14"/>
      <c r="D36" s="77"/>
      <c r="E36" s="78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61</v>
      </c>
      <c r="E39" s="82">
        <f>SUM(E9:E38)</f>
        <v>14098672</v>
      </c>
      <c r="F39" s="82">
        <f>SUM(F9:F38)</f>
        <v>3291435.87</v>
      </c>
      <c r="G39" s="83">
        <f>F39/E39</f>
        <v>0.23345715610661771</v>
      </c>
      <c r="H39" s="2"/>
    </row>
    <row r="40" spans="1:8" ht="15.75" x14ac:dyDescent="0.25">
      <c r="A40" s="22"/>
      <c r="B40" s="22"/>
      <c r="C40" s="24"/>
      <c r="D40" s="121"/>
      <c r="E40" s="122"/>
      <c r="F40" s="122"/>
      <c r="G40" s="123"/>
      <c r="H40" s="2"/>
    </row>
    <row r="41" spans="1:8" ht="18" hidden="1" x14ac:dyDescent="0.25">
      <c r="A41" s="23" t="s">
        <v>138</v>
      </c>
      <c r="B41" s="24"/>
      <c r="C41" s="24"/>
      <c r="D41" s="25"/>
      <c r="E41" s="87"/>
      <c r="F41" s="88"/>
      <c r="G41" s="106"/>
      <c r="H41" s="2"/>
    </row>
    <row r="42" spans="1:8" ht="15.75" hidden="1" x14ac:dyDescent="0.25">
      <c r="A42" s="26"/>
      <c r="B42" s="26"/>
      <c r="C42" s="26"/>
      <c r="D42" s="89"/>
      <c r="E42" s="25" t="s">
        <v>147</v>
      </c>
      <c r="F42" s="25" t="s">
        <v>147</v>
      </c>
      <c r="G42" s="107" t="s">
        <v>5</v>
      </c>
      <c r="H42" s="2"/>
    </row>
    <row r="43" spans="1:8" ht="15.75" hidden="1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hidden="1" x14ac:dyDescent="0.25">
      <c r="A44" s="27" t="s">
        <v>10</v>
      </c>
      <c r="B44" s="28"/>
      <c r="C44" s="14"/>
      <c r="D44" s="73"/>
      <c r="E44" s="110"/>
      <c r="F44" s="74"/>
      <c r="G44" s="103"/>
      <c r="H44" s="2"/>
    </row>
    <row r="45" spans="1:8" ht="15.75" hidden="1" x14ac:dyDescent="0.25">
      <c r="A45" s="27"/>
      <c r="B45" s="28"/>
      <c r="C45" s="14"/>
      <c r="D45" s="73"/>
      <c r="E45" s="110"/>
      <c r="F45" s="74"/>
      <c r="G45" s="103"/>
      <c r="H45" s="2"/>
    </row>
    <row r="46" spans="1:8" ht="15.75" hidden="1" x14ac:dyDescent="0.25">
      <c r="A46" s="27"/>
      <c r="B46" s="28"/>
      <c r="C46" s="14"/>
      <c r="D46" s="73"/>
      <c r="E46" s="110"/>
      <c r="F46" s="74"/>
      <c r="G46" s="103"/>
      <c r="H46" s="2"/>
    </row>
    <row r="47" spans="1:8" ht="15.75" hidden="1" x14ac:dyDescent="0.25">
      <c r="A47" s="27"/>
      <c r="B47" s="28"/>
      <c r="C47" s="14"/>
      <c r="D47" s="73"/>
      <c r="E47" s="110"/>
      <c r="F47" s="74"/>
      <c r="G47" s="103"/>
      <c r="H47" s="2"/>
    </row>
    <row r="48" spans="1:8" ht="15.75" hidden="1" x14ac:dyDescent="0.25">
      <c r="A48" s="27"/>
      <c r="B48" s="28"/>
      <c r="C48" s="14"/>
      <c r="D48" s="73"/>
      <c r="E48" s="110"/>
      <c r="F48" s="74"/>
      <c r="G48" s="103"/>
      <c r="H48" s="2"/>
    </row>
    <row r="49" spans="1:8" hidden="1" x14ac:dyDescent="0.2">
      <c r="A49" s="16" t="s">
        <v>139</v>
      </c>
      <c r="B49" s="30"/>
      <c r="C49" s="14"/>
      <c r="D49" s="77"/>
      <c r="E49" s="96"/>
      <c r="F49" s="74"/>
      <c r="G49" s="104"/>
      <c r="H49" s="2"/>
    </row>
    <row r="50" spans="1:8" hidden="1" x14ac:dyDescent="0.2">
      <c r="A50" s="16" t="s">
        <v>44</v>
      </c>
      <c r="B50" s="28"/>
      <c r="C50" s="14"/>
      <c r="D50" s="77"/>
      <c r="E50" s="95"/>
      <c r="F50" s="74"/>
      <c r="G50" s="104"/>
      <c r="H50" s="2"/>
    </row>
    <row r="51" spans="1:8" hidden="1" x14ac:dyDescent="0.2">
      <c r="A51" s="16" t="s">
        <v>30</v>
      </c>
      <c r="B51" s="28"/>
      <c r="C51" s="14"/>
      <c r="D51" s="77"/>
      <c r="E51" s="95"/>
      <c r="F51" s="74"/>
      <c r="G51" s="104"/>
      <c r="H51" s="2"/>
    </row>
    <row r="52" spans="1:8" ht="15.75" hidden="1" x14ac:dyDescent="0.25">
      <c r="A52" s="32"/>
      <c r="B52" s="18"/>
      <c r="C52" s="14"/>
      <c r="D52" s="77"/>
      <c r="E52" s="80"/>
      <c r="F52" s="80"/>
      <c r="G52" s="104"/>
      <c r="H52" s="2"/>
    </row>
    <row r="53" spans="1:8" ht="15.75" hidden="1" x14ac:dyDescent="0.25">
      <c r="A53" s="20" t="s">
        <v>140</v>
      </c>
      <c r="B53" s="20"/>
      <c r="C53" s="21"/>
      <c r="D53" s="137">
        <f>SUM(D44:D49)</f>
        <v>0</v>
      </c>
      <c r="E53" s="138">
        <f>SUM(E44:E52)</f>
        <v>0</v>
      </c>
      <c r="F53" s="138">
        <f>SUM(F44:F52)</f>
        <v>0</v>
      </c>
      <c r="G53" s="109"/>
      <c r="H53" s="2"/>
    </row>
    <row r="54" spans="1:8" ht="15.75" hidden="1" x14ac:dyDescent="0.25">
      <c r="A54" s="22"/>
      <c r="B54" s="22"/>
      <c r="C54" s="24"/>
      <c r="D54" s="121"/>
      <c r="E54" s="122"/>
      <c r="F54" s="122"/>
      <c r="G54" s="123"/>
      <c r="H54" s="2"/>
    </row>
    <row r="55" spans="1:8" ht="18" x14ac:dyDescent="0.25">
      <c r="A55" s="23" t="s">
        <v>32</v>
      </c>
      <c r="B55" s="24"/>
      <c r="C55" s="26"/>
      <c r="D55" s="25"/>
      <c r="E55" s="87"/>
      <c r="F55" s="88"/>
      <c r="G55" s="88"/>
      <c r="H55" s="2"/>
    </row>
    <row r="56" spans="1:8" ht="15.75" x14ac:dyDescent="0.25">
      <c r="A56" s="26"/>
      <c r="B56" s="26"/>
      <c r="C56" s="26"/>
      <c r="D56" s="89"/>
      <c r="E56" s="25" t="s">
        <v>133</v>
      </c>
      <c r="F56" s="25" t="s">
        <v>133</v>
      </c>
      <c r="G56" s="25" t="s">
        <v>5</v>
      </c>
      <c r="H56" s="2"/>
    </row>
    <row r="57" spans="1:8" ht="15.75" x14ac:dyDescent="0.25">
      <c r="A57" s="26"/>
      <c r="B57" s="26"/>
      <c r="C57" s="14"/>
      <c r="D57" s="89" t="s">
        <v>6</v>
      </c>
      <c r="E57" s="90" t="s">
        <v>134</v>
      </c>
      <c r="F57" s="88" t="s">
        <v>8</v>
      </c>
      <c r="G57" s="88" t="s">
        <v>135</v>
      </c>
      <c r="H57" s="15"/>
    </row>
    <row r="58" spans="1:8" ht="15.75" x14ac:dyDescent="0.25">
      <c r="A58" s="27" t="s">
        <v>33</v>
      </c>
      <c r="B58" s="28"/>
      <c r="C58" s="14"/>
      <c r="D58" s="73">
        <v>186</v>
      </c>
      <c r="E58" s="74">
        <v>31236271.690000001</v>
      </c>
      <c r="F58" s="74">
        <v>1947766.95</v>
      </c>
      <c r="G58" s="75">
        <f t="shared" ref="G58:G64" si="1">1-(+F58/E58)</f>
        <v>0.93764406426828595</v>
      </c>
      <c r="H58" s="15"/>
    </row>
    <row r="59" spans="1:8" ht="15.75" x14ac:dyDescent="0.25">
      <c r="A59" s="27" t="s">
        <v>34</v>
      </c>
      <c r="B59" s="28"/>
      <c r="C59" s="14"/>
      <c r="D59" s="73">
        <v>4</v>
      </c>
      <c r="E59" s="74">
        <v>3768600.59</v>
      </c>
      <c r="F59" s="74">
        <v>510584.69</v>
      </c>
      <c r="G59" s="75">
        <f t="shared" si="1"/>
        <v>0.86451610410643176</v>
      </c>
      <c r="H59" s="15"/>
    </row>
    <row r="60" spans="1:8" ht="15.75" x14ac:dyDescent="0.25">
      <c r="A60" s="27" t="s">
        <v>35</v>
      </c>
      <c r="B60" s="28"/>
      <c r="C60" s="14"/>
      <c r="D60" s="73">
        <v>231</v>
      </c>
      <c r="E60" s="74">
        <v>17435388.350000001</v>
      </c>
      <c r="F60" s="74">
        <v>996938.13</v>
      </c>
      <c r="G60" s="75">
        <f t="shared" si="1"/>
        <v>0.94282099658537288</v>
      </c>
      <c r="H60" s="15"/>
    </row>
    <row r="61" spans="1:8" ht="15.75" x14ac:dyDescent="0.25">
      <c r="A61" s="27" t="s">
        <v>36</v>
      </c>
      <c r="B61" s="28"/>
      <c r="C61" s="14"/>
      <c r="D61" s="73">
        <v>1</v>
      </c>
      <c r="E61" s="74">
        <v>230444</v>
      </c>
      <c r="F61" s="74">
        <v>25711</v>
      </c>
      <c r="G61" s="75">
        <f t="shared" si="1"/>
        <v>0.88842842512714582</v>
      </c>
      <c r="H61" s="15"/>
    </row>
    <row r="62" spans="1:8" ht="15.75" x14ac:dyDescent="0.25">
      <c r="A62" s="27" t="s">
        <v>37</v>
      </c>
      <c r="B62" s="28"/>
      <c r="C62" s="14"/>
      <c r="D62" s="73">
        <v>130</v>
      </c>
      <c r="E62" s="74">
        <v>15490925.5</v>
      </c>
      <c r="F62" s="74">
        <v>847570.56</v>
      </c>
      <c r="G62" s="75">
        <f t="shared" si="1"/>
        <v>0.94528599598519791</v>
      </c>
      <c r="H62" s="15"/>
    </row>
    <row r="63" spans="1:8" ht="15.75" x14ac:dyDescent="0.25">
      <c r="A63" s="27" t="s">
        <v>38</v>
      </c>
      <c r="B63" s="28"/>
      <c r="C63" s="14"/>
      <c r="D63" s="73">
        <v>3</v>
      </c>
      <c r="E63" s="74">
        <v>145401</v>
      </c>
      <c r="F63" s="74">
        <v>25400</v>
      </c>
      <c r="G63" s="75">
        <f t="shared" si="1"/>
        <v>0.82531069249867606</v>
      </c>
      <c r="H63" s="15"/>
    </row>
    <row r="64" spans="1:8" ht="15.75" x14ac:dyDescent="0.25">
      <c r="A64" s="27" t="s">
        <v>39</v>
      </c>
      <c r="B64" s="28"/>
      <c r="C64" s="14"/>
      <c r="D64" s="73">
        <v>23</v>
      </c>
      <c r="E64" s="74">
        <v>1043235</v>
      </c>
      <c r="F64" s="74">
        <v>103267</v>
      </c>
      <c r="G64" s="75">
        <f t="shared" si="1"/>
        <v>0.90101271525591065</v>
      </c>
      <c r="H64" s="15"/>
    </row>
    <row r="65" spans="1:8" ht="15.75" x14ac:dyDescent="0.25">
      <c r="A65" s="27" t="s">
        <v>40</v>
      </c>
      <c r="B65" s="28"/>
      <c r="C65" s="14"/>
      <c r="D65" s="73"/>
      <c r="E65" s="74"/>
      <c r="F65" s="74"/>
      <c r="G65" s="75"/>
      <c r="H65" s="15"/>
    </row>
    <row r="66" spans="1:8" ht="15.75" x14ac:dyDescent="0.25">
      <c r="A66" s="27" t="s">
        <v>41</v>
      </c>
      <c r="B66" s="28"/>
      <c r="C66" s="14"/>
      <c r="D66" s="73">
        <v>4</v>
      </c>
      <c r="E66" s="74">
        <v>204425</v>
      </c>
      <c r="F66" s="74">
        <v>12820</v>
      </c>
      <c r="G66" s="75">
        <f>1-(+F66/E66)</f>
        <v>0.93728751375810204</v>
      </c>
      <c r="H66" s="15"/>
    </row>
    <row r="67" spans="1:8" ht="15.75" x14ac:dyDescent="0.25">
      <c r="A67" s="29" t="s">
        <v>60</v>
      </c>
      <c r="B67" s="30"/>
      <c r="C67" s="14"/>
      <c r="D67" s="73">
        <v>2</v>
      </c>
      <c r="E67" s="74">
        <v>67800</v>
      </c>
      <c r="F67" s="74">
        <v>9400</v>
      </c>
      <c r="G67" s="75">
        <f>1-(+F67/E67)</f>
        <v>0.86135693215339226</v>
      </c>
      <c r="H67" s="15"/>
    </row>
    <row r="68" spans="1:8" ht="15.75" x14ac:dyDescent="0.25">
      <c r="A68" s="27" t="s">
        <v>61</v>
      </c>
      <c r="B68" s="30"/>
      <c r="C68" s="14"/>
      <c r="D68" s="73">
        <v>1062</v>
      </c>
      <c r="E68" s="74">
        <v>113614889.23999999</v>
      </c>
      <c r="F68" s="74">
        <v>11940146.57</v>
      </c>
      <c r="G68" s="75">
        <f>1-(+F68/E68)</f>
        <v>0.89490685023881289</v>
      </c>
      <c r="H68" s="15"/>
    </row>
    <row r="69" spans="1:8" ht="15.75" x14ac:dyDescent="0.25">
      <c r="A69" s="27" t="s">
        <v>62</v>
      </c>
      <c r="B69" s="30"/>
      <c r="C69" s="14"/>
      <c r="D69" s="73"/>
      <c r="E69" s="74"/>
      <c r="F69" s="74"/>
      <c r="G69" s="75"/>
      <c r="H69" s="15"/>
    </row>
    <row r="70" spans="1:8" x14ac:dyDescent="0.2">
      <c r="A70" s="31" t="s">
        <v>42</v>
      </c>
      <c r="B70" s="30"/>
      <c r="C70" s="14"/>
      <c r="D70" s="77"/>
      <c r="E70" s="96"/>
      <c r="F70" s="74"/>
      <c r="G70" s="79"/>
      <c r="H70" s="15"/>
    </row>
    <row r="71" spans="1:8" x14ac:dyDescent="0.2">
      <c r="A71" s="16" t="s">
        <v>43</v>
      </c>
      <c r="B71" s="28"/>
      <c r="C71" s="14"/>
      <c r="D71" s="77"/>
      <c r="E71" s="96"/>
      <c r="F71" s="74"/>
      <c r="G71" s="79"/>
      <c r="H71" s="15"/>
    </row>
    <row r="72" spans="1:8" x14ac:dyDescent="0.2">
      <c r="A72" s="16" t="s">
        <v>44</v>
      </c>
      <c r="B72" s="28"/>
      <c r="C72" s="14"/>
      <c r="D72" s="77"/>
      <c r="E72" s="78"/>
      <c r="F72" s="74"/>
      <c r="G72" s="79"/>
      <c r="H72" s="15"/>
    </row>
    <row r="73" spans="1:8" x14ac:dyDescent="0.2">
      <c r="A73" s="16" t="s">
        <v>30</v>
      </c>
      <c r="B73" s="28"/>
      <c r="C73" s="14"/>
      <c r="D73" s="77"/>
      <c r="E73" s="78"/>
      <c r="F73" s="76"/>
      <c r="G73" s="79"/>
      <c r="H73" s="15"/>
    </row>
    <row r="74" spans="1:8" ht="15.75" x14ac:dyDescent="0.25">
      <c r="A74" s="32"/>
      <c r="B74" s="18"/>
      <c r="C74" s="21"/>
      <c r="D74" s="77"/>
      <c r="E74" s="80"/>
      <c r="F74" s="80"/>
      <c r="G74" s="79"/>
      <c r="H74" s="15"/>
    </row>
    <row r="75" spans="1:8" ht="15.75" x14ac:dyDescent="0.25">
      <c r="A75" s="20" t="s">
        <v>45</v>
      </c>
      <c r="B75" s="20"/>
      <c r="C75" s="33"/>
      <c r="D75" s="81">
        <f>SUM(D58:D71)</f>
        <v>1646</v>
      </c>
      <c r="E75" s="82">
        <f>SUM(E58:E74)</f>
        <v>183237380.37</v>
      </c>
      <c r="F75" s="82">
        <f>SUM(F58:F74)</f>
        <v>16419604.9</v>
      </c>
      <c r="G75" s="83">
        <f>1-(+F75/E75)</f>
        <v>0.91039161951101411</v>
      </c>
      <c r="H75" s="2"/>
    </row>
    <row r="76" spans="1:8" ht="18" x14ac:dyDescent="0.25">
      <c r="A76" s="33"/>
      <c r="B76" s="33"/>
      <c r="C76" s="36"/>
      <c r="D76" s="91"/>
      <c r="E76" s="92"/>
      <c r="F76" s="34"/>
      <c r="G76" s="34"/>
      <c r="H76" s="2"/>
    </row>
    <row r="77" spans="1:8" ht="18" x14ac:dyDescent="0.25">
      <c r="A77" s="35" t="s">
        <v>46</v>
      </c>
      <c r="B77" s="36"/>
      <c r="C77" s="39"/>
      <c r="D77" s="36"/>
      <c r="E77" s="36"/>
      <c r="F77" s="37">
        <f>F75+F39+F53</f>
        <v>19711040.77</v>
      </c>
      <c r="G77" s="36"/>
      <c r="H77" s="2"/>
    </row>
    <row r="78" spans="1:8" ht="8.25" customHeight="1" x14ac:dyDescent="0.25">
      <c r="A78" s="35"/>
      <c r="B78" s="36"/>
      <c r="C78" s="39"/>
      <c r="D78" s="36"/>
      <c r="E78" s="36"/>
      <c r="F78" s="37"/>
      <c r="G78" s="36"/>
      <c r="H78" s="2"/>
    </row>
    <row r="79" spans="1:8" ht="15.75" x14ac:dyDescent="0.25">
      <c r="A79" s="4" t="s">
        <v>47</v>
      </c>
      <c r="B79" s="40"/>
      <c r="C79" s="40"/>
      <c r="D79" s="40"/>
      <c r="E79" s="40"/>
      <c r="F79" s="41"/>
      <c r="G79" s="40"/>
      <c r="H79" s="2"/>
    </row>
    <row r="80" spans="1:8" ht="15.75" x14ac:dyDescent="0.25">
      <c r="A80" s="4" t="s">
        <v>48</v>
      </c>
      <c r="B80" s="40"/>
      <c r="C80" s="40"/>
      <c r="D80" s="40"/>
      <c r="E80" s="40"/>
      <c r="F80" s="41"/>
      <c r="G80" s="40"/>
      <c r="H80" s="2"/>
    </row>
    <row r="81" spans="1:8" ht="15.75" x14ac:dyDescent="0.25">
      <c r="A81" s="4" t="s">
        <v>49</v>
      </c>
      <c r="B81" s="40"/>
      <c r="C81" s="40"/>
      <c r="D81" s="40"/>
      <c r="E81" s="40"/>
      <c r="F81" s="41"/>
      <c r="G81" s="40"/>
      <c r="H81" s="2"/>
    </row>
    <row r="82" spans="1:8" ht="15.75" x14ac:dyDescent="0.25">
      <c r="A82" s="4"/>
      <c r="B82" s="40"/>
      <c r="C82" s="40"/>
      <c r="D82" s="40"/>
      <c r="E82" s="40"/>
      <c r="F82" s="41"/>
      <c r="G82" s="40"/>
      <c r="H82" s="2"/>
    </row>
    <row r="83" spans="1:8" ht="18" x14ac:dyDescent="0.25">
      <c r="A83" s="42" t="s">
        <v>50</v>
      </c>
      <c r="B83" s="39"/>
      <c r="C83" s="39"/>
      <c r="D83" s="39"/>
      <c r="E83" s="39"/>
      <c r="F83" s="37"/>
      <c r="G83" s="39"/>
      <c r="H83" s="2"/>
    </row>
    <row r="84" spans="1:8" ht="18" x14ac:dyDescent="0.25">
      <c r="A84" s="43"/>
      <c r="B84" s="39"/>
      <c r="C84" s="39"/>
      <c r="D84" s="39"/>
      <c r="E84" s="37"/>
      <c r="F84" s="2"/>
      <c r="G84" s="2"/>
      <c r="H84" s="2"/>
    </row>
    <row r="85" spans="1:8" ht="18" x14ac:dyDescent="0.25">
      <c r="A85" s="115"/>
      <c r="B85" s="116"/>
      <c r="C85" s="116"/>
      <c r="D85" s="116"/>
      <c r="E85" s="44"/>
      <c r="F85" s="2"/>
      <c r="G85" s="2"/>
      <c r="H85" s="2"/>
    </row>
    <row r="86" spans="1:8" ht="18" x14ac:dyDescent="0.25">
      <c r="A86" s="43"/>
      <c r="B86" s="39"/>
      <c r="C86" s="39"/>
      <c r="D86" s="39"/>
      <c r="E86" s="45"/>
      <c r="F86" s="2"/>
      <c r="G86" s="2"/>
      <c r="H86" s="2"/>
    </row>
    <row r="87" spans="1:8" ht="18" x14ac:dyDescent="0.25">
      <c r="A87" s="43"/>
      <c r="B87" s="39"/>
      <c r="C87" s="39"/>
      <c r="D87" s="39"/>
      <c r="E87" s="46"/>
      <c r="F87" s="2"/>
      <c r="G87" s="2"/>
      <c r="H87" s="2"/>
    </row>
    <row r="88" spans="1:8" ht="18" x14ac:dyDescent="0.25">
      <c r="A88" s="43"/>
      <c r="B88" s="39"/>
      <c r="C88" s="39"/>
      <c r="D88" s="39"/>
      <c r="E88" s="37"/>
      <c r="F88" s="2"/>
      <c r="G88" s="2"/>
      <c r="H88" s="2"/>
    </row>
    <row r="89" spans="1:8" ht="18" x14ac:dyDescent="0.25">
      <c r="A89" s="43"/>
      <c r="B89" s="39"/>
      <c r="C89" s="39"/>
      <c r="D89" s="39"/>
      <c r="E89" s="37"/>
      <c r="F89" s="2"/>
      <c r="G89" s="2"/>
      <c r="H89" s="2"/>
    </row>
    <row r="90" spans="1:8" ht="18" x14ac:dyDescent="0.25">
      <c r="A90" s="43"/>
      <c r="B90" s="39"/>
      <c r="C90" s="39"/>
      <c r="D90" s="39"/>
      <c r="E90" s="44"/>
      <c r="F90" s="2"/>
      <c r="G90" s="2"/>
      <c r="H90" s="2"/>
    </row>
    <row r="91" spans="1:8" ht="18" x14ac:dyDescent="0.25">
      <c r="A91" s="43"/>
      <c r="B91" s="39"/>
      <c r="C91" s="39"/>
      <c r="D91" s="39"/>
      <c r="E91" s="45"/>
      <c r="F91" s="2"/>
      <c r="G91" s="2"/>
      <c r="H91" s="2"/>
    </row>
    <row r="92" spans="1:8" ht="18" x14ac:dyDescent="0.25">
      <c r="A92" s="43"/>
      <c r="B92" s="39"/>
      <c r="C92" s="39"/>
      <c r="D92" s="39"/>
      <c r="E92" s="45"/>
      <c r="F92" s="2"/>
      <c r="G92" s="2"/>
      <c r="H92" s="2"/>
    </row>
    <row r="93" spans="1:8" ht="18" x14ac:dyDescent="0.25">
      <c r="A93" s="43"/>
      <c r="B93" s="39"/>
      <c r="C93" s="39"/>
      <c r="D93" s="39"/>
      <c r="E93" s="45"/>
      <c r="F93" s="2"/>
      <c r="G93" s="2"/>
      <c r="H93" s="2"/>
    </row>
    <row r="94" spans="1:8" ht="18" x14ac:dyDescent="0.25">
      <c r="A94" s="43"/>
      <c r="B94" s="39"/>
      <c r="C94" s="39"/>
      <c r="D94" s="39"/>
      <c r="E94" s="47"/>
      <c r="F94" s="2"/>
      <c r="G94" s="2"/>
      <c r="H94" s="2"/>
    </row>
    <row r="95" spans="1:8" ht="18" x14ac:dyDescent="0.25">
      <c r="A95" s="43"/>
      <c r="B95" s="39"/>
      <c r="C95" s="39"/>
      <c r="D95" s="39"/>
      <c r="E95" s="39"/>
      <c r="F95" s="2"/>
      <c r="G95" s="2"/>
      <c r="H95" s="2"/>
    </row>
    <row r="96" spans="1:8" ht="15.75" x14ac:dyDescent="0.25">
      <c r="A96" s="48"/>
      <c r="B96" s="2"/>
      <c r="C96" s="2"/>
      <c r="D96" s="2"/>
      <c r="E96" s="2"/>
      <c r="F96" s="2"/>
      <c r="G96" s="2"/>
      <c r="H96" s="2"/>
    </row>
  </sheetData>
  <phoneticPr fontId="17" type="noConversion"/>
  <printOptions horizontalCentered="1"/>
  <pageMargins left="0.20624999999999999" right="0.5" top="0.31944444444444398" bottom="0.25" header="0.5" footer="0.5"/>
  <pageSetup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137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101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139">
        <v>9</v>
      </c>
      <c r="E10" s="99">
        <v>2371583</v>
      </c>
      <c r="F10" s="74">
        <v>345961.5</v>
      </c>
      <c r="G10" s="100">
        <f t="shared" ref="G10:G22" si="0">F10/E10</f>
        <v>0.1458778798802319</v>
      </c>
      <c r="H10" s="15"/>
    </row>
    <row r="11" spans="1:8" ht="15.75" x14ac:dyDescent="0.25">
      <c r="A11" s="93" t="s">
        <v>104</v>
      </c>
      <c r="B11" s="13"/>
      <c r="C11" s="14"/>
      <c r="D11" s="139">
        <v>10</v>
      </c>
      <c r="E11" s="99">
        <v>1177314</v>
      </c>
      <c r="F11" s="74">
        <v>318003</v>
      </c>
      <c r="G11" s="100">
        <f t="shared" si="0"/>
        <v>0.27010890892319295</v>
      </c>
      <c r="H11" s="15"/>
    </row>
    <row r="12" spans="1:8" ht="15.75" x14ac:dyDescent="0.25">
      <c r="A12" s="93" t="s">
        <v>67</v>
      </c>
      <c r="B12" s="13"/>
      <c r="C12" s="14"/>
      <c r="D12" s="73"/>
      <c r="E12" s="99"/>
      <c r="F12" s="74"/>
      <c r="G12" s="100"/>
      <c r="H12" s="15"/>
    </row>
    <row r="13" spans="1:8" ht="15.75" x14ac:dyDescent="0.25">
      <c r="A13" s="93" t="s">
        <v>108</v>
      </c>
      <c r="B13" s="13"/>
      <c r="C13" s="14"/>
      <c r="D13" s="73"/>
      <c r="E13" s="99"/>
      <c r="F13" s="74"/>
      <c r="G13" s="100"/>
      <c r="H13" s="15"/>
    </row>
    <row r="14" spans="1:8" ht="15.75" x14ac:dyDescent="0.25">
      <c r="A14" s="93" t="s">
        <v>25</v>
      </c>
      <c r="B14" s="13"/>
      <c r="C14" s="14"/>
      <c r="D14" s="139">
        <v>1</v>
      </c>
      <c r="E14" s="99">
        <v>391787</v>
      </c>
      <c r="F14" s="74">
        <v>156049</v>
      </c>
      <c r="G14" s="100">
        <f t="shared" si="0"/>
        <v>0.39830060721769739</v>
      </c>
      <c r="H14" s="15"/>
    </row>
    <row r="15" spans="1:8" ht="15.75" x14ac:dyDescent="0.25">
      <c r="A15" s="93" t="s">
        <v>110</v>
      </c>
      <c r="B15" s="13"/>
      <c r="C15" s="14"/>
      <c r="D15" s="139">
        <v>1</v>
      </c>
      <c r="E15" s="99">
        <v>187596</v>
      </c>
      <c r="F15" s="74">
        <v>48229</v>
      </c>
      <c r="G15" s="100">
        <f t="shared" si="0"/>
        <v>0.25708970340518988</v>
      </c>
      <c r="H15" s="15"/>
    </row>
    <row r="16" spans="1:8" ht="15.75" x14ac:dyDescent="0.25">
      <c r="A16" s="93" t="s">
        <v>10</v>
      </c>
      <c r="B16" s="13"/>
      <c r="C16" s="14"/>
      <c r="D16" s="139">
        <v>2</v>
      </c>
      <c r="E16" s="99">
        <v>60000</v>
      </c>
      <c r="F16" s="74">
        <v>73000</v>
      </c>
      <c r="G16" s="75">
        <f t="shared" si="0"/>
        <v>1.2166666666666666</v>
      </c>
      <c r="H16" s="15"/>
    </row>
    <row r="17" spans="1:8" ht="15.75" x14ac:dyDescent="0.25">
      <c r="A17" s="93" t="s">
        <v>14</v>
      </c>
      <c r="B17" s="13"/>
      <c r="C17" s="14"/>
      <c r="D17" s="139">
        <v>3</v>
      </c>
      <c r="E17" s="99">
        <v>653428</v>
      </c>
      <c r="F17" s="74">
        <v>38545</v>
      </c>
      <c r="G17" s="75">
        <f t="shared" si="0"/>
        <v>5.8988901608134331E-2</v>
      </c>
      <c r="H17" s="15"/>
    </row>
    <row r="18" spans="1:8" ht="15.75" x14ac:dyDescent="0.25">
      <c r="A18" s="93" t="s">
        <v>15</v>
      </c>
      <c r="B18" s="13"/>
      <c r="C18" s="14"/>
      <c r="D18" s="139">
        <v>2</v>
      </c>
      <c r="E18" s="99">
        <v>1172507</v>
      </c>
      <c r="F18" s="74">
        <v>318389.5</v>
      </c>
      <c r="G18" s="100">
        <f t="shared" si="0"/>
        <v>0.27154592680470135</v>
      </c>
      <c r="H18" s="15"/>
    </row>
    <row r="19" spans="1:8" ht="15.75" x14ac:dyDescent="0.25">
      <c r="A19" s="93" t="s">
        <v>54</v>
      </c>
      <c r="B19" s="13"/>
      <c r="C19" s="14"/>
      <c r="D19" s="139">
        <v>2</v>
      </c>
      <c r="E19" s="99">
        <v>409220</v>
      </c>
      <c r="F19" s="74">
        <v>149453.5</v>
      </c>
      <c r="G19" s="75">
        <f t="shared" si="0"/>
        <v>0.36521553198768386</v>
      </c>
      <c r="H19" s="15"/>
    </row>
    <row r="20" spans="1:8" ht="15.75" x14ac:dyDescent="0.25">
      <c r="A20" s="93" t="s">
        <v>17</v>
      </c>
      <c r="B20" s="13"/>
      <c r="C20" s="14"/>
      <c r="D20" s="139"/>
      <c r="E20" s="99"/>
      <c r="F20" s="74"/>
      <c r="G20" s="75"/>
      <c r="H20" s="15"/>
    </row>
    <row r="21" spans="1:8" ht="15.75" x14ac:dyDescent="0.25">
      <c r="A21" s="93" t="s">
        <v>55</v>
      </c>
      <c r="B21" s="13"/>
      <c r="C21" s="14"/>
      <c r="D21" s="139">
        <v>6</v>
      </c>
      <c r="E21" s="99">
        <v>3113424</v>
      </c>
      <c r="F21" s="74">
        <v>387888</v>
      </c>
      <c r="G21" s="75">
        <f t="shared" si="0"/>
        <v>0.12458566517120701</v>
      </c>
      <c r="H21" s="15"/>
    </row>
    <row r="22" spans="1:8" ht="15.75" x14ac:dyDescent="0.25">
      <c r="A22" s="93" t="s">
        <v>56</v>
      </c>
      <c r="B22" s="13"/>
      <c r="C22" s="14"/>
      <c r="D22" s="139">
        <v>3</v>
      </c>
      <c r="E22" s="99">
        <v>1309682</v>
      </c>
      <c r="F22" s="74">
        <v>311147</v>
      </c>
      <c r="G22" s="75">
        <f t="shared" si="0"/>
        <v>0.23757446464103499</v>
      </c>
      <c r="H22" s="15"/>
    </row>
    <row r="23" spans="1:8" ht="15.75" x14ac:dyDescent="0.25">
      <c r="A23" s="94" t="s">
        <v>20</v>
      </c>
      <c r="B23" s="13"/>
      <c r="C23" s="14"/>
      <c r="D23" s="139">
        <v>3</v>
      </c>
      <c r="E23" s="99">
        <v>710952</v>
      </c>
      <c r="F23" s="74">
        <v>235324.5</v>
      </c>
      <c r="G23" s="75">
        <f>F23/E23</f>
        <v>0.33099913918239204</v>
      </c>
      <c r="H23" s="15"/>
    </row>
    <row r="24" spans="1:8" ht="15.75" x14ac:dyDescent="0.25">
      <c r="A24" s="94" t="s">
        <v>21</v>
      </c>
      <c r="B24" s="13"/>
      <c r="C24" s="14"/>
      <c r="D24" s="139">
        <v>13</v>
      </c>
      <c r="E24" s="99">
        <v>222156</v>
      </c>
      <c r="F24" s="74">
        <v>222156</v>
      </c>
      <c r="G24" s="75">
        <f>F24/E24</f>
        <v>1</v>
      </c>
      <c r="H24" s="15"/>
    </row>
    <row r="25" spans="1:8" ht="15.75" x14ac:dyDescent="0.25">
      <c r="A25" s="70" t="s">
        <v>22</v>
      </c>
      <c r="B25" s="13"/>
      <c r="C25" s="14"/>
      <c r="D25" s="139"/>
      <c r="E25" s="99"/>
      <c r="F25" s="74"/>
      <c r="G25" s="75"/>
      <c r="H25" s="15"/>
    </row>
    <row r="26" spans="1:8" ht="15.75" x14ac:dyDescent="0.25">
      <c r="A26" s="70" t="s">
        <v>23</v>
      </c>
      <c r="B26" s="13"/>
      <c r="C26" s="14"/>
      <c r="D26" s="139"/>
      <c r="E26" s="99">
        <v>47695</v>
      </c>
      <c r="F26" s="74">
        <v>-39276</v>
      </c>
      <c r="G26" s="75">
        <f>F26/E26</f>
        <v>-0.82348254534018239</v>
      </c>
      <c r="H26" s="15"/>
    </row>
    <row r="27" spans="1:8" ht="15.75" x14ac:dyDescent="0.25">
      <c r="A27" s="93" t="s">
        <v>123</v>
      </c>
      <c r="B27" s="13"/>
      <c r="C27" s="14"/>
      <c r="D27" s="139"/>
      <c r="E27" s="99"/>
      <c r="F27" s="74"/>
      <c r="G27" s="100"/>
      <c r="H27" s="15"/>
    </row>
    <row r="28" spans="1:8" ht="15.75" x14ac:dyDescent="0.25">
      <c r="A28" s="70" t="s">
        <v>24</v>
      </c>
      <c r="B28" s="13"/>
      <c r="C28" s="14"/>
      <c r="D28" s="139">
        <v>1</v>
      </c>
      <c r="E28" s="99">
        <v>113505</v>
      </c>
      <c r="F28" s="74">
        <v>51457</v>
      </c>
      <c r="G28" s="75">
        <f>F28/E28</f>
        <v>0.45334566759173606</v>
      </c>
      <c r="H28" s="15"/>
    </row>
    <row r="29" spans="1:8" ht="15.75" x14ac:dyDescent="0.25">
      <c r="A29" s="70" t="s">
        <v>119</v>
      </c>
      <c r="B29" s="13"/>
      <c r="C29" s="14"/>
      <c r="D29" s="139"/>
      <c r="E29" s="99"/>
      <c r="F29" s="99"/>
      <c r="G29" s="101"/>
      <c r="H29" s="15"/>
    </row>
    <row r="30" spans="1:8" ht="15.75" x14ac:dyDescent="0.25">
      <c r="A30" s="70" t="s">
        <v>124</v>
      </c>
      <c r="B30" s="13"/>
      <c r="C30" s="14"/>
      <c r="D30" s="139"/>
      <c r="E30" s="102"/>
      <c r="F30" s="74"/>
      <c r="G30" s="100"/>
      <c r="H30" s="15"/>
    </row>
    <row r="31" spans="1:8" ht="15.75" x14ac:dyDescent="0.25">
      <c r="A31" s="70" t="s">
        <v>151</v>
      </c>
      <c r="B31" s="13"/>
      <c r="C31" s="14"/>
      <c r="D31" s="139">
        <v>1</v>
      </c>
      <c r="E31" s="102">
        <v>169592</v>
      </c>
      <c r="F31" s="74">
        <v>55278</v>
      </c>
      <c r="G31" s="100">
        <f>F31/E31</f>
        <v>0.32594697863106753</v>
      </c>
      <c r="H31" s="15"/>
    </row>
    <row r="32" spans="1:8" ht="15.75" x14ac:dyDescent="0.25">
      <c r="A32" s="70" t="s">
        <v>58</v>
      </c>
      <c r="B32" s="13"/>
      <c r="C32" s="14"/>
      <c r="D32" s="139"/>
      <c r="E32" s="102"/>
      <c r="F32" s="76"/>
      <c r="G32" s="100"/>
      <c r="H32" s="15"/>
    </row>
    <row r="33" spans="1:8" ht="15.75" x14ac:dyDescent="0.25">
      <c r="A33" s="93" t="s">
        <v>148</v>
      </c>
      <c r="B33" s="13"/>
      <c r="C33" s="14"/>
      <c r="D33" s="139">
        <v>2</v>
      </c>
      <c r="E33" s="99">
        <v>390062</v>
      </c>
      <c r="F33" s="74">
        <v>106189</v>
      </c>
      <c r="G33" s="100">
        <f>F33/E33</f>
        <v>0.27223620860273495</v>
      </c>
      <c r="H33" s="15"/>
    </row>
    <row r="34" spans="1:8" ht="15.75" x14ac:dyDescent="0.25">
      <c r="A34" s="93" t="s">
        <v>98</v>
      </c>
      <c r="B34" s="13"/>
      <c r="C34" s="14"/>
      <c r="D34" s="73"/>
      <c r="E34" s="99"/>
      <c r="F34" s="74"/>
      <c r="G34" s="100"/>
      <c r="H34" s="15"/>
    </row>
    <row r="35" spans="1:8" x14ac:dyDescent="0.2">
      <c r="A35" s="16" t="s">
        <v>28</v>
      </c>
      <c r="B35" s="13"/>
      <c r="C35" s="14"/>
      <c r="D35" s="77"/>
      <c r="E35" s="102"/>
      <c r="F35" s="76"/>
      <c r="G35" s="79"/>
      <c r="H35" s="15"/>
    </row>
    <row r="36" spans="1:8" x14ac:dyDescent="0.2">
      <c r="A36" s="16" t="s">
        <v>29</v>
      </c>
      <c r="B36" s="13"/>
      <c r="C36" s="14"/>
      <c r="D36" s="77"/>
      <c r="E36" s="102"/>
      <c r="F36" s="76"/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21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2"/>
      <c r="D39" s="81">
        <f>SUM(D9:D38)</f>
        <v>59</v>
      </c>
      <c r="E39" s="82">
        <f>SUM(E9:E38)</f>
        <v>12500503</v>
      </c>
      <c r="F39" s="82">
        <f>SUM(F9:F38)</f>
        <v>2777794</v>
      </c>
      <c r="G39" s="83">
        <f>F39/E39</f>
        <v>0.22221457808537784</v>
      </c>
      <c r="H39" s="2"/>
    </row>
    <row r="40" spans="1:8" ht="15.75" x14ac:dyDescent="0.25">
      <c r="A40" s="22"/>
      <c r="B40" s="22"/>
      <c r="C40" s="24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6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14"/>
      <c r="D43" s="89" t="s">
        <v>6</v>
      </c>
      <c r="E43" s="90" t="s">
        <v>134</v>
      </c>
      <c r="F43" s="88" t="s">
        <v>8</v>
      </c>
      <c r="G43" s="8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54</v>
      </c>
      <c r="E44" s="74">
        <v>6246503.7000000002</v>
      </c>
      <c r="F44" s="74">
        <v>392101.5</v>
      </c>
      <c r="G44" s="75">
        <f>1-(+F44/E44)</f>
        <v>0.93722864520195515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9417753.4600000009</v>
      </c>
      <c r="F45" s="74">
        <v>1087644.04</v>
      </c>
      <c r="G45" s="75">
        <f t="shared" ref="G45:G54" si="1">1-(+F45/E45)</f>
        <v>0.88451130679736445</v>
      </c>
      <c r="H45" s="15"/>
    </row>
    <row r="46" spans="1:8" ht="15.75" x14ac:dyDescent="0.25">
      <c r="A46" s="27" t="s">
        <v>35</v>
      </c>
      <c r="B46" s="28"/>
      <c r="C46" s="14"/>
      <c r="D46" s="73">
        <v>127</v>
      </c>
      <c r="E46" s="74">
        <v>9594382.1500000004</v>
      </c>
      <c r="F46" s="74">
        <v>610755.81999999995</v>
      </c>
      <c r="G46" s="75">
        <f t="shared" si="1"/>
        <v>0.93634235009077682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100</v>
      </c>
      <c r="E48" s="74">
        <v>16063065.5</v>
      </c>
      <c r="F48" s="74">
        <v>1106589.55</v>
      </c>
      <c r="G48" s="75">
        <f t="shared" si="1"/>
        <v>0.93110969073742489</v>
      </c>
      <c r="H48" s="15"/>
    </row>
    <row r="49" spans="1:8" ht="15.75" x14ac:dyDescent="0.25">
      <c r="A49" s="27" t="s">
        <v>38</v>
      </c>
      <c r="B49" s="28"/>
      <c r="C49" s="14"/>
      <c r="D49" s="73">
        <v>2</v>
      </c>
      <c r="E49" s="74">
        <v>1558089</v>
      </c>
      <c r="F49" s="74">
        <v>-15019</v>
      </c>
      <c r="G49" s="75">
        <f t="shared" si="1"/>
        <v>1.009639372333673</v>
      </c>
      <c r="H49" s="15"/>
    </row>
    <row r="50" spans="1:8" ht="15.75" x14ac:dyDescent="0.25">
      <c r="A50" s="27" t="s">
        <v>39</v>
      </c>
      <c r="B50" s="28"/>
      <c r="C50" s="14"/>
      <c r="D50" s="73">
        <v>8</v>
      </c>
      <c r="E50" s="74">
        <v>977795</v>
      </c>
      <c r="F50" s="74">
        <v>118940</v>
      </c>
      <c r="G50" s="75">
        <f t="shared" si="1"/>
        <v>0.87835896072285091</v>
      </c>
      <c r="H50" s="15"/>
    </row>
    <row r="51" spans="1:8" ht="15.75" x14ac:dyDescent="0.25">
      <c r="A51" s="27" t="s">
        <v>40</v>
      </c>
      <c r="B51" s="28"/>
      <c r="C51" s="14"/>
      <c r="D51" s="73">
        <v>2</v>
      </c>
      <c r="E51" s="74">
        <v>109320</v>
      </c>
      <c r="F51" s="74">
        <v>12310</v>
      </c>
      <c r="G51" s="75">
        <f t="shared" si="1"/>
        <v>0.88739480424442008</v>
      </c>
      <c r="H51" s="15"/>
    </row>
    <row r="52" spans="1:8" ht="15.75" x14ac:dyDescent="0.25">
      <c r="A52" s="27" t="s">
        <v>41</v>
      </c>
      <c r="B52" s="28"/>
      <c r="C52" s="14"/>
      <c r="D52" s="73">
        <v>2</v>
      </c>
      <c r="E52" s="74">
        <v>313650</v>
      </c>
      <c r="F52" s="74">
        <v>-29825</v>
      </c>
      <c r="G52" s="75">
        <f t="shared" si="1"/>
        <v>1.0950900685477443</v>
      </c>
      <c r="H52" s="15"/>
    </row>
    <row r="53" spans="1:8" ht="15.75" x14ac:dyDescent="0.25">
      <c r="A53" s="29" t="s">
        <v>60</v>
      </c>
      <c r="B53" s="30"/>
      <c r="C53" s="14"/>
      <c r="D53" s="73">
        <v>1</v>
      </c>
      <c r="E53" s="74">
        <v>86100</v>
      </c>
      <c r="F53" s="74">
        <v>-4099</v>
      </c>
      <c r="G53" s="75">
        <f t="shared" si="1"/>
        <v>1.0476074332171894</v>
      </c>
      <c r="H53" s="15"/>
    </row>
    <row r="54" spans="1:8" ht="15.75" x14ac:dyDescent="0.25">
      <c r="A54" s="27" t="s">
        <v>61</v>
      </c>
      <c r="B54" s="30"/>
      <c r="C54" s="14"/>
      <c r="D54" s="73">
        <v>610</v>
      </c>
      <c r="E54" s="74">
        <v>55812335.770000003</v>
      </c>
      <c r="F54" s="74">
        <v>6630891.6600000001</v>
      </c>
      <c r="G54" s="75">
        <f t="shared" si="1"/>
        <v>0.88119308091090132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x14ac:dyDescent="0.2">
      <c r="A56" s="31" t="s">
        <v>42</v>
      </c>
      <c r="B56" s="30"/>
      <c r="C56" s="14"/>
      <c r="D56" s="77"/>
      <c r="E56" s="96"/>
      <c r="F56" s="74"/>
      <c r="G56" s="79"/>
      <c r="H56" s="15"/>
    </row>
    <row r="57" spans="1:8" x14ac:dyDescent="0.2">
      <c r="A57" s="16" t="s">
        <v>43</v>
      </c>
      <c r="B57" s="28"/>
      <c r="C57" s="14"/>
      <c r="D57" s="77"/>
      <c r="E57" s="96"/>
      <c r="F57" s="74"/>
      <c r="G57" s="79"/>
      <c r="H57" s="15"/>
    </row>
    <row r="58" spans="1:8" x14ac:dyDescent="0.2">
      <c r="A58" s="16" t="s">
        <v>44</v>
      </c>
      <c r="B58" s="28"/>
      <c r="C58" s="14"/>
      <c r="D58" s="77"/>
      <c r="E58" s="78"/>
      <c r="F58" s="74"/>
      <c r="G58" s="79"/>
      <c r="H58" s="15"/>
    </row>
    <row r="59" spans="1:8" x14ac:dyDescent="0.2">
      <c r="A59" s="16" t="s">
        <v>30</v>
      </c>
      <c r="B59" s="28"/>
      <c r="C59" s="14"/>
      <c r="D59" s="77"/>
      <c r="E59" s="95"/>
      <c r="F59" s="74"/>
      <c r="G59" s="79"/>
      <c r="H59" s="15"/>
    </row>
    <row r="60" spans="1:8" ht="15.75" x14ac:dyDescent="0.25">
      <c r="A60" s="32"/>
      <c r="B60" s="18"/>
      <c r="C60" s="21"/>
      <c r="D60" s="77"/>
      <c r="E60" s="97"/>
      <c r="F60" s="80"/>
      <c r="G60" s="79"/>
      <c r="H60" s="2"/>
    </row>
    <row r="61" spans="1:8" ht="18" x14ac:dyDescent="0.25">
      <c r="A61" s="20" t="s">
        <v>45</v>
      </c>
      <c r="B61" s="20"/>
      <c r="C61" s="39"/>
      <c r="D61" s="81">
        <f>SUM(D44:D57)</f>
        <v>930</v>
      </c>
      <c r="E61" s="82">
        <f>SUM(E44:E60)</f>
        <v>100178994.58000001</v>
      </c>
      <c r="F61" s="82">
        <f>SUM(F44:F60)</f>
        <v>9910289.5700000003</v>
      </c>
      <c r="G61" s="83">
        <f>1-(F61/E61)</f>
        <v>0.90107417616288876</v>
      </c>
      <c r="H61" s="2"/>
    </row>
    <row r="62" spans="1:8" ht="18" x14ac:dyDescent="0.25">
      <c r="A62" s="33"/>
      <c r="B62" s="33"/>
      <c r="C62" s="39"/>
      <c r="D62" s="98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9"/>
      <c r="D63" s="51"/>
      <c r="E63" s="36"/>
      <c r="F63" s="37">
        <f>F61+F25</f>
        <v>9910289.5700000003</v>
      </c>
      <c r="G63" s="36"/>
      <c r="H63" s="2"/>
    </row>
    <row r="64" spans="1:8" ht="18" x14ac:dyDescent="0.25">
      <c r="A64" s="35"/>
      <c r="B64" s="36"/>
      <c r="C64" s="39"/>
      <c r="D64" s="51"/>
      <c r="E64" s="36"/>
      <c r="F64" s="37"/>
      <c r="G64" s="36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7"/>
      <c r="F70" s="2"/>
      <c r="G70" s="2"/>
      <c r="H70" s="2"/>
    </row>
    <row r="71" spans="1:8" ht="18" x14ac:dyDescent="0.25">
      <c r="A71" s="115"/>
      <c r="B71" s="116"/>
      <c r="C71" s="116"/>
      <c r="D71" s="116"/>
      <c r="E71" s="37"/>
      <c r="F71" s="2"/>
      <c r="G71" s="2"/>
      <c r="H71" s="2"/>
    </row>
    <row r="72" spans="1:8" ht="18" x14ac:dyDescent="0.25">
      <c r="A72" s="43"/>
      <c r="B72" s="39"/>
      <c r="C72" s="39"/>
      <c r="D72" s="39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4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5546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150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74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575093</v>
      </c>
      <c r="F10" s="74">
        <v>108062</v>
      </c>
      <c r="G10" s="75">
        <f>F10/E10</f>
        <v>0.18790352169127428</v>
      </c>
      <c r="H10" s="15"/>
    </row>
    <row r="11" spans="1:8" ht="15.75" x14ac:dyDescent="0.25">
      <c r="A11" s="93" t="s">
        <v>101</v>
      </c>
      <c r="B11" s="13"/>
      <c r="C11" s="14"/>
      <c r="D11" s="73"/>
      <c r="E11" s="74"/>
      <c r="F11" s="74"/>
      <c r="G11" s="75"/>
      <c r="H11" s="15"/>
    </row>
    <row r="12" spans="1:8" ht="15.75" x14ac:dyDescent="0.25">
      <c r="A12" s="93" t="s">
        <v>63</v>
      </c>
      <c r="B12" s="13"/>
      <c r="C12" s="14"/>
      <c r="D12" s="73">
        <v>1</v>
      </c>
      <c r="E12" s="74">
        <v>111408</v>
      </c>
      <c r="F12" s="74">
        <v>8251</v>
      </c>
      <c r="G12" s="75">
        <f>F12/E12</f>
        <v>7.4061108717506818E-2</v>
      </c>
      <c r="H12" s="15"/>
    </row>
    <row r="13" spans="1:8" ht="15.75" x14ac:dyDescent="0.25">
      <c r="A13" s="93" t="s">
        <v>64</v>
      </c>
      <c r="B13" s="13"/>
      <c r="C13" s="14"/>
      <c r="D13" s="73"/>
      <c r="E13" s="74"/>
      <c r="F13" s="74"/>
      <c r="G13" s="75"/>
      <c r="H13" s="15"/>
    </row>
    <row r="14" spans="1:8" ht="15.75" x14ac:dyDescent="0.25">
      <c r="A14" s="93" t="s">
        <v>129</v>
      </c>
      <c r="B14" s="13"/>
      <c r="C14" s="14"/>
      <c r="D14" s="73">
        <v>8</v>
      </c>
      <c r="E14" s="74">
        <v>4983783</v>
      </c>
      <c r="F14" s="74">
        <v>572245</v>
      </c>
      <c r="G14" s="75">
        <f>F14/E14</f>
        <v>0.11482141176692484</v>
      </c>
      <c r="H14" s="15"/>
    </row>
    <row r="15" spans="1:8" ht="15.75" x14ac:dyDescent="0.25">
      <c r="A15" s="93" t="s">
        <v>25</v>
      </c>
      <c r="B15" s="13"/>
      <c r="C15" s="14"/>
      <c r="D15" s="73"/>
      <c r="E15" s="74"/>
      <c r="F15" s="74"/>
      <c r="G15" s="75"/>
      <c r="H15" s="15"/>
    </row>
    <row r="16" spans="1:8" ht="15.75" x14ac:dyDescent="0.25">
      <c r="A16" s="93" t="s">
        <v>111</v>
      </c>
      <c r="B16" s="13"/>
      <c r="C16" s="14"/>
      <c r="D16" s="73"/>
      <c r="E16" s="74"/>
      <c r="F16" s="74"/>
      <c r="G16" s="75"/>
      <c r="H16" s="15"/>
    </row>
    <row r="17" spans="1:8" ht="15.75" x14ac:dyDescent="0.25">
      <c r="A17" s="93" t="s">
        <v>131</v>
      </c>
      <c r="B17" s="13"/>
      <c r="C17" s="14"/>
      <c r="D17" s="73"/>
      <c r="E17" s="74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73">
        <v>1</v>
      </c>
      <c r="E18" s="74">
        <v>362068</v>
      </c>
      <c r="F18" s="74">
        <v>93984</v>
      </c>
      <c r="G18" s="75">
        <f>F18/E18</f>
        <v>0.25957554934432209</v>
      </c>
      <c r="H18" s="15"/>
    </row>
    <row r="19" spans="1:8" ht="15.75" x14ac:dyDescent="0.2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x14ac:dyDescent="0.25">
      <c r="A20" s="93" t="s">
        <v>102</v>
      </c>
      <c r="B20" s="13"/>
      <c r="C20" s="14"/>
      <c r="D20" s="73"/>
      <c r="E20" s="74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73"/>
      <c r="E21" s="74"/>
      <c r="F21" s="74"/>
      <c r="G21" s="75"/>
      <c r="H21" s="15"/>
    </row>
    <row r="22" spans="1:8" ht="15.75" x14ac:dyDescent="0.25">
      <c r="A22" s="93" t="s">
        <v>159</v>
      </c>
      <c r="B22" s="13"/>
      <c r="C22" s="14"/>
      <c r="D22" s="73"/>
      <c r="E22" s="74"/>
      <c r="F22" s="74"/>
      <c r="G22" s="75"/>
      <c r="H22" s="15"/>
    </row>
    <row r="23" spans="1:8" ht="15.75" x14ac:dyDescent="0.25">
      <c r="A23" s="93" t="s">
        <v>117</v>
      </c>
      <c r="B23" s="13"/>
      <c r="C23" s="14"/>
      <c r="D23" s="73">
        <v>8</v>
      </c>
      <c r="E23" s="74">
        <v>985325</v>
      </c>
      <c r="F23" s="74">
        <v>189463</v>
      </c>
      <c r="G23" s="75">
        <f>F23/E23</f>
        <v>0.19228477913378833</v>
      </c>
      <c r="H23" s="15"/>
    </row>
    <row r="24" spans="1:8" ht="15.75" x14ac:dyDescent="0.25">
      <c r="A24" s="93" t="s">
        <v>154</v>
      </c>
      <c r="B24" s="13"/>
      <c r="C24" s="14"/>
      <c r="D24" s="73">
        <v>1</v>
      </c>
      <c r="E24" s="74">
        <v>603424</v>
      </c>
      <c r="F24" s="74">
        <v>71952</v>
      </c>
      <c r="G24" s="75">
        <f>F24/E24</f>
        <v>0.11923953969348253</v>
      </c>
      <c r="H24" s="15"/>
    </row>
    <row r="25" spans="1:8" ht="15.75" x14ac:dyDescent="0.25">
      <c r="A25" s="94" t="s">
        <v>20</v>
      </c>
      <c r="B25" s="13"/>
      <c r="C25" s="14"/>
      <c r="D25" s="73">
        <v>1</v>
      </c>
      <c r="E25" s="74">
        <v>131973</v>
      </c>
      <c r="F25" s="74">
        <v>22816</v>
      </c>
      <c r="G25" s="75">
        <f>F25/E25</f>
        <v>0.17288384745364582</v>
      </c>
      <c r="H25" s="15"/>
    </row>
    <row r="26" spans="1:8" ht="15.75" x14ac:dyDescent="0.2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x14ac:dyDescent="0.25">
      <c r="A29" s="70" t="s">
        <v>146</v>
      </c>
      <c r="B29" s="13"/>
      <c r="C29" s="14"/>
      <c r="D29" s="73"/>
      <c r="E29" s="74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73"/>
      <c r="E30" s="74"/>
      <c r="F30" s="74"/>
      <c r="G30" s="75"/>
      <c r="H30" s="15"/>
    </row>
    <row r="31" spans="1:8" ht="15.75" x14ac:dyDescent="0.25">
      <c r="A31" s="70" t="s">
        <v>160</v>
      </c>
      <c r="B31" s="13"/>
      <c r="C31" s="14"/>
      <c r="D31" s="73"/>
      <c r="E31" s="74"/>
      <c r="F31" s="74"/>
      <c r="G31" s="75"/>
      <c r="H31" s="15"/>
    </row>
    <row r="32" spans="1:8" ht="15.75" x14ac:dyDescent="0.2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x14ac:dyDescent="0.25">
      <c r="A33" s="70" t="s">
        <v>98</v>
      </c>
      <c r="B33" s="13"/>
      <c r="C33" s="14"/>
      <c r="D33" s="73"/>
      <c r="E33" s="74"/>
      <c r="F33" s="74"/>
      <c r="G33" s="75"/>
      <c r="H33" s="15"/>
    </row>
    <row r="34" spans="1:8" ht="15.75" x14ac:dyDescent="0.25">
      <c r="A34" s="70" t="s">
        <v>103</v>
      </c>
      <c r="B34" s="13"/>
      <c r="C34" s="14"/>
      <c r="D34" s="73"/>
      <c r="E34" s="74"/>
      <c r="F34" s="74"/>
      <c r="G34" s="75"/>
      <c r="H34" s="15"/>
    </row>
    <row r="35" spans="1:8" x14ac:dyDescent="0.2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x14ac:dyDescent="0.2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24</v>
      </c>
      <c r="E39" s="82">
        <f>SUM(E9:E38)</f>
        <v>7753074</v>
      </c>
      <c r="F39" s="82">
        <f>SUM(F9:F38)</f>
        <v>1066773</v>
      </c>
      <c r="G39" s="83">
        <f>F39/E39</f>
        <v>0.13759355321515054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2</v>
      </c>
      <c r="E44" s="74">
        <v>229680</v>
      </c>
      <c r="F44" s="74">
        <v>33082.400000000001</v>
      </c>
      <c r="G44" s="75">
        <f>1-(+F44/E44)</f>
        <v>0.85596307906652735</v>
      </c>
      <c r="H44" s="15"/>
    </row>
    <row r="45" spans="1:8" ht="15.75" x14ac:dyDescent="0.2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x14ac:dyDescent="0.25">
      <c r="A46" s="27" t="s">
        <v>35</v>
      </c>
      <c r="B46" s="28"/>
      <c r="C46" s="14"/>
      <c r="D46" s="73">
        <v>49</v>
      </c>
      <c r="E46" s="74">
        <v>1844129.75</v>
      </c>
      <c r="F46" s="74">
        <v>134202.39000000001</v>
      </c>
      <c r="G46" s="75">
        <f>1-(+F46/E46)</f>
        <v>0.92722725177011001</v>
      </c>
      <c r="H46" s="15"/>
    </row>
    <row r="47" spans="1:8" ht="15.75" x14ac:dyDescent="0.25">
      <c r="A47" s="27" t="s">
        <v>36</v>
      </c>
      <c r="B47" s="28"/>
      <c r="C47" s="14"/>
      <c r="D47" s="73">
        <v>7</v>
      </c>
      <c r="E47" s="74">
        <v>1578415.47</v>
      </c>
      <c r="F47" s="74">
        <v>68765.22</v>
      </c>
      <c r="G47" s="75"/>
      <c r="H47" s="15"/>
    </row>
    <row r="48" spans="1:8" ht="15.75" x14ac:dyDescent="0.25">
      <c r="A48" s="27" t="s">
        <v>37</v>
      </c>
      <c r="B48" s="28"/>
      <c r="C48" s="14"/>
      <c r="D48" s="73">
        <v>60</v>
      </c>
      <c r="E48" s="74">
        <v>4215436</v>
      </c>
      <c r="F48" s="74">
        <v>402999.68</v>
      </c>
      <c r="G48" s="75">
        <f>1-(+F48/E48)</f>
        <v>0.90439905148601474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14</v>
      </c>
      <c r="E50" s="74">
        <v>934185</v>
      </c>
      <c r="F50" s="74">
        <v>49229</v>
      </c>
      <c r="G50" s="75">
        <f>1-(+F50/E50)</f>
        <v>0.94730272911682378</v>
      </c>
      <c r="H50" s="15"/>
    </row>
    <row r="51" spans="1:8" ht="15.75" x14ac:dyDescent="0.2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x14ac:dyDescent="0.2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x14ac:dyDescent="0.25">
      <c r="A53" s="29" t="s">
        <v>60</v>
      </c>
      <c r="B53" s="30"/>
      <c r="C53" s="14"/>
      <c r="D53" s="73"/>
      <c r="E53" s="74"/>
      <c r="F53" s="74"/>
      <c r="G53" s="75"/>
      <c r="H53" s="15"/>
    </row>
    <row r="54" spans="1:8" ht="15.75" x14ac:dyDescent="0.25">
      <c r="A54" s="27" t="s">
        <v>61</v>
      </c>
      <c r="B54" s="30"/>
      <c r="C54" s="14"/>
      <c r="D54" s="73">
        <v>537</v>
      </c>
      <c r="E54" s="74">
        <v>41262162.159999996</v>
      </c>
      <c r="F54" s="74">
        <v>4988276.8899999997</v>
      </c>
      <c r="G54" s="75">
        <f>1-(+F54/E54)</f>
        <v>0.87910771930328724</v>
      </c>
      <c r="H54" s="15"/>
    </row>
    <row r="55" spans="1:8" ht="15.75" x14ac:dyDescent="0.25">
      <c r="A55" s="27" t="s">
        <v>62</v>
      </c>
      <c r="B55" s="30"/>
      <c r="C55" s="14"/>
      <c r="D55" s="73"/>
      <c r="E55" s="74"/>
      <c r="F55" s="74"/>
      <c r="G55" s="75"/>
      <c r="H55" s="15"/>
    </row>
    <row r="56" spans="1:8" ht="15.75" x14ac:dyDescent="0.25">
      <c r="A56" s="72" t="s">
        <v>126</v>
      </c>
      <c r="B56" s="30"/>
      <c r="C56" s="14"/>
      <c r="D56" s="73">
        <v>241</v>
      </c>
      <c r="E56" s="74">
        <v>43969249.020000003</v>
      </c>
      <c r="F56" s="74">
        <v>4846224.71</v>
      </c>
      <c r="G56" s="75">
        <f>1-(+F56/E56)</f>
        <v>0.88978149916102434</v>
      </c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80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910</v>
      </c>
      <c r="E62" s="82">
        <f>SUM(E44:E61)</f>
        <v>94033257.400000006</v>
      </c>
      <c r="F62" s="82">
        <f>SUM(F44:F61)</f>
        <v>10522780.289999999</v>
      </c>
      <c r="G62" s="83">
        <f>1-(+F62/E62)</f>
        <v>0.88809512101406796</v>
      </c>
      <c r="H62" s="2"/>
    </row>
    <row r="63" spans="1:8" x14ac:dyDescent="0.2">
      <c r="A63" s="33"/>
      <c r="B63" s="33"/>
      <c r="C63" s="33"/>
      <c r="D63" s="91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6"/>
      <c r="D64" s="36"/>
      <c r="E64" s="36"/>
      <c r="F64" s="37">
        <f>F62+F39</f>
        <v>11589553.289999999</v>
      </c>
      <c r="G64" s="36"/>
      <c r="H64" s="2"/>
    </row>
    <row r="65" spans="1:8" ht="18" x14ac:dyDescent="0.25">
      <c r="A65" s="38"/>
      <c r="B65" s="39"/>
      <c r="C65" s="39"/>
      <c r="D65" s="36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37"/>
      <c r="F72" s="2"/>
      <c r="G72" s="2"/>
      <c r="H72" s="2"/>
    </row>
    <row r="73" spans="1:8" ht="18" x14ac:dyDescent="0.25">
      <c r="A73" s="43"/>
      <c r="B73" s="39"/>
      <c r="C73" s="39"/>
      <c r="D73" s="39"/>
      <c r="E73" s="44"/>
      <c r="F73" s="2"/>
      <c r="G73" s="2"/>
      <c r="H73" s="2"/>
    </row>
    <row r="74" spans="1:8" ht="18" x14ac:dyDescent="0.25">
      <c r="A74" s="43"/>
      <c r="B74" s="39"/>
      <c r="C74" s="39"/>
      <c r="D74" s="39"/>
      <c r="E74" s="45"/>
      <c r="F74" s="2"/>
      <c r="G74" s="2"/>
      <c r="H74" s="2"/>
    </row>
    <row r="75" spans="1:8" ht="18" x14ac:dyDescent="0.25">
      <c r="A75" s="43"/>
      <c r="B75" s="39"/>
      <c r="C75" s="39"/>
      <c r="D75" s="39"/>
      <c r="E75" s="46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37"/>
      <c r="F77" s="2"/>
      <c r="G77" s="2"/>
      <c r="H77" s="2"/>
    </row>
    <row r="78" spans="1:8" ht="18" x14ac:dyDescent="0.25">
      <c r="A78" s="43"/>
      <c r="B78" s="39"/>
      <c r="C78" s="39"/>
      <c r="D78" s="39"/>
      <c r="E78" s="44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5"/>
      <c r="F81" s="2"/>
      <c r="G81" s="2"/>
      <c r="H81" s="2"/>
    </row>
    <row r="82" spans="1:8" ht="18" x14ac:dyDescent="0.25">
      <c r="A82" s="43"/>
      <c r="B82" s="39"/>
      <c r="C82" s="39"/>
      <c r="D82" s="39"/>
      <c r="E82" s="47"/>
      <c r="F82" s="2"/>
      <c r="G82" s="2"/>
      <c r="H82" s="2"/>
    </row>
    <row r="83" spans="1:8" ht="18" x14ac:dyDescent="0.25">
      <c r="A83" s="43"/>
      <c r="B83" s="39"/>
      <c r="C83" s="39"/>
      <c r="D83" s="39"/>
      <c r="E83" s="39"/>
      <c r="F83" s="2"/>
      <c r="G83" s="2"/>
      <c r="H83" s="2"/>
    </row>
    <row r="84" spans="1:8" ht="15.75" x14ac:dyDescent="0.25">
      <c r="A84" s="48"/>
      <c r="B84" s="2"/>
      <c r="C84" s="2"/>
      <c r="D84" s="2"/>
      <c r="E84" s="2"/>
      <c r="F84" s="2"/>
      <c r="G84" s="2"/>
      <c r="H84" s="2"/>
    </row>
  </sheetData>
  <phoneticPr fontId="17" type="noConversion"/>
  <printOptions horizontalCentered="1"/>
  <pageMargins left="0.20624999999999999" right="0.5" top="0.31944444444444442" bottom="0.25" header="0.5" footer="0.5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83"/>
  <sheetViews>
    <sheetView showOutlineSymbols="0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5.8867187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132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74"/>
      <c r="G9" s="75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74"/>
      <c r="G10" s="75"/>
      <c r="H10" s="15"/>
    </row>
    <row r="11" spans="1:8" ht="15.75" x14ac:dyDescent="0.25">
      <c r="A11" s="93" t="s">
        <v>101</v>
      </c>
      <c r="B11" s="13"/>
      <c r="C11" s="14"/>
      <c r="D11" s="139">
        <v>4</v>
      </c>
      <c r="E11" s="99">
        <v>920451</v>
      </c>
      <c r="F11" s="74">
        <v>-957.5</v>
      </c>
      <c r="G11" s="75">
        <f t="shared" ref="G11:G23" si="0">F11/E11</f>
        <v>-1.0402509204726813E-3</v>
      </c>
      <c r="H11" s="15"/>
    </row>
    <row r="12" spans="1:8" ht="15.75" x14ac:dyDescent="0.25">
      <c r="A12" s="93" t="s">
        <v>63</v>
      </c>
      <c r="B12" s="13"/>
      <c r="C12" s="14"/>
      <c r="D12" s="73"/>
      <c r="E12" s="99"/>
      <c r="F12" s="74"/>
      <c r="G12" s="75"/>
      <c r="H12" s="15"/>
    </row>
    <row r="13" spans="1:8" ht="15.75" x14ac:dyDescent="0.25">
      <c r="A13" s="93" t="s">
        <v>64</v>
      </c>
      <c r="B13" s="13"/>
      <c r="C13" s="14"/>
      <c r="D13" s="139">
        <v>1</v>
      </c>
      <c r="E13" s="99">
        <v>71485</v>
      </c>
      <c r="F13" s="74">
        <v>12030</v>
      </c>
      <c r="G13" s="75">
        <f t="shared" si="0"/>
        <v>0.16828705322794993</v>
      </c>
      <c r="H13" s="15"/>
    </row>
    <row r="14" spans="1:8" ht="15.75" x14ac:dyDescent="0.25">
      <c r="A14" s="93" t="s">
        <v>129</v>
      </c>
      <c r="B14" s="13"/>
      <c r="C14" s="14"/>
      <c r="D14" s="139">
        <v>4</v>
      </c>
      <c r="E14" s="99">
        <v>2027597</v>
      </c>
      <c r="F14" s="74">
        <v>254184.5</v>
      </c>
      <c r="G14" s="75">
        <f t="shared" si="0"/>
        <v>0.12536243642104422</v>
      </c>
      <c r="H14" s="15"/>
    </row>
    <row r="15" spans="1:8" ht="15.75" x14ac:dyDescent="0.25">
      <c r="A15" s="93" t="s">
        <v>25</v>
      </c>
      <c r="B15" s="13"/>
      <c r="C15" s="14"/>
      <c r="D15" s="139">
        <v>1</v>
      </c>
      <c r="E15" s="99">
        <v>87712</v>
      </c>
      <c r="F15" s="74">
        <v>42781</v>
      </c>
      <c r="G15" s="75">
        <f t="shared" si="0"/>
        <v>0.48774398029916088</v>
      </c>
      <c r="H15" s="15"/>
    </row>
    <row r="16" spans="1:8" ht="15.75" x14ac:dyDescent="0.25">
      <c r="A16" s="93" t="s">
        <v>111</v>
      </c>
      <c r="B16" s="13"/>
      <c r="C16" s="14"/>
      <c r="D16" s="139">
        <v>2</v>
      </c>
      <c r="E16" s="99">
        <v>158108</v>
      </c>
      <c r="F16" s="74">
        <v>41706.5</v>
      </c>
      <c r="G16" s="75">
        <f t="shared" si="0"/>
        <v>0.26378488122043159</v>
      </c>
      <c r="H16" s="15"/>
    </row>
    <row r="17" spans="1:8" ht="15.75" x14ac:dyDescent="0.25">
      <c r="A17" s="93" t="s">
        <v>131</v>
      </c>
      <c r="B17" s="13"/>
      <c r="C17" s="14"/>
      <c r="D17" s="139"/>
      <c r="E17" s="99"/>
      <c r="F17" s="74"/>
      <c r="G17" s="75"/>
      <c r="H17" s="15"/>
    </row>
    <row r="18" spans="1:8" ht="15.75" x14ac:dyDescent="0.25">
      <c r="A18" s="93" t="s">
        <v>14</v>
      </c>
      <c r="B18" s="13"/>
      <c r="C18" s="14"/>
      <c r="D18" s="139">
        <v>2</v>
      </c>
      <c r="E18" s="99">
        <v>290887</v>
      </c>
      <c r="F18" s="74">
        <v>127654.5</v>
      </c>
      <c r="G18" s="75">
        <f t="shared" si="0"/>
        <v>0.43884566859295876</v>
      </c>
      <c r="H18" s="15"/>
    </row>
    <row r="19" spans="1:8" ht="15.75" x14ac:dyDescent="0.25">
      <c r="A19" s="93" t="s">
        <v>15</v>
      </c>
      <c r="B19" s="13"/>
      <c r="C19" s="14"/>
      <c r="D19" s="139">
        <v>2</v>
      </c>
      <c r="E19" s="99">
        <v>1326234</v>
      </c>
      <c r="F19" s="74">
        <v>407062</v>
      </c>
      <c r="G19" s="75">
        <f t="shared" si="0"/>
        <v>0.30693075279324766</v>
      </c>
      <c r="H19" s="15"/>
    </row>
    <row r="20" spans="1:8" ht="15.75" x14ac:dyDescent="0.25">
      <c r="A20" s="93" t="s">
        <v>102</v>
      </c>
      <c r="B20" s="13"/>
      <c r="C20" s="14"/>
      <c r="D20" s="73"/>
      <c r="E20" s="99"/>
      <c r="F20" s="74"/>
      <c r="G20" s="75"/>
      <c r="H20" s="15"/>
    </row>
    <row r="21" spans="1:8" ht="15.75" x14ac:dyDescent="0.25">
      <c r="A21" s="93" t="s">
        <v>124</v>
      </c>
      <c r="B21" s="13"/>
      <c r="C21" s="14"/>
      <c r="D21" s="139">
        <v>2</v>
      </c>
      <c r="E21" s="99">
        <v>290415</v>
      </c>
      <c r="F21" s="74">
        <v>33427</v>
      </c>
      <c r="G21" s="75">
        <f t="shared" si="0"/>
        <v>0.11510080402183083</v>
      </c>
      <c r="H21" s="15"/>
    </row>
    <row r="22" spans="1:8" ht="15.75" x14ac:dyDescent="0.25">
      <c r="A22" s="93" t="s">
        <v>159</v>
      </c>
      <c r="B22" s="13"/>
      <c r="C22" s="14"/>
      <c r="D22" s="139">
        <v>10</v>
      </c>
      <c r="E22" s="99">
        <v>1940025</v>
      </c>
      <c r="F22" s="74">
        <v>456117</v>
      </c>
      <c r="G22" s="75">
        <f t="shared" si="0"/>
        <v>0.23510882591719179</v>
      </c>
      <c r="H22" s="15"/>
    </row>
    <row r="23" spans="1:8" ht="15.75" x14ac:dyDescent="0.25">
      <c r="A23" s="93" t="s">
        <v>117</v>
      </c>
      <c r="B23" s="13"/>
      <c r="C23" s="14"/>
      <c r="D23" s="139">
        <v>2</v>
      </c>
      <c r="E23" s="99">
        <v>16500</v>
      </c>
      <c r="F23" s="74">
        <v>9950</v>
      </c>
      <c r="G23" s="75">
        <f t="shared" si="0"/>
        <v>0.60303030303030303</v>
      </c>
      <c r="H23" s="15"/>
    </row>
    <row r="24" spans="1:8" ht="15.75" x14ac:dyDescent="0.25">
      <c r="A24" s="93" t="s">
        <v>154</v>
      </c>
      <c r="B24" s="13"/>
      <c r="C24" s="14"/>
      <c r="D24" s="73"/>
      <c r="E24" s="99"/>
      <c r="F24" s="74"/>
      <c r="G24" s="75"/>
      <c r="H24" s="15"/>
    </row>
    <row r="25" spans="1:8" ht="15.75" x14ac:dyDescent="0.25">
      <c r="A25" s="94" t="s">
        <v>20</v>
      </c>
      <c r="B25" s="13"/>
      <c r="C25" s="14"/>
      <c r="D25" s="139">
        <v>4</v>
      </c>
      <c r="E25" s="99">
        <v>733484</v>
      </c>
      <c r="F25" s="74">
        <v>153728</v>
      </c>
      <c r="G25" s="75">
        <f>F25/E25</f>
        <v>0.20958603050645958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74"/>
      <c r="G26" s="75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74"/>
      <c r="G27" s="75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74"/>
      <c r="G28" s="75"/>
      <c r="H28" s="15"/>
    </row>
    <row r="29" spans="1:8" ht="15.75" x14ac:dyDescent="0.25">
      <c r="A29" s="70" t="s">
        <v>146</v>
      </c>
      <c r="B29" s="13"/>
      <c r="C29" s="14"/>
      <c r="D29" s="73"/>
      <c r="E29" s="99"/>
      <c r="F29" s="74"/>
      <c r="G29" s="75"/>
      <c r="H29" s="15"/>
    </row>
    <row r="30" spans="1:8" ht="15.75" x14ac:dyDescent="0.25">
      <c r="A30" s="70" t="s">
        <v>67</v>
      </c>
      <c r="B30" s="13"/>
      <c r="C30" s="14"/>
      <c r="D30" s="139">
        <v>1</v>
      </c>
      <c r="E30" s="99">
        <v>46528</v>
      </c>
      <c r="F30" s="74">
        <v>11195</v>
      </c>
      <c r="G30" s="75">
        <f>F30/E30</f>
        <v>0.24060780605226961</v>
      </c>
      <c r="H30" s="15"/>
    </row>
    <row r="31" spans="1:8" ht="15.75" x14ac:dyDescent="0.25">
      <c r="A31" s="70" t="s">
        <v>160</v>
      </c>
      <c r="B31" s="13"/>
      <c r="C31" s="14"/>
      <c r="D31" s="139">
        <v>2</v>
      </c>
      <c r="E31" s="99">
        <v>429111</v>
      </c>
      <c r="F31" s="74">
        <v>89984</v>
      </c>
      <c r="G31" s="75">
        <f>F31/E31</f>
        <v>0.20969865605868879</v>
      </c>
      <c r="H31" s="15"/>
    </row>
    <row r="32" spans="1:8" ht="15.75" x14ac:dyDescent="0.25">
      <c r="A32" s="70" t="s">
        <v>53</v>
      </c>
      <c r="B32" s="13"/>
      <c r="C32" s="14"/>
      <c r="D32" s="139">
        <v>1</v>
      </c>
      <c r="E32" s="99">
        <v>149839</v>
      </c>
      <c r="F32" s="74">
        <v>52230</v>
      </c>
      <c r="G32" s="75">
        <f>F32/E32</f>
        <v>0.34857413623956379</v>
      </c>
      <c r="H32" s="15"/>
    </row>
    <row r="33" spans="1:8" ht="15.75" x14ac:dyDescent="0.25">
      <c r="A33" s="70" t="s">
        <v>98</v>
      </c>
      <c r="B33" s="13"/>
      <c r="C33" s="14"/>
      <c r="D33" s="139">
        <v>1</v>
      </c>
      <c r="E33" s="99">
        <v>33670</v>
      </c>
      <c r="F33" s="74">
        <v>13528</v>
      </c>
      <c r="G33" s="75">
        <f>F33/E33</f>
        <v>0.4017820017820018</v>
      </c>
      <c r="H33" s="15"/>
    </row>
    <row r="34" spans="1:8" ht="15.75" x14ac:dyDescent="0.25">
      <c r="A34" s="70" t="s">
        <v>103</v>
      </c>
      <c r="B34" s="13"/>
      <c r="C34" s="14"/>
      <c r="D34" s="139">
        <v>2</v>
      </c>
      <c r="E34" s="99">
        <v>1636325</v>
      </c>
      <c r="F34" s="74">
        <v>260805</v>
      </c>
      <c r="G34" s="75">
        <f>F34/E34</f>
        <v>0.1593845965807526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74"/>
      <c r="G35" s="79"/>
      <c r="H35" s="15"/>
    </row>
    <row r="36" spans="1:8" x14ac:dyDescent="0.2">
      <c r="A36" s="16" t="s">
        <v>44</v>
      </c>
      <c r="B36" s="13"/>
      <c r="C36" s="14"/>
      <c r="D36" s="77"/>
      <c r="E36" s="99"/>
      <c r="F36" s="74">
        <v>2800</v>
      </c>
      <c r="G36" s="79"/>
      <c r="H36" s="15"/>
    </row>
    <row r="37" spans="1:8" x14ac:dyDescent="0.2">
      <c r="A37" s="16" t="s">
        <v>30</v>
      </c>
      <c r="B37" s="13"/>
      <c r="C37" s="14"/>
      <c r="D37" s="77"/>
      <c r="E37" s="99"/>
      <c r="F37" s="74"/>
      <c r="G37" s="79"/>
      <c r="H37" s="15"/>
    </row>
    <row r="38" spans="1:8" x14ac:dyDescent="0.2">
      <c r="A38" s="17"/>
      <c r="B38" s="18"/>
      <c r="C38" s="14"/>
      <c r="D38" s="77"/>
      <c r="E38" s="80"/>
      <c r="F38" s="80"/>
      <c r="G38" s="79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41</v>
      </c>
      <c r="E39" s="82">
        <f>SUM(E9:E38)</f>
        <v>10158371</v>
      </c>
      <c r="F39" s="82">
        <f>SUM(F9:F38)</f>
        <v>1968225</v>
      </c>
      <c r="G39" s="83">
        <f>F39/E39</f>
        <v>0.19375399854957059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x14ac:dyDescent="0.25">
      <c r="A44" s="27" t="s">
        <v>33</v>
      </c>
      <c r="B44" s="28"/>
      <c r="C44" s="14"/>
      <c r="D44" s="73">
        <v>112</v>
      </c>
      <c r="E44" s="74">
        <v>12399865.050000001</v>
      </c>
      <c r="F44" s="74">
        <v>659770.65</v>
      </c>
      <c r="G44" s="75">
        <f>1-(+F44/E44)</f>
        <v>0.94679211045123435</v>
      </c>
      <c r="H44" s="15"/>
    </row>
    <row r="45" spans="1:8" ht="15.75" x14ac:dyDescent="0.25">
      <c r="A45" s="27" t="s">
        <v>34</v>
      </c>
      <c r="B45" s="28"/>
      <c r="C45" s="14"/>
      <c r="D45" s="73">
        <v>17</v>
      </c>
      <c r="E45" s="74">
        <v>6777803</v>
      </c>
      <c r="F45" s="74">
        <v>552097.13</v>
      </c>
      <c r="G45" s="75">
        <f t="shared" ref="G45:G53" si="1">1-(+F45/E45)</f>
        <v>0.91854334951901084</v>
      </c>
      <c r="H45" s="15"/>
    </row>
    <row r="46" spans="1:8" ht="15.75" x14ac:dyDescent="0.25">
      <c r="A46" s="27" t="s">
        <v>35</v>
      </c>
      <c r="B46" s="28"/>
      <c r="C46" s="14"/>
      <c r="D46" s="73">
        <v>87</v>
      </c>
      <c r="E46" s="74">
        <v>4299920.5</v>
      </c>
      <c r="F46" s="74">
        <v>284995.96999999997</v>
      </c>
      <c r="G46" s="75">
        <f t="shared" si="1"/>
        <v>0.93372064204442851</v>
      </c>
      <c r="H46" s="15"/>
    </row>
    <row r="47" spans="1:8" ht="15.75" x14ac:dyDescent="0.25">
      <c r="A47" s="27" t="s">
        <v>36</v>
      </c>
      <c r="B47" s="28"/>
      <c r="C47" s="14"/>
      <c r="D47" s="73"/>
      <c r="E47" s="74"/>
      <c r="F47" s="74"/>
      <c r="G47" s="75"/>
      <c r="H47" s="15"/>
    </row>
    <row r="48" spans="1:8" ht="15.75" x14ac:dyDescent="0.25">
      <c r="A48" s="27" t="s">
        <v>37</v>
      </c>
      <c r="B48" s="28"/>
      <c r="C48" s="14"/>
      <c r="D48" s="73">
        <v>114</v>
      </c>
      <c r="E48" s="74">
        <v>14915187.59</v>
      </c>
      <c r="F48" s="74">
        <v>926580.46</v>
      </c>
      <c r="G48" s="75">
        <f t="shared" si="1"/>
        <v>0.93787671429481501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x14ac:dyDescent="0.25">
      <c r="A50" s="27" t="s">
        <v>39</v>
      </c>
      <c r="B50" s="28"/>
      <c r="C50" s="14"/>
      <c r="D50" s="73">
        <v>16</v>
      </c>
      <c r="E50" s="74">
        <v>1351270</v>
      </c>
      <c r="F50" s="74">
        <v>60585</v>
      </c>
      <c r="G50" s="75">
        <f t="shared" si="1"/>
        <v>0.955164400896934</v>
      </c>
      <c r="H50" s="15"/>
    </row>
    <row r="51" spans="1:8" ht="15.75" x14ac:dyDescent="0.25">
      <c r="A51" s="27" t="s">
        <v>40</v>
      </c>
      <c r="B51" s="28"/>
      <c r="C51" s="14"/>
      <c r="D51" s="73">
        <v>3</v>
      </c>
      <c r="E51" s="74">
        <v>224820</v>
      </c>
      <c r="F51" s="74">
        <v>40080</v>
      </c>
      <c r="G51" s="75">
        <f t="shared" si="1"/>
        <v>0.82172404590338943</v>
      </c>
      <c r="H51" s="15"/>
    </row>
    <row r="52" spans="1:8" ht="15.75" x14ac:dyDescent="0.25">
      <c r="A52" s="27" t="s">
        <v>41</v>
      </c>
      <c r="B52" s="28"/>
      <c r="C52" s="14"/>
      <c r="D52" s="73">
        <v>5</v>
      </c>
      <c r="E52" s="74">
        <v>260775</v>
      </c>
      <c r="F52" s="74">
        <v>-31250</v>
      </c>
      <c r="G52" s="75">
        <f t="shared" si="1"/>
        <v>1.1198351068929153</v>
      </c>
      <c r="H52" s="15"/>
    </row>
    <row r="53" spans="1:8" ht="15.75" x14ac:dyDescent="0.25">
      <c r="A53" s="29" t="s">
        <v>60</v>
      </c>
      <c r="B53" s="30"/>
      <c r="C53" s="14"/>
      <c r="D53" s="73">
        <v>2</v>
      </c>
      <c r="E53" s="74">
        <v>180900</v>
      </c>
      <c r="F53" s="74">
        <v>26800</v>
      </c>
      <c r="G53" s="75">
        <f t="shared" si="1"/>
        <v>0.85185185185185186</v>
      </c>
      <c r="H53" s="15"/>
    </row>
    <row r="54" spans="1:8" ht="15.75" x14ac:dyDescent="0.25">
      <c r="A54" s="27" t="s">
        <v>61</v>
      </c>
      <c r="B54" s="30"/>
      <c r="C54" s="14"/>
      <c r="D54" s="73">
        <v>1273</v>
      </c>
      <c r="E54" s="74">
        <v>95022648.489999995</v>
      </c>
      <c r="F54" s="74">
        <v>10170475.560000001</v>
      </c>
      <c r="G54" s="75">
        <f>1-(+F54/E54)</f>
        <v>0.89296787953589485</v>
      </c>
      <c r="H54" s="15"/>
    </row>
    <row r="55" spans="1:8" ht="15.75" x14ac:dyDescent="0.25">
      <c r="A55" s="27" t="s">
        <v>62</v>
      </c>
      <c r="B55" s="30"/>
      <c r="C55" s="14"/>
      <c r="D55" s="73">
        <v>15</v>
      </c>
      <c r="E55" s="74">
        <v>421553.06</v>
      </c>
      <c r="F55" s="74">
        <v>45112.44</v>
      </c>
      <c r="G55" s="75">
        <f>1-(+F55/E55)</f>
        <v>0.89298514402908147</v>
      </c>
      <c r="H55" s="15"/>
    </row>
    <row r="56" spans="1:8" ht="15.75" x14ac:dyDescent="0.25">
      <c r="A56" s="72" t="s">
        <v>126</v>
      </c>
      <c r="B56" s="30"/>
      <c r="C56" s="14"/>
      <c r="D56" s="73"/>
      <c r="E56" s="74"/>
      <c r="F56" s="74"/>
      <c r="G56" s="75"/>
      <c r="H56" s="15"/>
    </row>
    <row r="57" spans="1:8" x14ac:dyDescent="0.2">
      <c r="A57" s="16" t="s">
        <v>42</v>
      </c>
      <c r="B57" s="30"/>
      <c r="C57" s="14"/>
      <c r="D57" s="77"/>
      <c r="E57" s="96"/>
      <c r="F57" s="74"/>
      <c r="G57" s="79"/>
      <c r="H57" s="15"/>
    </row>
    <row r="58" spans="1:8" x14ac:dyDescent="0.2">
      <c r="A58" s="16" t="s">
        <v>43</v>
      </c>
      <c r="B58" s="28"/>
      <c r="C58" s="14"/>
      <c r="D58" s="77"/>
      <c r="E58" s="96"/>
      <c r="F58" s="74"/>
      <c r="G58" s="79"/>
      <c r="H58" s="15"/>
    </row>
    <row r="59" spans="1:8" x14ac:dyDescent="0.2">
      <c r="A59" s="16" t="s">
        <v>44</v>
      </c>
      <c r="B59" s="28"/>
      <c r="C59" s="14"/>
      <c r="D59" s="77"/>
      <c r="E59" s="95"/>
      <c r="F59" s="74"/>
      <c r="G59" s="79"/>
      <c r="H59" s="15"/>
    </row>
    <row r="60" spans="1:8" x14ac:dyDescent="0.2">
      <c r="A60" s="16" t="s">
        <v>30</v>
      </c>
      <c r="B60" s="28"/>
      <c r="C60" s="14"/>
      <c r="D60" s="77"/>
      <c r="E60" s="95"/>
      <c r="F60" s="74"/>
      <c r="G60" s="79"/>
      <c r="H60" s="15"/>
    </row>
    <row r="61" spans="1:8" ht="15.75" x14ac:dyDescent="0.25">
      <c r="A61" s="32"/>
      <c r="B61" s="18"/>
      <c r="C61" s="14"/>
      <c r="D61" s="77"/>
      <c r="E61" s="97"/>
      <c r="F61" s="80"/>
      <c r="G61" s="79"/>
      <c r="H61" s="15"/>
    </row>
    <row r="62" spans="1:8" ht="15.75" x14ac:dyDescent="0.25">
      <c r="A62" s="20" t="s">
        <v>45</v>
      </c>
      <c r="B62" s="20"/>
      <c r="C62" s="21"/>
      <c r="D62" s="81">
        <f>SUM(D44:D58)</f>
        <v>1644</v>
      </c>
      <c r="E62" s="82">
        <f>SUM(E44:E61)</f>
        <v>135854742.69</v>
      </c>
      <c r="F62" s="82">
        <f>SUM(F44:F61)</f>
        <v>12735247.209999999</v>
      </c>
      <c r="G62" s="83">
        <f>1-(F62/E62)</f>
        <v>0.90625835390185894</v>
      </c>
      <c r="H62" s="15"/>
    </row>
    <row r="63" spans="1:8" x14ac:dyDescent="0.2">
      <c r="A63" s="33"/>
      <c r="B63" s="33"/>
      <c r="C63" s="50"/>
      <c r="D63" s="98"/>
      <c r="E63" s="92"/>
      <c r="F63" s="34"/>
      <c r="G63" s="34"/>
      <c r="H63" s="2"/>
    </row>
    <row r="64" spans="1:8" ht="18" x14ac:dyDescent="0.25">
      <c r="A64" s="35" t="s">
        <v>46</v>
      </c>
      <c r="B64" s="36"/>
      <c r="C64" s="39"/>
      <c r="D64" s="51"/>
      <c r="E64" s="36"/>
      <c r="F64" s="37">
        <f>F62+F39</f>
        <v>14703472.209999999</v>
      </c>
      <c r="G64" s="36"/>
      <c r="H64" s="2"/>
    </row>
    <row r="65" spans="1:8" ht="18" x14ac:dyDescent="0.25">
      <c r="A65" s="38"/>
      <c r="B65" s="39"/>
      <c r="C65" s="39"/>
      <c r="D65" s="113"/>
      <c r="E65" s="36"/>
      <c r="F65" s="37"/>
      <c r="G65" s="36"/>
      <c r="H65" s="2"/>
    </row>
    <row r="66" spans="1:8" ht="15.75" x14ac:dyDescent="0.25">
      <c r="A66" s="4" t="s">
        <v>47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48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 t="s">
        <v>49</v>
      </c>
      <c r="B68" s="40"/>
      <c r="C68" s="40"/>
      <c r="D68" s="40"/>
      <c r="E68" s="40"/>
      <c r="F68" s="41"/>
      <c r="G68" s="40"/>
      <c r="H68" s="2"/>
    </row>
    <row r="69" spans="1:8" ht="15.75" x14ac:dyDescent="0.25">
      <c r="A69" s="4"/>
      <c r="B69" s="40"/>
      <c r="C69" s="40"/>
      <c r="D69" s="40"/>
      <c r="E69" s="40"/>
      <c r="F69" s="41"/>
      <c r="G69" s="40"/>
      <c r="H69" s="2"/>
    </row>
    <row r="70" spans="1:8" ht="18" x14ac:dyDescent="0.25">
      <c r="A70" s="42" t="s">
        <v>50</v>
      </c>
      <c r="B70" s="39"/>
      <c r="C70" s="39"/>
      <c r="D70" s="39"/>
      <c r="E70" s="39"/>
      <c r="F70" s="37"/>
      <c r="G70" s="39"/>
      <c r="H70" s="2"/>
    </row>
    <row r="71" spans="1:8" ht="18" x14ac:dyDescent="0.25">
      <c r="A71" s="43"/>
      <c r="B71" s="39"/>
      <c r="C71" s="39"/>
      <c r="D71" s="39"/>
      <c r="E71" s="37"/>
      <c r="F71" s="2"/>
      <c r="G71" s="2"/>
      <c r="H71" s="2"/>
    </row>
    <row r="72" spans="1:8" ht="18" x14ac:dyDescent="0.25">
      <c r="A72" s="115"/>
      <c r="B72" s="116"/>
      <c r="C72" s="116"/>
      <c r="D72" s="116"/>
      <c r="E72" s="44"/>
      <c r="F72" s="2"/>
      <c r="G72" s="2"/>
      <c r="H72" s="2"/>
    </row>
    <row r="73" spans="1:8" ht="18" x14ac:dyDescent="0.25">
      <c r="A73" s="43"/>
      <c r="B73" s="39"/>
      <c r="C73" s="39"/>
      <c r="D73" s="39"/>
      <c r="E73" s="45"/>
      <c r="F73" s="2"/>
      <c r="G73" s="2"/>
      <c r="H73" s="2"/>
    </row>
    <row r="74" spans="1:8" ht="18" x14ac:dyDescent="0.25">
      <c r="A74" s="43"/>
      <c r="B74" s="39"/>
      <c r="C74" s="39"/>
      <c r="D74" s="39"/>
      <c r="E74" s="46"/>
      <c r="F74" s="2"/>
      <c r="G74" s="2"/>
      <c r="H74" s="2"/>
    </row>
    <row r="75" spans="1:8" ht="18" x14ac:dyDescent="0.25">
      <c r="A75" s="43"/>
      <c r="B75" s="39"/>
      <c r="C75" s="39"/>
      <c r="D75" s="39"/>
      <c r="E75" s="37"/>
      <c r="F75" s="2"/>
      <c r="G75" s="2"/>
      <c r="H75" s="2"/>
    </row>
    <row r="76" spans="1:8" ht="18" x14ac:dyDescent="0.25">
      <c r="A76" s="43"/>
      <c r="B76" s="39"/>
      <c r="C76" s="39"/>
      <c r="D76" s="39"/>
      <c r="E76" s="37"/>
      <c r="F76" s="2"/>
      <c r="G76" s="2"/>
      <c r="H76" s="2"/>
    </row>
    <row r="77" spans="1:8" ht="18" x14ac:dyDescent="0.25">
      <c r="A77" s="43"/>
      <c r="B77" s="39"/>
      <c r="C77" s="39"/>
      <c r="D77" s="39"/>
      <c r="E77" s="44"/>
      <c r="F77" s="2"/>
      <c r="G77" s="2"/>
      <c r="H77" s="2"/>
    </row>
    <row r="78" spans="1:8" ht="18" x14ac:dyDescent="0.25">
      <c r="A78" s="43"/>
      <c r="B78" s="39"/>
      <c r="C78" s="39"/>
      <c r="D78" s="39"/>
      <c r="E78" s="45"/>
      <c r="F78" s="2"/>
      <c r="G78" s="2"/>
      <c r="H78" s="2"/>
    </row>
    <row r="79" spans="1:8" ht="18" x14ac:dyDescent="0.25">
      <c r="A79" s="43"/>
      <c r="B79" s="39"/>
      <c r="C79" s="39"/>
      <c r="D79" s="39"/>
      <c r="E79" s="45"/>
      <c r="F79" s="2"/>
      <c r="G79" s="2"/>
      <c r="H79" s="2"/>
    </row>
    <row r="80" spans="1:8" ht="18" x14ac:dyDescent="0.25">
      <c r="A80" s="43"/>
      <c r="B80" s="39"/>
      <c r="C80" s="39"/>
      <c r="D80" s="39"/>
      <c r="E80" s="45"/>
      <c r="F80" s="2"/>
      <c r="G80" s="2"/>
      <c r="H80" s="2"/>
    </row>
    <row r="81" spans="1:8" ht="18" x14ac:dyDescent="0.25">
      <c r="A81" s="43"/>
      <c r="B81" s="39"/>
      <c r="C81" s="39"/>
      <c r="D81" s="39"/>
      <c r="E81" s="47"/>
      <c r="F81" s="2"/>
      <c r="G81" s="2"/>
      <c r="H81" s="2"/>
    </row>
    <row r="82" spans="1:8" ht="18" x14ac:dyDescent="0.25">
      <c r="A82" s="43"/>
      <c r="B82" s="39"/>
      <c r="C82" s="39"/>
      <c r="D82" s="39"/>
      <c r="E82" s="39"/>
      <c r="F82" s="2"/>
      <c r="G82" s="2"/>
      <c r="H82" s="2"/>
    </row>
    <row r="83" spans="1:8" ht="15.75" x14ac:dyDescent="0.25">
      <c r="A83" s="48"/>
      <c r="B83" s="2"/>
      <c r="C83" s="2"/>
      <c r="D83" s="2"/>
      <c r="E83" s="2"/>
      <c r="F83" s="2"/>
      <c r="G83" s="2"/>
      <c r="H83" s="2"/>
    </row>
  </sheetData>
  <phoneticPr fontId="17" type="noConversion"/>
  <printOptions horizontalCentered="1"/>
  <pageMargins left="0.20624999999999999" right="0.5" top="0.31944444444444398" bottom="0.25" header="0.5" footer="0.5"/>
  <pageSetup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zoomScale="87" workbookViewId="0">
      <selection activeCell="D9" sqref="D9"/>
    </sheetView>
  </sheetViews>
  <sheetFormatPr defaultRowHeight="23.25" x14ac:dyDescent="0.35"/>
  <cols>
    <col min="1" max="1" width="9.6640625" style="53" customWidth="1"/>
    <col min="2" max="2" width="15.6640625" style="53" customWidth="1"/>
    <col min="3" max="3" width="3.6640625" style="53" customWidth="1"/>
    <col min="4" max="4" width="7.6640625" style="53" customWidth="1"/>
    <col min="5" max="6" width="14.6640625" style="53" customWidth="1"/>
    <col min="7" max="7" width="11.6640625" style="53" customWidth="1"/>
    <col min="8" max="16384" width="8.88671875" style="53"/>
  </cols>
  <sheetData>
    <row r="1" spans="1:8" ht="23.25" customHeight="1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customHeight="1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customHeight="1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ht="15.75" customHeight="1" x14ac:dyDescent="0.35">
      <c r="A4" s="4"/>
      <c r="B4" s="4"/>
      <c r="C4" s="4"/>
      <c r="D4" s="4"/>
      <c r="E4" s="4"/>
      <c r="F4" s="5"/>
      <c r="G4" s="5"/>
      <c r="H4" s="2"/>
    </row>
    <row r="5" spans="1:8" ht="23.25" customHeight="1" x14ac:dyDescent="0.35">
      <c r="A5" s="2"/>
      <c r="B5" s="4"/>
      <c r="C5" s="4"/>
      <c r="D5" s="6" t="s">
        <v>68</v>
      </c>
      <c r="E5" s="7"/>
      <c r="F5" s="8"/>
      <c r="G5" s="5"/>
      <c r="H5" s="2"/>
    </row>
    <row r="6" spans="1:8" ht="15.75" customHeight="1" x14ac:dyDescent="0.35">
      <c r="A6" s="9" t="s">
        <v>3</v>
      </c>
      <c r="B6" s="4"/>
      <c r="C6" s="4"/>
      <c r="D6" s="4"/>
      <c r="E6" s="4"/>
      <c r="F6" s="5"/>
      <c r="G6" s="5"/>
      <c r="H6" s="2"/>
    </row>
    <row r="7" spans="1:8" ht="15.75" customHeight="1" x14ac:dyDescent="0.3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customHeight="1" x14ac:dyDescent="0.3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customHeight="1" x14ac:dyDescent="0.35">
      <c r="A9" s="93" t="s">
        <v>10</v>
      </c>
      <c r="B9" s="13"/>
      <c r="C9" s="14"/>
      <c r="D9" s="73">
        <v>2</v>
      </c>
      <c r="E9" s="74">
        <v>96253</v>
      </c>
      <c r="F9" s="74">
        <v>15884</v>
      </c>
      <c r="G9" s="75">
        <f>F9/E9</f>
        <v>0.16502342784121016</v>
      </c>
      <c r="H9" s="15"/>
    </row>
    <row r="10" spans="1:8" ht="15.75" customHeight="1" x14ac:dyDescent="0.35">
      <c r="A10" s="93" t="s">
        <v>11</v>
      </c>
      <c r="B10" s="13"/>
      <c r="C10" s="14"/>
      <c r="D10" s="73"/>
      <c r="E10" s="74"/>
      <c r="F10" s="74"/>
      <c r="G10" s="75"/>
      <c r="H10" s="15"/>
    </row>
    <row r="11" spans="1:8" ht="15.75" customHeight="1" x14ac:dyDescent="0.35">
      <c r="A11" s="93" t="s">
        <v>69</v>
      </c>
      <c r="B11" s="13"/>
      <c r="C11" s="14"/>
      <c r="D11" s="73"/>
      <c r="E11" s="74"/>
      <c r="F11" s="74"/>
      <c r="G11" s="75"/>
      <c r="H11" s="15"/>
    </row>
    <row r="12" spans="1:8" ht="15.75" customHeight="1" x14ac:dyDescent="0.35">
      <c r="A12" s="93" t="s">
        <v>12</v>
      </c>
      <c r="B12" s="13"/>
      <c r="C12" s="14"/>
      <c r="D12" s="73"/>
      <c r="E12" s="74"/>
      <c r="F12" s="74"/>
      <c r="G12" s="75"/>
      <c r="H12" s="15"/>
    </row>
    <row r="13" spans="1:8" ht="15.75" customHeight="1" x14ac:dyDescent="0.35">
      <c r="A13" s="93" t="s">
        <v>115</v>
      </c>
      <c r="B13" s="13"/>
      <c r="C13" s="14"/>
      <c r="D13" s="73"/>
      <c r="E13" s="74"/>
      <c r="F13" s="74"/>
      <c r="G13" s="75"/>
      <c r="H13" s="15"/>
    </row>
    <row r="14" spans="1:8" ht="15.75" customHeight="1" x14ac:dyDescent="0.35">
      <c r="A14" s="93" t="s">
        <v>97</v>
      </c>
      <c r="B14" s="13"/>
      <c r="C14" s="14"/>
      <c r="D14" s="73"/>
      <c r="E14" s="74"/>
      <c r="F14" s="74"/>
      <c r="G14" s="75"/>
      <c r="H14" s="15"/>
    </row>
    <row r="15" spans="1:8" ht="15.75" customHeight="1" x14ac:dyDescent="0.35">
      <c r="A15" s="93" t="s">
        <v>57</v>
      </c>
      <c r="B15" s="13"/>
      <c r="C15" s="14"/>
      <c r="D15" s="73">
        <v>1</v>
      </c>
      <c r="E15" s="74">
        <v>10653</v>
      </c>
      <c r="F15" s="74">
        <v>7350.5</v>
      </c>
      <c r="G15" s="75">
        <f>+F15/E15</f>
        <v>0.68999342908101002</v>
      </c>
      <c r="H15" s="15"/>
    </row>
    <row r="16" spans="1:8" ht="15.75" customHeight="1" x14ac:dyDescent="0.35">
      <c r="A16" s="93" t="s">
        <v>70</v>
      </c>
      <c r="B16" s="13"/>
      <c r="C16" s="14"/>
      <c r="D16" s="73"/>
      <c r="E16" s="74"/>
      <c r="F16" s="74"/>
      <c r="G16" s="75"/>
      <c r="H16" s="15"/>
    </row>
    <row r="17" spans="1:8" ht="15.75" customHeight="1" x14ac:dyDescent="0.35">
      <c r="A17" s="93" t="s">
        <v>25</v>
      </c>
      <c r="B17" s="13"/>
      <c r="C17" s="14"/>
      <c r="D17" s="73"/>
      <c r="E17" s="74"/>
      <c r="F17" s="74"/>
      <c r="G17" s="75"/>
      <c r="H17" s="15"/>
    </row>
    <row r="18" spans="1:8" ht="15.75" customHeight="1" x14ac:dyDescent="0.35">
      <c r="A18" s="93" t="s">
        <v>14</v>
      </c>
      <c r="B18" s="13"/>
      <c r="C18" s="14"/>
      <c r="D18" s="73"/>
      <c r="E18" s="74"/>
      <c r="F18" s="74"/>
      <c r="G18" s="75"/>
      <c r="H18" s="15"/>
    </row>
    <row r="19" spans="1:8" ht="15.75" customHeight="1" x14ac:dyDescent="0.35">
      <c r="A19" s="93" t="s">
        <v>15</v>
      </c>
      <c r="B19" s="13"/>
      <c r="C19" s="14"/>
      <c r="D19" s="73"/>
      <c r="E19" s="74"/>
      <c r="F19" s="74"/>
      <c r="G19" s="75"/>
      <c r="H19" s="15"/>
    </row>
    <row r="20" spans="1:8" ht="15.75" customHeight="1" x14ac:dyDescent="0.35">
      <c r="A20" s="93" t="s">
        <v>16</v>
      </c>
      <c r="B20" s="13"/>
      <c r="C20" s="14"/>
      <c r="D20" s="73"/>
      <c r="E20" s="74"/>
      <c r="F20" s="74"/>
      <c r="G20" s="75"/>
      <c r="H20" s="15"/>
    </row>
    <row r="21" spans="1:8" ht="15.75" customHeight="1" x14ac:dyDescent="0.35">
      <c r="A21" s="93" t="s">
        <v>71</v>
      </c>
      <c r="B21" s="13"/>
      <c r="C21" s="14"/>
      <c r="D21" s="73"/>
      <c r="E21" s="74"/>
      <c r="F21" s="74"/>
      <c r="G21" s="75"/>
      <c r="H21" s="15"/>
    </row>
    <row r="22" spans="1:8" ht="15.75" customHeight="1" x14ac:dyDescent="0.35">
      <c r="A22" s="93" t="s">
        <v>127</v>
      </c>
      <c r="B22" s="13"/>
      <c r="C22" s="14"/>
      <c r="D22" s="73"/>
      <c r="E22" s="74"/>
      <c r="F22" s="74"/>
      <c r="G22" s="75"/>
      <c r="H22" s="15"/>
    </row>
    <row r="23" spans="1:8" ht="15.75" customHeight="1" x14ac:dyDescent="0.35">
      <c r="A23" s="93" t="s">
        <v>18</v>
      </c>
      <c r="B23" s="13"/>
      <c r="C23" s="14"/>
      <c r="D23" s="73"/>
      <c r="E23" s="74"/>
      <c r="F23" s="74"/>
      <c r="G23" s="75"/>
      <c r="H23" s="15"/>
    </row>
    <row r="24" spans="1:8" ht="15.75" customHeight="1" x14ac:dyDescent="0.35">
      <c r="A24" s="93" t="s">
        <v>19</v>
      </c>
      <c r="B24" s="13"/>
      <c r="C24" s="14"/>
      <c r="D24" s="73"/>
      <c r="E24" s="74"/>
      <c r="F24" s="74"/>
      <c r="G24" s="75"/>
      <c r="H24" s="15"/>
    </row>
    <row r="25" spans="1:8" ht="15.75" customHeight="1" x14ac:dyDescent="0.35">
      <c r="A25" s="94" t="s">
        <v>20</v>
      </c>
      <c r="B25" s="13"/>
      <c r="C25" s="14"/>
      <c r="D25" s="73"/>
      <c r="E25" s="74"/>
      <c r="F25" s="74"/>
      <c r="G25" s="75"/>
      <c r="H25" s="15"/>
    </row>
    <row r="26" spans="1:8" ht="15.75" customHeight="1" x14ac:dyDescent="0.35">
      <c r="A26" s="94" t="s">
        <v>21</v>
      </c>
      <c r="B26" s="13"/>
      <c r="C26" s="14"/>
      <c r="D26" s="73"/>
      <c r="E26" s="74"/>
      <c r="F26" s="74"/>
      <c r="G26" s="75"/>
      <c r="H26" s="15"/>
    </row>
    <row r="27" spans="1:8" ht="15.75" customHeight="1" x14ac:dyDescent="0.35">
      <c r="A27" s="70" t="s">
        <v>22</v>
      </c>
      <c r="B27" s="13"/>
      <c r="C27" s="14"/>
      <c r="D27" s="73"/>
      <c r="E27" s="74"/>
      <c r="F27" s="74"/>
      <c r="G27" s="75"/>
      <c r="H27" s="15"/>
    </row>
    <row r="28" spans="1:8" ht="15.75" customHeight="1" x14ac:dyDescent="0.35">
      <c r="A28" s="70" t="s">
        <v>23</v>
      </c>
      <c r="B28" s="13"/>
      <c r="C28" s="14"/>
      <c r="D28" s="73"/>
      <c r="E28" s="74"/>
      <c r="F28" s="74"/>
      <c r="G28" s="75"/>
      <c r="H28" s="15"/>
    </row>
    <row r="29" spans="1:8" ht="15.75" customHeight="1" x14ac:dyDescent="0.35">
      <c r="A29" s="70" t="s">
        <v>24</v>
      </c>
      <c r="B29" s="13"/>
      <c r="C29" s="14"/>
      <c r="D29" s="73"/>
      <c r="E29" s="74"/>
      <c r="F29" s="74"/>
      <c r="G29" s="75"/>
      <c r="H29" s="15"/>
    </row>
    <row r="30" spans="1:8" ht="15.75" customHeight="1" x14ac:dyDescent="0.35">
      <c r="A30" s="70" t="s">
        <v>112</v>
      </c>
      <c r="B30" s="13"/>
      <c r="C30" s="14"/>
      <c r="D30" s="73"/>
      <c r="E30" s="74"/>
      <c r="F30" s="74"/>
      <c r="G30" s="75"/>
      <c r="H30" s="15"/>
    </row>
    <row r="31" spans="1:8" ht="15.75" customHeight="1" x14ac:dyDescent="0.35">
      <c r="A31" s="70" t="s">
        <v>27</v>
      </c>
      <c r="B31" s="13"/>
      <c r="C31" s="14"/>
      <c r="D31" s="73">
        <v>1</v>
      </c>
      <c r="E31" s="74">
        <v>52978</v>
      </c>
      <c r="F31" s="74">
        <v>14843</v>
      </c>
      <c r="G31" s="75">
        <f>+F31/E31</f>
        <v>0.28017290195930389</v>
      </c>
      <c r="H31" s="15"/>
    </row>
    <row r="32" spans="1:8" ht="15.75" customHeight="1" x14ac:dyDescent="0.35">
      <c r="A32" s="70" t="s">
        <v>53</v>
      </c>
      <c r="B32" s="13"/>
      <c r="C32" s="14"/>
      <c r="D32" s="73"/>
      <c r="E32" s="74"/>
      <c r="F32" s="74"/>
      <c r="G32" s="75"/>
      <c r="H32" s="15"/>
    </row>
    <row r="33" spans="1:8" ht="15.75" customHeight="1" x14ac:dyDescent="0.35">
      <c r="A33" s="70" t="s">
        <v>118</v>
      </c>
      <c r="B33" s="13"/>
      <c r="C33" s="14"/>
      <c r="D33" s="73"/>
      <c r="E33" s="74"/>
      <c r="F33" s="74"/>
      <c r="G33" s="75"/>
      <c r="H33" s="15"/>
    </row>
    <row r="34" spans="1:8" ht="15.75" customHeight="1" x14ac:dyDescent="0.35">
      <c r="A34" s="70" t="s">
        <v>130</v>
      </c>
      <c r="B34" s="13"/>
      <c r="C34" s="14"/>
      <c r="D34" s="73"/>
      <c r="E34" s="74"/>
      <c r="F34" s="74"/>
      <c r="G34" s="75"/>
      <c r="H34" s="15"/>
    </row>
    <row r="35" spans="1:8" ht="15.75" customHeight="1" x14ac:dyDescent="0.35">
      <c r="A35" s="16" t="s">
        <v>28</v>
      </c>
      <c r="B35" s="13"/>
      <c r="C35" s="14"/>
      <c r="D35" s="77"/>
      <c r="E35" s="95"/>
      <c r="F35" s="74"/>
      <c r="G35" s="79"/>
      <c r="H35" s="15"/>
    </row>
    <row r="36" spans="1:8" ht="15.75" customHeight="1" x14ac:dyDescent="0.35">
      <c r="A36" s="16" t="s">
        <v>44</v>
      </c>
      <c r="B36" s="13"/>
      <c r="C36" s="14"/>
      <c r="D36" s="77"/>
      <c r="E36" s="95"/>
      <c r="F36" s="74"/>
      <c r="G36" s="79"/>
      <c r="H36" s="15"/>
    </row>
    <row r="37" spans="1:8" ht="15.75" customHeight="1" x14ac:dyDescent="0.35">
      <c r="A37" s="16" t="s">
        <v>30</v>
      </c>
      <c r="B37" s="13"/>
      <c r="C37" s="14"/>
      <c r="D37" s="77"/>
      <c r="E37" s="78"/>
      <c r="F37" s="76"/>
      <c r="G37" s="79"/>
      <c r="H37" s="15"/>
    </row>
    <row r="38" spans="1:8" ht="15.75" customHeight="1" x14ac:dyDescent="0.35">
      <c r="A38" s="17"/>
      <c r="B38" s="18"/>
      <c r="C38" s="14"/>
      <c r="D38" s="77"/>
      <c r="E38" s="80"/>
      <c r="F38" s="80"/>
      <c r="G38" s="79"/>
      <c r="H38" s="15"/>
    </row>
    <row r="39" spans="1:8" ht="15.75" customHeight="1" x14ac:dyDescent="0.35">
      <c r="A39" s="19" t="s">
        <v>31</v>
      </c>
      <c r="B39" s="20"/>
      <c r="C39" s="21"/>
      <c r="D39" s="81">
        <f>SUM(D9:D38)</f>
        <v>4</v>
      </c>
      <c r="E39" s="82">
        <f>SUM(E9:E38)</f>
        <v>159884</v>
      </c>
      <c r="F39" s="82">
        <f>SUM(F9:F38)</f>
        <v>38077.5</v>
      </c>
      <c r="G39" s="83">
        <f>F39/E39</f>
        <v>0.23815703885316855</v>
      </c>
      <c r="H39" s="15"/>
    </row>
    <row r="40" spans="1:8" ht="15.75" customHeight="1" x14ac:dyDescent="0.35">
      <c r="A40" s="22"/>
      <c r="B40" s="22"/>
      <c r="C40" s="22"/>
      <c r="D40" s="84"/>
      <c r="E40" s="85"/>
      <c r="F40" s="86"/>
      <c r="G40" s="86"/>
      <c r="H40" s="2"/>
    </row>
    <row r="41" spans="1:8" ht="15.75" customHeight="1" x14ac:dyDescent="0.35">
      <c r="A41" s="23" t="s">
        <v>32</v>
      </c>
      <c r="B41" s="24"/>
      <c r="C41" s="24"/>
      <c r="D41" s="25"/>
      <c r="E41" s="87"/>
      <c r="F41" s="88"/>
      <c r="G41" s="88"/>
      <c r="H41" s="2"/>
    </row>
    <row r="42" spans="1:8" ht="15.75" customHeight="1" x14ac:dyDescent="0.35">
      <c r="A42" s="26"/>
      <c r="B42" s="26"/>
      <c r="C42" s="26"/>
      <c r="D42" s="89"/>
      <c r="E42" s="25" t="s">
        <v>133</v>
      </c>
      <c r="F42" s="25" t="s">
        <v>133</v>
      </c>
      <c r="G42" s="25" t="s">
        <v>5</v>
      </c>
      <c r="H42" s="2"/>
    </row>
    <row r="43" spans="1:8" ht="15.75" customHeight="1" x14ac:dyDescent="0.3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88" t="s">
        <v>135</v>
      </c>
      <c r="H43" s="2"/>
    </row>
    <row r="44" spans="1:8" ht="15.75" customHeight="1" x14ac:dyDescent="0.35">
      <c r="A44" s="27" t="s">
        <v>33</v>
      </c>
      <c r="B44" s="28"/>
      <c r="C44" s="14"/>
      <c r="D44" s="73">
        <v>9</v>
      </c>
      <c r="E44" s="74">
        <v>598995.30000000005</v>
      </c>
      <c r="F44" s="74">
        <v>40257.42</v>
      </c>
      <c r="G44" s="75">
        <f>1-(+F44/E44)</f>
        <v>0.93279175980178808</v>
      </c>
      <c r="H44" s="15"/>
    </row>
    <row r="45" spans="1:8" ht="15.75" customHeight="1" x14ac:dyDescent="0.35">
      <c r="A45" s="27" t="s">
        <v>34</v>
      </c>
      <c r="B45" s="28"/>
      <c r="C45" s="14"/>
      <c r="D45" s="73"/>
      <c r="E45" s="74"/>
      <c r="F45" s="74"/>
      <c r="G45" s="75"/>
      <c r="H45" s="15"/>
    </row>
    <row r="46" spans="1:8" ht="15.75" customHeight="1" x14ac:dyDescent="0.35">
      <c r="A46" s="27" t="s">
        <v>35</v>
      </c>
      <c r="B46" s="28"/>
      <c r="C46" s="14"/>
      <c r="D46" s="73">
        <v>16</v>
      </c>
      <c r="E46" s="74">
        <v>402331.75</v>
      </c>
      <c r="F46" s="74">
        <v>41804.75</v>
      </c>
      <c r="G46" s="75">
        <f>1-(+F46/E46)</f>
        <v>0.89609383301218459</v>
      </c>
      <c r="H46" s="15"/>
    </row>
    <row r="47" spans="1:8" ht="15.75" customHeight="1" x14ac:dyDescent="0.35">
      <c r="A47" s="27" t="s">
        <v>36</v>
      </c>
      <c r="B47" s="28"/>
      <c r="C47" s="14"/>
      <c r="D47" s="73">
        <v>12</v>
      </c>
      <c r="E47" s="74">
        <v>500290.5</v>
      </c>
      <c r="F47" s="74">
        <v>33107</v>
      </c>
      <c r="G47" s="75">
        <f>1-(+F47/E47)</f>
        <v>0.93382444799571451</v>
      </c>
      <c r="H47" s="15"/>
    </row>
    <row r="48" spans="1:8" ht="15.75" customHeight="1" x14ac:dyDescent="0.35">
      <c r="A48" s="27" t="s">
        <v>37</v>
      </c>
      <c r="B48" s="28"/>
      <c r="C48" s="14"/>
      <c r="D48" s="73">
        <v>16</v>
      </c>
      <c r="E48" s="74">
        <v>1169264.3899999999</v>
      </c>
      <c r="F48" s="74">
        <v>116939.05</v>
      </c>
      <c r="G48" s="75">
        <f>1-(+F48/E48)</f>
        <v>0.8999892145864461</v>
      </c>
      <c r="H48" s="15"/>
    </row>
    <row r="49" spans="1:8" ht="15.75" customHeight="1" x14ac:dyDescent="0.35">
      <c r="A49" s="27" t="s">
        <v>38</v>
      </c>
      <c r="B49" s="28"/>
      <c r="C49" s="14"/>
      <c r="D49" s="73"/>
      <c r="E49" s="74"/>
      <c r="F49" s="74"/>
      <c r="G49" s="75"/>
      <c r="H49" s="15"/>
    </row>
    <row r="50" spans="1:8" ht="15.75" customHeight="1" x14ac:dyDescent="0.35">
      <c r="A50" s="27" t="s">
        <v>39</v>
      </c>
      <c r="B50" s="28"/>
      <c r="C50" s="14"/>
      <c r="D50" s="73">
        <v>9</v>
      </c>
      <c r="E50" s="74">
        <v>552123.5</v>
      </c>
      <c r="F50" s="74">
        <v>48922</v>
      </c>
      <c r="G50" s="75">
        <f>1-(+F50/E50)</f>
        <v>0.91139301261402572</v>
      </c>
      <c r="H50" s="15"/>
    </row>
    <row r="51" spans="1:8" ht="15.75" customHeight="1" x14ac:dyDescent="0.35">
      <c r="A51" s="27" t="s">
        <v>40</v>
      </c>
      <c r="B51" s="28"/>
      <c r="C51" s="14"/>
      <c r="D51" s="73"/>
      <c r="E51" s="74"/>
      <c r="F51" s="74"/>
      <c r="G51" s="75"/>
      <c r="H51" s="15"/>
    </row>
    <row r="52" spans="1:8" ht="15.75" customHeight="1" x14ac:dyDescent="0.35">
      <c r="A52" s="27" t="s">
        <v>41</v>
      </c>
      <c r="B52" s="28"/>
      <c r="C52" s="14"/>
      <c r="D52" s="73"/>
      <c r="E52" s="74"/>
      <c r="F52" s="74"/>
      <c r="G52" s="75"/>
      <c r="H52" s="15"/>
    </row>
    <row r="53" spans="1:8" ht="15.75" customHeight="1" x14ac:dyDescent="0.35">
      <c r="A53" s="27" t="s">
        <v>61</v>
      </c>
      <c r="B53" s="30"/>
      <c r="C53" s="14"/>
      <c r="D53" s="73">
        <v>337</v>
      </c>
      <c r="E53" s="74">
        <v>23396918.460000001</v>
      </c>
      <c r="F53" s="74">
        <v>2440787.3199999998</v>
      </c>
      <c r="G53" s="75">
        <f>1-(+F53/E53)</f>
        <v>0.89567911158160274</v>
      </c>
      <c r="H53" s="15"/>
    </row>
    <row r="54" spans="1:8" ht="15.75" customHeight="1" x14ac:dyDescent="0.35">
      <c r="A54" s="27" t="s">
        <v>62</v>
      </c>
      <c r="B54" s="30"/>
      <c r="C54" s="14"/>
      <c r="D54" s="73"/>
      <c r="E54" s="74"/>
      <c r="F54" s="74"/>
      <c r="G54" s="75"/>
      <c r="H54" s="15"/>
    </row>
    <row r="55" spans="1:8" ht="15.75" customHeight="1" x14ac:dyDescent="0.35">
      <c r="A55" s="31" t="s">
        <v>42</v>
      </c>
      <c r="B55" s="30"/>
      <c r="C55" s="14"/>
      <c r="D55" s="77"/>
      <c r="E55" s="96"/>
      <c r="F55" s="74"/>
      <c r="G55" s="79"/>
      <c r="H55" s="15"/>
    </row>
    <row r="56" spans="1:8" ht="15.75" customHeight="1" x14ac:dyDescent="0.35">
      <c r="A56" s="16" t="s">
        <v>43</v>
      </c>
      <c r="B56" s="28"/>
      <c r="C56" s="14"/>
      <c r="D56" s="77"/>
      <c r="E56" s="96"/>
      <c r="F56" s="74"/>
      <c r="G56" s="79"/>
      <c r="H56" s="15"/>
    </row>
    <row r="57" spans="1:8" ht="15.75" customHeight="1" x14ac:dyDescent="0.35">
      <c r="A57" s="16" t="s">
        <v>29</v>
      </c>
      <c r="B57" s="28"/>
      <c r="C57" s="14"/>
      <c r="D57" s="77"/>
      <c r="E57" s="95"/>
      <c r="F57" s="74"/>
      <c r="G57" s="79"/>
      <c r="H57" s="15"/>
    </row>
    <row r="58" spans="1:8" ht="15.75" customHeight="1" x14ac:dyDescent="0.35">
      <c r="A58" s="16" t="s">
        <v>30</v>
      </c>
      <c r="B58" s="28"/>
      <c r="C58" s="14"/>
      <c r="D58" s="77"/>
      <c r="E58" s="95"/>
      <c r="F58" s="74"/>
      <c r="G58" s="79"/>
      <c r="H58" s="15"/>
    </row>
    <row r="59" spans="1:8" ht="15.75" customHeight="1" x14ac:dyDescent="0.35">
      <c r="A59" s="32"/>
      <c r="B59" s="18"/>
      <c r="C59" s="14"/>
      <c r="D59" s="77"/>
      <c r="E59" s="80"/>
      <c r="F59" s="80"/>
      <c r="G59" s="79"/>
      <c r="H59" s="15"/>
    </row>
    <row r="60" spans="1:8" ht="15.75" customHeight="1" x14ac:dyDescent="0.35">
      <c r="A60" s="20" t="s">
        <v>45</v>
      </c>
      <c r="B60" s="20"/>
      <c r="C60" s="21"/>
      <c r="D60" s="81">
        <f>SUM(D44:D56)</f>
        <v>399</v>
      </c>
      <c r="E60" s="82">
        <f>SUM(E44:E59)</f>
        <v>26619923.900000002</v>
      </c>
      <c r="F60" s="82">
        <f>SUM(F44:F59)</f>
        <v>2721817.54</v>
      </c>
      <c r="G60" s="83">
        <f>1-(F60/E60)</f>
        <v>0.89775261754223123</v>
      </c>
      <c r="H60" s="15"/>
    </row>
    <row r="61" spans="1:8" ht="15.75" customHeight="1" x14ac:dyDescent="0.35">
      <c r="A61" s="33"/>
      <c r="B61" s="33"/>
      <c r="C61" s="33"/>
      <c r="D61" s="98"/>
      <c r="E61" s="92"/>
      <c r="F61" s="34"/>
      <c r="G61" s="34"/>
      <c r="H61" s="2"/>
    </row>
    <row r="62" spans="1:8" ht="15.75" customHeight="1" x14ac:dyDescent="0.35">
      <c r="A62" s="35" t="s">
        <v>46</v>
      </c>
      <c r="B62" s="36"/>
      <c r="C62" s="36"/>
      <c r="D62" s="51"/>
      <c r="E62" s="36"/>
      <c r="F62" s="37">
        <f>F60+F39</f>
        <v>2759895.04</v>
      </c>
      <c r="G62" s="36"/>
      <c r="H62" s="2"/>
    </row>
    <row r="63" spans="1:8" ht="15.75" customHeight="1" x14ac:dyDescent="0.35">
      <c r="A63" s="38"/>
      <c r="B63" s="39"/>
      <c r="C63" s="39"/>
      <c r="D63" s="52"/>
      <c r="E63" s="39"/>
      <c r="F63" s="37"/>
      <c r="G63" s="39"/>
      <c r="H63" s="2"/>
    </row>
    <row r="64" spans="1:8" ht="15.75" customHeight="1" x14ac:dyDescent="0.35">
      <c r="A64" s="4" t="s">
        <v>47</v>
      </c>
      <c r="B64" s="40"/>
      <c r="C64" s="40"/>
      <c r="D64" s="40"/>
      <c r="E64" s="40"/>
      <c r="F64" s="41"/>
      <c r="G64" s="40"/>
      <c r="H64" s="2"/>
    </row>
    <row r="65" spans="1:8" ht="15.75" customHeight="1" x14ac:dyDescent="0.35">
      <c r="A65" s="4" t="s">
        <v>48</v>
      </c>
      <c r="B65" s="40"/>
      <c r="C65" s="40"/>
      <c r="D65" s="40"/>
      <c r="E65" s="40"/>
      <c r="F65" s="41"/>
      <c r="G65" s="40"/>
      <c r="H65" s="2"/>
    </row>
    <row r="66" spans="1:8" ht="15.75" customHeight="1" x14ac:dyDescent="0.35">
      <c r="A66" s="4" t="s">
        <v>49</v>
      </c>
      <c r="B66" s="40"/>
      <c r="C66" s="40"/>
      <c r="D66" s="40"/>
      <c r="E66" s="40"/>
      <c r="F66" s="41"/>
      <c r="G66" s="40"/>
      <c r="H66" s="2"/>
    </row>
    <row r="67" spans="1:8" ht="15.75" customHeight="1" x14ac:dyDescent="0.35">
      <c r="A67" s="4"/>
      <c r="B67" s="40"/>
      <c r="C67" s="40"/>
      <c r="D67" s="40"/>
      <c r="E67" s="40"/>
      <c r="F67" s="41"/>
      <c r="G67" s="40"/>
      <c r="H67" s="2"/>
    </row>
    <row r="68" spans="1:8" ht="15.75" customHeight="1" x14ac:dyDescent="0.35">
      <c r="A68" s="42" t="s">
        <v>50</v>
      </c>
      <c r="B68" s="39"/>
      <c r="C68" s="39"/>
      <c r="D68" s="39"/>
      <c r="E68" s="39"/>
      <c r="F68" s="37"/>
      <c r="G68" s="39"/>
      <c r="H68" s="2"/>
    </row>
  </sheetData>
  <phoneticPr fontId="17" type="noConversion"/>
  <printOptions horizontalCentered="1"/>
  <pageMargins left="0.25" right="0.25" top="0.25" bottom="0.25" header="0.5" footer="0.5"/>
  <pageSetup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2"/>
  <sheetViews>
    <sheetView tabSelected="1" showOutlineSymbols="0" topLeftCell="A31" zoomScale="87" workbookViewId="0">
      <selection activeCell="B45" sqref="B45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"/>
      <c r="B5" s="4"/>
      <c r="C5" s="4"/>
      <c r="D5" s="6" t="s">
        <v>72</v>
      </c>
      <c r="E5" s="7"/>
      <c r="F5" s="8"/>
      <c r="G5" s="5"/>
      <c r="H5" s="2"/>
    </row>
    <row r="6" spans="1:8" x14ac:dyDescent="0.2">
      <c r="A6" s="9" t="s">
        <v>3</v>
      </c>
      <c r="B6" s="4"/>
      <c r="C6" s="4"/>
      <c r="D6" s="4"/>
      <c r="E6" s="4"/>
      <c r="F6" s="5"/>
      <c r="G6" s="5"/>
      <c r="H6" s="2"/>
    </row>
    <row r="7" spans="1:8" ht="15.75" x14ac:dyDescent="0.25">
      <c r="A7" s="10"/>
      <c r="B7" s="10"/>
      <c r="C7" s="10"/>
      <c r="D7" s="10"/>
      <c r="E7" s="11" t="s">
        <v>4</v>
      </c>
      <c r="F7" s="11" t="s">
        <v>4</v>
      </c>
      <c r="G7" s="12" t="s">
        <v>5</v>
      </c>
      <c r="H7" s="2"/>
    </row>
    <row r="8" spans="1:8" ht="15.75" x14ac:dyDescent="0.25">
      <c r="A8" s="10"/>
      <c r="B8" s="10"/>
      <c r="C8" s="10"/>
      <c r="D8" s="11" t="s">
        <v>6</v>
      </c>
      <c r="E8" s="11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152</v>
      </c>
      <c r="B9" s="13"/>
      <c r="C9" s="14"/>
      <c r="D9" s="73"/>
      <c r="E9" s="74"/>
      <c r="F9" s="74"/>
      <c r="G9" s="103"/>
      <c r="H9" s="15"/>
    </row>
    <row r="10" spans="1:8" ht="15.75" x14ac:dyDescent="0.25">
      <c r="A10" s="93" t="s">
        <v>11</v>
      </c>
      <c r="B10" s="13"/>
      <c r="C10" s="14"/>
      <c r="D10" s="73">
        <v>4</v>
      </c>
      <c r="E10" s="74">
        <v>733698</v>
      </c>
      <c r="F10" s="74">
        <v>225765</v>
      </c>
      <c r="G10" s="103">
        <f>F10/E10</f>
        <v>0.30770834866661761</v>
      </c>
      <c r="H10" s="15"/>
    </row>
    <row r="11" spans="1:8" ht="15.75" x14ac:dyDescent="0.25">
      <c r="A11" s="93" t="s">
        <v>73</v>
      </c>
      <c r="B11" s="13"/>
      <c r="C11" s="14"/>
      <c r="D11" s="73">
        <v>1</v>
      </c>
      <c r="E11" s="74">
        <v>336573</v>
      </c>
      <c r="F11" s="74">
        <v>145400.69</v>
      </c>
      <c r="G11" s="103">
        <f>F11/E11</f>
        <v>0.43200342867669123</v>
      </c>
      <c r="H11" s="15"/>
    </row>
    <row r="12" spans="1:8" ht="15.75" x14ac:dyDescent="0.25">
      <c r="A12" s="93" t="s">
        <v>25</v>
      </c>
      <c r="B12" s="13"/>
      <c r="C12" s="14"/>
      <c r="D12" s="73">
        <v>1</v>
      </c>
      <c r="E12" s="74">
        <v>76871</v>
      </c>
      <c r="F12" s="74">
        <v>43032</v>
      </c>
      <c r="G12" s="103">
        <f>F12/E12</f>
        <v>0.55979498120227389</v>
      </c>
      <c r="H12" s="15"/>
    </row>
    <row r="13" spans="1:8" ht="15.75" x14ac:dyDescent="0.25">
      <c r="A13" s="93" t="s">
        <v>74</v>
      </c>
      <c r="B13" s="13"/>
      <c r="C13" s="14"/>
      <c r="D13" s="73">
        <v>17</v>
      </c>
      <c r="E13" s="74">
        <v>4220465</v>
      </c>
      <c r="F13" s="74">
        <v>671100</v>
      </c>
      <c r="G13" s="103">
        <f>F13/E13</f>
        <v>0.15901091467409398</v>
      </c>
      <c r="H13" s="15"/>
    </row>
    <row r="14" spans="1:8" ht="15.75" x14ac:dyDescent="0.25">
      <c r="A14" s="93" t="s">
        <v>121</v>
      </c>
      <c r="B14" s="13"/>
      <c r="C14" s="14"/>
      <c r="D14" s="73"/>
      <c r="E14" s="74"/>
      <c r="F14" s="74"/>
      <c r="G14" s="103"/>
      <c r="H14" s="15"/>
    </row>
    <row r="15" spans="1:8" ht="15.75" x14ac:dyDescent="0.25">
      <c r="A15" s="93" t="s">
        <v>113</v>
      </c>
      <c r="B15" s="13"/>
      <c r="C15" s="14"/>
      <c r="D15" s="73"/>
      <c r="E15" s="74"/>
      <c r="F15" s="74"/>
      <c r="G15" s="103"/>
      <c r="H15" s="15"/>
    </row>
    <row r="16" spans="1:8" ht="15.75" x14ac:dyDescent="0.25">
      <c r="A16" s="93" t="s">
        <v>122</v>
      </c>
      <c r="B16" s="13"/>
      <c r="C16" s="14"/>
      <c r="D16" s="73"/>
      <c r="E16" s="74"/>
      <c r="F16" s="74"/>
      <c r="G16" s="103"/>
      <c r="H16" s="15"/>
    </row>
    <row r="17" spans="1:8" ht="15.75" x14ac:dyDescent="0.25">
      <c r="A17" s="93" t="s">
        <v>153</v>
      </c>
      <c r="B17" s="13"/>
      <c r="C17" s="14"/>
      <c r="D17" s="73"/>
      <c r="E17" s="74"/>
      <c r="F17" s="74"/>
      <c r="G17" s="103"/>
      <c r="H17" s="15"/>
    </row>
    <row r="18" spans="1:8" ht="15.75" x14ac:dyDescent="0.25">
      <c r="A18" s="93" t="s">
        <v>14</v>
      </c>
      <c r="B18" s="13"/>
      <c r="C18" s="14"/>
      <c r="D18" s="73">
        <v>2</v>
      </c>
      <c r="E18" s="74">
        <v>1217493</v>
      </c>
      <c r="F18" s="74">
        <v>340180</v>
      </c>
      <c r="G18" s="103">
        <f>F18/E18</f>
        <v>0.27941023069537158</v>
      </c>
      <c r="H18" s="15"/>
    </row>
    <row r="19" spans="1:8" ht="15.75" x14ac:dyDescent="0.25">
      <c r="A19" s="93" t="s">
        <v>15</v>
      </c>
      <c r="B19" s="13"/>
      <c r="C19" s="14"/>
      <c r="D19" s="73">
        <v>2</v>
      </c>
      <c r="E19" s="74">
        <v>2408123</v>
      </c>
      <c r="F19" s="74">
        <v>526933</v>
      </c>
      <c r="G19" s="103">
        <f>F19/E19</f>
        <v>0.21881481967490862</v>
      </c>
      <c r="H19" s="15"/>
    </row>
    <row r="20" spans="1:8" ht="15.75" x14ac:dyDescent="0.25">
      <c r="A20" s="70" t="s">
        <v>16</v>
      </c>
      <c r="B20" s="13"/>
      <c r="C20" s="14"/>
      <c r="D20" s="73"/>
      <c r="E20" s="74"/>
      <c r="F20" s="74"/>
      <c r="G20" s="103"/>
      <c r="H20" s="15"/>
    </row>
    <row r="21" spans="1:8" ht="15.75" x14ac:dyDescent="0.25">
      <c r="A21" s="93" t="s">
        <v>75</v>
      </c>
      <c r="B21" s="13"/>
      <c r="C21" s="14"/>
      <c r="D21" s="73">
        <v>3</v>
      </c>
      <c r="E21" s="74">
        <v>3412091</v>
      </c>
      <c r="F21" s="74">
        <v>-215166</v>
      </c>
      <c r="G21" s="103">
        <f>F21/E21</f>
        <v>-6.3059865636643342E-2</v>
      </c>
      <c r="H21" s="15"/>
    </row>
    <row r="22" spans="1:8" ht="15.75" x14ac:dyDescent="0.25">
      <c r="A22" s="93" t="s">
        <v>98</v>
      </c>
      <c r="B22" s="13"/>
      <c r="C22" s="14"/>
      <c r="D22" s="73"/>
      <c r="E22" s="74"/>
      <c r="F22" s="74"/>
      <c r="G22" s="103"/>
      <c r="H22" s="15"/>
    </row>
    <row r="23" spans="1:8" ht="15.75" x14ac:dyDescent="0.25">
      <c r="A23" s="93" t="s">
        <v>155</v>
      </c>
      <c r="B23" s="13"/>
      <c r="C23" s="14"/>
      <c r="D23" s="73">
        <v>1</v>
      </c>
      <c r="E23" s="74">
        <v>228603</v>
      </c>
      <c r="F23" s="74">
        <v>56725.5</v>
      </c>
      <c r="G23" s="103"/>
      <c r="H23" s="15"/>
    </row>
    <row r="24" spans="1:8" ht="15.75" x14ac:dyDescent="0.25">
      <c r="A24" s="93" t="s">
        <v>149</v>
      </c>
      <c r="B24" s="13"/>
      <c r="C24" s="14"/>
      <c r="D24" s="73">
        <v>1</v>
      </c>
      <c r="E24" s="74">
        <v>342269</v>
      </c>
      <c r="F24" s="74">
        <v>130987</v>
      </c>
      <c r="G24" s="103">
        <f>F24/E24</f>
        <v>0.3827019099012765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74">
        <v>1724350</v>
      </c>
      <c r="F25" s="74">
        <v>517344</v>
      </c>
      <c r="G25" s="103">
        <f>F25/E25</f>
        <v>0.30002261721808215</v>
      </c>
      <c r="H25" s="15"/>
    </row>
    <row r="26" spans="1:8" ht="15.75" x14ac:dyDescent="0.25">
      <c r="A26" s="94" t="s">
        <v>21</v>
      </c>
      <c r="B26" s="13"/>
      <c r="C26" s="14"/>
      <c r="D26" s="73">
        <v>21</v>
      </c>
      <c r="E26" s="74">
        <v>218101</v>
      </c>
      <c r="F26" s="74">
        <v>218101</v>
      </c>
      <c r="G26" s="103">
        <f>F26/E26</f>
        <v>1</v>
      </c>
      <c r="H26" s="15"/>
    </row>
    <row r="27" spans="1:8" ht="15.75" x14ac:dyDescent="0.25">
      <c r="A27" s="70" t="s">
        <v>22</v>
      </c>
      <c r="B27" s="13"/>
      <c r="C27" s="14"/>
      <c r="D27" s="73"/>
      <c r="E27" s="74"/>
      <c r="F27" s="74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74">
        <v>49695</v>
      </c>
      <c r="F28" s="74">
        <v>-13555</v>
      </c>
      <c r="G28" s="103">
        <f>F28/E28</f>
        <v>-0.27276385954321358</v>
      </c>
      <c r="H28" s="15"/>
    </row>
    <row r="29" spans="1:8" ht="15.75" x14ac:dyDescent="0.25">
      <c r="A29" s="70" t="s">
        <v>157</v>
      </c>
      <c r="B29" s="13"/>
      <c r="C29" s="14"/>
      <c r="D29" s="73">
        <v>1</v>
      </c>
      <c r="E29" s="74">
        <v>1436586</v>
      </c>
      <c r="F29" s="74">
        <v>146327.5</v>
      </c>
      <c r="G29" s="103">
        <f>F29/E29</f>
        <v>0.10185780732932104</v>
      </c>
      <c r="H29" s="15"/>
    </row>
    <row r="30" spans="1:8" ht="15.75" x14ac:dyDescent="0.25">
      <c r="A30" s="70" t="s">
        <v>116</v>
      </c>
      <c r="B30" s="13"/>
      <c r="C30" s="14"/>
      <c r="D30" s="73"/>
      <c r="E30" s="74"/>
      <c r="F30" s="74"/>
      <c r="G30" s="103"/>
      <c r="H30" s="15"/>
    </row>
    <row r="31" spans="1:8" ht="15.75" x14ac:dyDescent="0.25">
      <c r="A31" s="70" t="s">
        <v>19</v>
      </c>
      <c r="B31" s="13"/>
      <c r="C31" s="14"/>
      <c r="D31" s="73"/>
      <c r="E31" s="74"/>
      <c r="F31" s="74"/>
      <c r="G31" s="103"/>
      <c r="H31" s="15"/>
    </row>
    <row r="32" spans="1:8" ht="15.75" x14ac:dyDescent="0.25">
      <c r="A32" s="70" t="s">
        <v>148</v>
      </c>
      <c r="B32" s="13"/>
      <c r="C32" s="14"/>
      <c r="D32" s="73">
        <v>2</v>
      </c>
      <c r="E32" s="74">
        <v>422750</v>
      </c>
      <c r="F32" s="74">
        <v>134179</v>
      </c>
      <c r="G32" s="103">
        <f>F32/E32</f>
        <v>0.31739562389118864</v>
      </c>
      <c r="H32" s="15"/>
    </row>
    <row r="33" spans="1:8" ht="15.75" x14ac:dyDescent="0.25">
      <c r="A33" s="70" t="s">
        <v>158</v>
      </c>
      <c r="B33" s="13"/>
      <c r="C33" s="14"/>
      <c r="D33" s="73">
        <v>2</v>
      </c>
      <c r="E33" s="74">
        <v>742868</v>
      </c>
      <c r="F33" s="74">
        <v>276341</v>
      </c>
      <c r="G33" s="103">
        <f>F33/E33</f>
        <v>0.37199206319292255</v>
      </c>
      <c r="H33" s="15"/>
    </row>
    <row r="34" spans="1:8" ht="15.75" x14ac:dyDescent="0.25">
      <c r="A34" s="70" t="s">
        <v>76</v>
      </c>
      <c r="B34" s="13"/>
      <c r="C34" s="14"/>
      <c r="D34" s="73">
        <v>3</v>
      </c>
      <c r="E34" s="74">
        <v>2677486</v>
      </c>
      <c r="F34" s="74">
        <v>410631</v>
      </c>
      <c r="G34" s="103">
        <f>F34/E34</f>
        <v>0.15336438733946695</v>
      </c>
      <c r="H34" s="15"/>
    </row>
    <row r="35" spans="1:8" x14ac:dyDescent="0.2">
      <c r="A35" s="16" t="s">
        <v>28</v>
      </c>
      <c r="B35" s="13"/>
      <c r="C35" s="14"/>
      <c r="D35" s="77"/>
      <c r="E35" s="95">
        <v>56900</v>
      </c>
      <c r="F35" s="74">
        <v>11095</v>
      </c>
      <c r="G35" s="104"/>
      <c r="H35" s="15"/>
    </row>
    <row r="36" spans="1:8" x14ac:dyDescent="0.2">
      <c r="A36" s="16" t="s">
        <v>44</v>
      </c>
      <c r="B36" s="13"/>
      <c r="C36" s="14"/>
      <c r="D36" s="77"/>
      <c r="E36" s="95"/>
      <c r="F36" s="74">
        <v>3050</v>
      </c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65</v>
      </c>
      <c r="E39" s="82">
        <f>SUM(E9:E38)</f>
        <v>20304922</v>
      </c>
      <c r="F39" s="82">
        <f>SUM(F9:F38)</f>
        <v>3628470.69</v>
      </c>
      <c r="G39" s="105">
        <f>F39/E39</f>
        <v>0.17869907059972945</v>
      </c>
      <c r="H39" s="15"/>
    </row>
    <row r="40" spans="1:8" ht="15.75" x14ac:dyDescent="0.25">
      <c r="A40" s="22"/>
      <c r="B40" s="22"/>
      <c r="C40" s="22"/>
      <c r="D40" s="84"/>
      <c r="E40" s="85"/>
      <c r="F40" s="86"/>
      <c r="G40" s="86"/>
      <c r="H40" s="2"/>
    </row>
    <row r="41" spans="1:8" ht="18" x14ac:dyDescent="0.25">
      <c r="A41" s="23" t="s">
        <v>138</v>
      </c>
      <c r="B41" s="24"/>
      <c r="C41" s="24"/>
      <c r="D41" s="25"/>
      <c r="E41" s="87"/>
      <c r="F41" s="88"/>
      <c r="G41" s="106"/>
      <c r="H41" s="2"/>
    </row>
    <row r="42" spans="1:8" ht="15.75" x14ac:dyDescent="0.25">
      <c r="A42" s="26"/>
      <c r="B42" s="26"/>
      <c r="C42" s="26"/>
      <c r="D42" s="89"/>
      <c r="E42" s="25" t="s">
        <v>147</v>
      </c>
      <c r="F42" s="25" t="s">
        <v>147</v>
      </c>
      <c r="G42" s="107" t="s">
        <v>5</v>
      </c>
      <c r="H42" s="2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2"/>
    </row>
    <row r="44" spans="1:8" ht="15.75" x14ac:dyDescent="0.25">
      <c r="A44" s="27" t="s">
        <v>10</v>
      </c>
      <c r="B44" s="28"/>
      <c r="C44" s="14"/>
      <c r="D44" s="73">
        <v>12</v>
      </c>
      <c r="E44" s="110">
        <v>945680</v>
      </c>
      <c r="F44" s="74">
        <v>43064.43</v>
      </c>
      <c r="G44" s="103">
        <f>1-(+F44/E44)</f>
        <v>0.9544619427290415</v>
      </c>
      <c r="H44" s="2"/>
    </row>
    <row r="45" spans="1:8" x14ac:dyDescent="0.2">
      <c r="A45" s="16" t="s">
        <v>139</v>
      </c>
      <c r="B45" s="30"/>
      <c r="C45" s="14"/>
      <c r="D45" s="77"/>
      <c r="E45" s="96"/>
      <c r="F45" s="74"/>
      <c r="G45" s="104"/>
      <c r="H45" s="2"/>
    </row>
    <row r="46" spans="1:8" x14ac:dyDescent="0.2">
      <c r="A46" s="16" t="s">
        <v>44</v>
      </c>
      <c r="B46" s="28"/>
      <c r="C46" s="14"/>
      <c r="D46" s="77"/>
      <c r="E46" s="95"/>
      <c r="F46" s="74"/>
      <c r="G46" s="104"/>
      <c r="H46" s="2"/>
    </row>
    <row r="47" spans="1:8" x14ac:dyDescent="0.2">
      <c r="A47" s="16" t="s">
        <v>30</v>
      </c>
      <c r="B47" s="28"/>
      <c r="C47" s="14"/>
      <c r="D47" s="77"/>
      <c r="E47" s="95"/>
      <c r="F47" s="74"/>
      <c r="G47" s="104"/>
      <c r="H47" s="2"/>
    </row>
    <row r="48" spans="1:8" ht="15.75" x14ac:dyDescent="0.25">
      <c r="A48" s="32"/>
      <c r="B48" s="18"/>
      <c r="C48" s="14"/>
      <c r="D48" s="77"/>
      <c r="E48" s="80"/>
      <c r="F48" s="80"/>
      <c r="G48" s="104"/>
      <c r="H48" s="2"/>
    </row>
    <row r="49" spans="1:8" ht="15.75" x14ac:dyDescent="0.25">
      <c r="A49" s="20" t="s">
        <v>140</v>
      </c>
      <c r="B49" s="20"/>
      <c r="C49" s="21"/>
      <c r="D49" s="137">
        <f>SUM(D44:D45)</f>
        <v>12</v>
      </c>
      <c r="E49" s="138">
        <f>SUM(E44:E48)</f>
        <v>945680</v>
      </c>
      <c r="F49" s="138">
        <f>SUM(F44:F48)</f>
        <v>43064.43</v>
      </c>
      <c r="G49" s="109">
        <f>1-(+F49/E49)</f>
        <v>0.9544619427290415</v>
      </c>
      <c r="H49" s="2"/>
    </row>
    <row r="50" spans="1:8" ht="15.75" x14ac:dyDescent="0.25">
      <c r="A50" s="22"/>
      <c r="B50" s="22"/>
      <c r="C50" s="22"/>
      <c r="D50" s="135"/>
      <c r="E50" s="136"/>
      <c r="F50" s="106"/>
      <c r="G50" s="106"/>
      <c r="H50" s="2"/>
    </row>
    <row r="51" spans="1:8" ht="18" x14ac:dyDescent="0.25">
      <c r="A51" s="23" t="s">
        <v>32</v>
      </c>
      <c r="B51" s="24"/>
      <c r="C51" s="24"/>
      <c r="D51" s="25"/>
      <c r="E51" s="87"/>
      <c r="F51" s="88"/>
      <c r="G51" s="106"/>
      <c r="H51" s="2"/>
    </row>
    <row r="52" spans="1:8" ht="15.75" x14ac:dyDescent="0.25">
      <c r="A52" s="26"/>
      <c r="B52" s="26"/>
      <c r="C52" s="26"/>
      <c r="D52" s="89"/>
      <c r="E52" s="25" t="s">
        <v>133</v>
      </c>
      <c r="F52" s="25" t="s">
        <v>133</v>
      </c>
      <c r="G52" s="107" t="s">
        <v>5</v>
      </c>
      <c r="H52" s="2"/>
    </row>
    <row r="53" spans="1:8" ht="15.75" x14ac:dyDescent="0.25">
      <c r="A53" s="26"/>
      <c r="B53" s="26"/>
      <c r="C53" s="26"/>
      <c r="D53" s="89" t="s">
        <v>6</v>
      </c>
      <c r="E53" s="90" t="s">
        <v>134</v>
      </c>
      <c r="F53" s="88" t="s">
        <v>8</v>
      </c>
      <c r="G53" s="108" t="s">
        <v>135</v>
      </c>
      <c r="H53" s="2"/>
    </row>
    <row r="54" spans="1:8" ht="15.75" x14ac:dyDescent="0.25">
      <c r="A54" s="27" t="s">
        <v>33</v>
      </c>
      <c r="B54" s="28"/>
      <c r="C54" s="14"/>
      <c r="D54" s="73">
        <v>95</v>
      </c>
      <c r="E54" s="74">
        <v>16648314.25</v>
      </c>
      <c r="F54" s="74">
        <v>868976.26</v>
      </c>
      <c r="G54" s="103">
        <f>1-(+F54/E54)</f>
        <v>0.9478039489793989</v>
      </c>
      <c r="H54" s="15"/>
    </row>
    <row r="55" spans="1:8" ht="15.75" x14ac:dyDescent="0.25">
      <c r="A55" s="27" t="s">
        <v>34</v>
      </c>
      <c r="B55" s="28"/>
      <c r="C55" s="14"/>
      <c r="D55" s="73">
        <v>13</v>
      </c>
      <c r="E55" s="74">
        <v>7988507.7599999998</v>
      </c>
      <c r="F55" s="74">
        <v>566912.36</v>
      </c>
      <c r="G55" s="103">
        <f>1-(+F55/E55)</f>
        <v>0.92903401022671095</v>
      </c>
      <c r="H55" s="15"/>
    </row>
    <row r="56" spans="1:8" ht="15.75" x14ac:dyDescent="0.25">
      <c r="A56" s="27" t="s">
        <v>35</v>
      </c>
      <c r="B56" s="28"/>
      <c r="C56" s="14"/>
      <c r="D56" s="73">
        <v>262</v>
      </c>
      <c r="E56" s="74">
        <v>15835819</v>
      </c>
      <c r="F56" s="74">
        <v>713237.5</v>
      </c>
      <c r="G56" s="103">
        <f>1-(+F56/E56)</f>
        <v>0.95496049178132181</v>
      </c>
      <c r="H56" s="15"/>
    </row>
    <row r="57" spans="1:8" ht="15.75" x14ac:dyDescent="0.25">
      <c r="A57" s="27" t="s">
        <v>36</v>
      </c>
      <c r="B57" s="28"/>
      <c r="C57" s="14"/>
      <c r="D57" s="73">
        <v>17</v>
      </c>
      <c r="E57" s="74">
        <v>1506228</v>
      </c>
      <c r="F57" s="74">
        <v>183420</v>
      </c>
      <c r="G57" s="103">
        <f>1-(+F57/E57)</f>
        <v>0.87822560727857935</v>
      </c>
      <c r="H57" s="15"/>
    </row>
    <row r="58" spans="1:8" ht="15.75" x14ac:dyDescent="0.25">
      <c r="A58" s="27" t="s">
        <v>37</v>
      </c>
      <c r="B58" s="28"/>
      <c r="C58" s="14"/>
      <c r="D58" s="73">
        <v>106</v>
      </c>
      <c r="E58" s="74">
        <v>17238512</v>
      </c>
      <c r="F58" s="74">
        <v>1349888.28</v>
      </c>
      <c r="G58" s="103">
        <f>1-(+F58/E58)</f>
        <v>0.92169345706868433</v>
      </c>
      <c r="H58" s="15"/>
    </row>
    <row r="59" spans="1:8" ht="15.75" x14ac:dyDescent="0.25">
      <c r="A59" s="27" t="s">
        <v>38</v>
      </c>
      <c r="B59" s="28"/>
      <c r="C59" s="14"/>
      <c r="D59" s="73"/>
      <c r="E59" s="74"/>
      <c r="F59" s="74"/>
      <c r="G59" s="103"/>
      <c r="H59" s="15"/>
    </row>
    <row r="60" spans="1:8" ht="15.75" x14ac:dyDescent="0.25">
      <c r="A60" s="27" t="s">
        <v>39</v>
      </c>
      <c r="B60" s="28"/>
      <c r="C60" s="14"/>
      <c r="D60" s="73">
        <v>42</v>
      </c>
      <c r="E60" s="74">
        <v>10438181.5</v>
      </c>
      <c r="F60" s="74">
        <v>576536.65</v>
      </c>
      <c r="G60" s="103">
        <f t="shared" ref="G60:G65" si="0">1-(+F60/E60)</f>
        <v>0.94476656206830667</v>
      </c>
      <c r="H60" s="15"/>
    </row>
    <row r="61" spans="1:8" ht="15.75" x14ac:dyDescent="0.25">
      <c r="A61" s="27" t="s">
        <v>40</v>
      </c>
      <c r="B61" s="28"/>
      <c r="C61" s="14"/>
      <c r="D61" s="73">
        <v>8</v>
      </c>
      <c r="E61" s="74">
        <v>715830</v>
      </c>
      <c r="F61" s="74">
        <v>77450</v>
      </c>
      <c r="G61" s="103">
        <f t="shared" si="0"/>
        <v>0.89180391992512187</v>
      </c>
      <c r="H61" s="15"/>
    </row>
    <row r="62" spans="1:8" ht="15.75" x14ac:dyDescent="0.25">
      <c r="A62" s="54" t="s">
        <v>41</v>
      </c>
      <c r="B62" s="28"/>
      <c r="C62" s="14"/>
      <c r="D62" s="73">
        <v>6</v>
      </c>
      <c r="E62" s="74">
        <v>781275</v>
      </c>
      <c r="F62" s="74">
        <v>-12250</v>
      </c>
      <c r="G62" s="103">
        <f t="shared" si="0"/>
        <v>1.0156794982560557</v>
      </c>
      <c r="H62" s="15"/>
    </row>
    <row r="63" spans="1:8" ht="15.75" x14ac:dyDescent="0.25">
      <c r="A63" s="55" t="s">
        <v>60</v>
      </c>
      <c r="B63" s="28"/>
      <c r="C63" s="14"/>
      <c r="D63" s="73">
        <v>2</v>
      </c>
      <c r="E63" s="74">
        <v>229400</v>
      </c>
      <c r="F63" s="74">
        <v>-5400</v>
      </c>
      <c r="G63" s="103">
        <f t="shared" si="0"/>
        <v>1.023539668700959</v>
      </c>
      <c r="H63" s="15"/>
    </row>
    <row r="64" spans="1:8" ht="15.75" x14ac:dyDescent="0.25">
      <c r="A64" s="27" t="s">
        <v>99</v>
      </c>
      <c r="B64" s="28"/>
      <c r="C64" s="14"/>
      <c r="D64" s="73">
        <v>1023</v>
      </c>
      <c r="E64" s="74">
        <v>130331373.7</v>
      </c>
      <c r="F64" s="74">
        <v>14046486.6</v>
      </c>
      <c r="G64" s="103">
        <f t="shared" si="0"/>
        <v>0.892224825065279</v>
      </c>
      <c r="H64" s="15"/>
    </row>
    <row r="65" spans="1:8" ht="15.75" x14ac:dyDescent="0.25">
      <c r="A65" s="71" t="s">
        <v>100</v>
      </c>
      <c r="B65" s="30"/>
      <c r="C65" s="14"/>
      <c r="D65" s="73">
        <v>3</v>
      </c>
      <c r="E65" s="74">
        <v>397697</v>
      </c>
      <c r="F65" s="74">
        <v>37422.1</v>
      </c>
      <c r="G65" s="103">
        <f t="shared" si="0"/>
        <v>0.90590298644445399</v>
      </c>
      <c r="H65" s="15"/>
    </row>
    <row r="66" spans="1:8" x14ac:dyDescent="0.2">
      <c r="A66" s="31" t="s">
        <v>42</v>
      </c>
      <c r="B66" s="30"/>
      <c r="C66" s="14"/>
      <c r="D66" s="77"/>
      <c r="E66" s="96"/>
      <c r="F66" s="74"/>
      <c r="G66" s="104"/>
      <c r="H66" s="15"/>
    </row>
    <row r="67" spans="1:8" x14ac:dyDescent="0.2">
      <c r="A67" s="16" t="s">
        <v>43</v>
      </c>
      <c r="B67" s="28"/>
      <c r="C67" s="14"/>
      <c r="D67" s="77"/>
      <c r="E67" s="96"/>
      <c r="F67" s="74"/>
      <c r="G67" s="104"/>
      <c r="H67" s="15"/>
    </row>
    <row r="68" spans="1:8" x14ac:dyDescent="0.2">
      <c r="A68" s="16" t="s">
        <v>29</v>
      </c>
      <c r="B68" s="28"/>
      <c r="C68" s="14"/>
      <c r="D68" s="77"/>
      <c r="E68" s="95"/>
      <c r="F68" s="74"/>
      <c r="G68" s="104"/>
      <c r="H68" s="15"/>
    </row>
    <row r="69" spans="1:8" x14ac:dyDescent="0.2">
      <c r="A69" s="16" t="s">
        <v>30</v>
      </c>
      <c r="B69" s="28"/>
      <c r="C69" s="14"/>
      <c r="D69" s="77"/>
      <c r="E69" s="95"/>
      <c r="F69" s="74"/>
      <c r="G69" s="104"/>
      <c r="H69" s="15"/>
    </row>
    <row r="70" spans="1:8" ht="15.75" x14ac:dyDescent="0.25">
      <c r="A70" s="32"/>
      <c r="B70" s="18"/>
      <c r="C70" s="14"/>
      <c r="D70" s="77"/>
      <c r="E70" s="80"/>
      <c r="F70" s="80"/>
      <c r="G70" s="104"/>
      <c r="H70" s="2"/>
    </row>
    <row r="71" spans="1:8" ht="15.75" x14ac:dyDescent="0.25">
      <c r="A71" s="20" t="s">
        <v>45</v>
      </c>
      <c r="B71" s="20"/>
      <c r="C71" s="21"/>
      <c r="D71" s="81">
        <f>SUM(D54:D67)</f>
        <v>1577</v>
      </c>
      <c r="E71" s="82">
        <f>SUM(E54:E70)</f>
        <v>202111138.20999998</v>
      </c>
      <c r="F71" s="82">
        <f>SUM(F54:F70)</f>
        <v>18402679.75</v>
      </c>
      <c r="G71" s="109">
        <f>1-(+F71/E71)</f>
        <v>0.90894772097676757</v>
      </c>
      <c r="H71" s="2"/>
    </row>
    <row r="72" spans="1:8" x14ac:dyDescent="0.2">
      <c r="A72" s="33"/>
      <c r="B72" s="33"/>
      <c r="C72" s="33"/>
      <c r="D72" s="91"/>
      <c r="E72" s="92"/>
      <c r="F72" s="34"/>
      <c r="G72" s="34"/>
      <c r="H72" s="2"/>
    </row>
    <row r="73" spans="1:8" ht="18" x14ac:dyDescent="0.25">
      <c r="A73" s="35" t="s">
        <v>46</v>
      </c>
      <c r="B73" s="36"/>
      <c r="C73" s="36"/>
      <c r="D73" s="36"/>
      <c r="E73" s="36"/>
      <c r="F73" s="37">
        <f>F71+F39+F49</f>
        <v>22074214.870000001</v>
      </c>
      <c r="G73" s="36"/>
      <c r="H73" s="2"/>
    </row>
    <row r="74" spans="1:8" ht="18" x14ac:dyDescent="0.25">
      <c r="A74" s="35"/>
      <c r="B74" s="36"/>
      <c r="C74" s="36"/>
      <c r="D74" s="36"/>
      <c r="E74" s="36"/>
      <c r="F74" s="37"/>
      <c r="G74" s="36"/>
      <c r="H74" s="2"/>
    </row>
    <row r="75" spans="1:8" ht="15.75" x14ac:dyDescent="0.25">
      <c r="A75" s="4" t="s">
        <v>47</v>
      </c>
      <c r="B75" s="40"/>
      <c r="C75" s="40"/>
      <c r="D75" s="40"/>
      <c r="E75" s="40"/>
      <c r="F75" s="41"/>
      <c r="G75" s="40"/>
      <c r="H75" s="2"/>
    </row>
    <row r="76" spans="1:8" ht="15.75" x14ac:dyDescent="0.25">
      <c r="A76" s="4" t="s">
        <v>48</v>
      </c>
      <c r="B76" s="40"/>
      <c r="C76" s="40"/>
      <c r="D76" s="40"/>
      <c r="E76" s="40"/>
      <c r="F76" s="41"/>
      <c r="G76" s="40"/>
      <c r="H76" s="2"/>
    </row>
    <row r="77" spans="1:8" ht="15.75" x14ac:dyDescent="0.25">
      <c r="A77" s="4" t="s">
        <v>49</v>
      </c>
      <c r="B77" s="40"/>
      <c r="C77" s="40"/>
      <c r="D77" s="40"/>
      <c r="E77" s="40"/>
      <c r="F77" s="41"/>
      <c r="G77" s="40"/>
      <c r="H77" s="2"/>
    </row>
    <row r="78" spans="1:8" ht="15.75" x14ac:dyDescent="0.25">
      <c r="A78" s="4"/>
      <c r="B78" s="40"/>
      <c r="C78" s="40"/>
      <c r="D78" s="40"/>
      <c r="E78" s="40"/>
      <c r="F78" s="41"/>
      <c r="G78" s="40"/>
      <c r="H78" s="2"/>
    </row>
    <row r="79" spans="1:8" ht="18" x14ac:dyDescent="0.25">
      <c r="A79" s="42" t="s">
        <v>50</v>
      </c>
      <c r="B79" s="39"/>
      <c r="C79" s="39"/>
      <c r="D79" s="39"/>
      <c r="E79" s="39"/>
      <c r="F79" s="37"/>
      <c r="G79" s="39"/>
      <c r="H79" s="2"/>
    </row>
    <row r="80" spans="1:8" ht="18" x14ac:dyDescent="0.25">
      <c r="A80" s="43"/>
      <c r="B80" s="39"/>
      <c r="C80" s="39"/>
      <c r="D80" s="39"/>
      <c r="E80" s="37"/>
      <c r="F80" s="2"/>
      <c r="G80" s="2"/>
      <c r="H80" s="2"/>
    </row>
    <row r="81" spans="1:8" ht="18" x14ac:dyDescent="0.25">
      <c r="A81" s="115"/>
      <c r="B81" s="116"/>
      <c r="C81" s="116"/>
      <c r="D81" s="116"/>
      <c r="E81" s="44"/>
      <c r="F81" s="2"/>
      <c r="G81" s="2"/>
      <c r="H81" s="2"/>
    </row>
    <row r="82" spans="1:8" ht="18" x14ac:dyDescent="0.25">
      <c r="A82" s="43"/>
      <c r="B82" s="39"/>
      <c r="C82" s="39"/>
      <c r="D82" s="39"/>
      <c r="E82" s="45"/>
      <c r="F82" s="2"/>
      <c r="G82" s="2"/>
      <c r="H82" s="2"/>
    </row>
    <row r="83" spans="1:8" ht="18" x14ac:dyDescent="0.25">
      <c r="A83" s="43"/>
      <c r="B83" s="39"/>
      <c r="C83" s="39"/>
      <c r="D83" s="39"/>
      <c r="E83" s="46"/>
      <c r="F83" s="2"/>
      <c r="G83" s="2"/>
      <c r="H83" s="2"/>
    </row>
    <row r="84" spans="1:8" ht="18" x14ac:dyDescent="0.25">
      <c r="A84" s="43"/>
      <c r="B84" s="39"/>
      <c r="C84" s="39"/>
      <c r="D84" s="39"/>
      <c r="E84" s="37"/>
      <c r="F84" s="2"/>
      <c r="G84" s="2"/>
      <c r="H84" s="2"/>
    </row>
    <row r="85" spans="1:8" ht="18" x14ac:dyDescent="0.25">
      <c r="A85" s="43"/>
      <c r="B85" s="39"/>
      <c r="C85" s="39"/>
      <c r="D85" s="39"/>
      <c r="E85" s="37"/>
      <c r="F85" s="2"/>
      <c r="G85" s="2"/>
      <c r="H85" s="2"/>
    </row>
    <row r="86" spans="1:8" ht="18" x14ac:dyDescent="0.25">
      <c r="A86" s="43"/>
      <c r="B86" s="39"/>
      <c r="C86" s="39"/>
      <c r="D86" s="39"/>
      <c r="E86" s="44"/>
      <c r="F86" s="2"/>
      <c r="G86" s="2"/>
      <c r="H86" s="2"/>
    </row>
    <row r="87" spans="1:8" ht="18" x14ac:dyDescent="0.25">
      <c r="A87" s="43"/>
      <c r="B87" s="39"/>
      <c r="C87" s="39"/>
      <c r="D87" s="39"/>
      <c r="E87" s="45"/>
      <c r="F87" s="2"/>
      <c r="G87" s="2"/>
      <c r="H87" s="2"/>
    </row>
    <row r="88" spans="1:8" ht="18" x14ac:dyDescent="0.25">
      <c r="A88" s="43"/>
      <c r="B88" s="39"/>
      <c r="C88" s="39"/>
      <c r="D88" s="39"/>
      <c r="E88" s="45"/>
      <c r="F88" s="2"/>
      <c r="G88" s="2"/>
      <c r="H88" s="2"/>
    </row>
    <row r="89" spans="1:8" ht="18" x14ac:dyDescent="0.25">
      <c r="A89" s="43"/>
      <c r="B89" s="39"/>
      <c r="C89" s="39"/>
      <c r="D89" s="39"/>
      <c r="E89" s="45"/>
      <c r="F89" s="2"/>
      <c r="G89" s="2"/>
      <c r="H89" s="2"/>
    </row>
    <row r="90" spans="1:8" ht="18" x14ac:dyDescent="0.25">
      <c r="A90" s="43"/>
      <c r="B90" s="39"/>
      <c r="C90" s="39"/>
      <c r="D90" s="39"/>
      <c r="E90" s="47"/>
      <c r="F90" s="2"/>
      <c r="G90" s="2"/>
      <c r="H90" s="2"/>
    </row>
    <row r="91" spans="1:8" ht="18" x14ac:dyDescent="0.25">
      <c r="A91" s="43"/>
      <c r="B91" s="39"/>
      <c r="C91" s="39"/>
      <c r="D91" s="39"/>
      <c r="E91" s="39"/>
      <c r="F91" s="2"/>
      <c r="G91" s="2"/>
      <c r="H91" s="2"/>
    </row>
    <row r="92" spans="1:8" ht="15.75" x14ac:dyDescent="0.25">
      <c r="A92" s="48"/>
      <c r="B92" s="2"/>
      <c r="C92" s="2"/>
      <c r="D92" s="2"/>
      <c r="E92" s="2"/>
      <c r="F92" s="2"/>
      <c r="G92" s="2"/>
      <c r="H92" s="2"/>
    </row>
  </sheetData>
  <phoneticPr fontId="17" type="noConversion"/>
  <printOptions horizontalCentered="1"/>
  <pageMargins left="0.20624999999999999" right="0.5" top="0.31944444444444398" bottom="0.25" header="0.5" footer="0.5"/>
  <pageSetup scale="4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37" zoomScale="87" workbookViewId="0">
      <selection activeCell="D9" sqref="D9"/>
    </sheetView>
  </sheetViews>
  <sheetFormatPr defaultRowHeight="15" x14ac:dyDescent="0.2"/>
  <cols>
    <col min="1" max="1" width="9.6640625" style="3" customWidth="1"/>
    <col min="2" max="2" width="15.6640625" style="3" customWidth="1"/>
    <col min="3" max="3" width="3.6640625" style="3" customWidth="1"/>
    <col min="4" max="4" width="7.6640625" style="3" customWidth="1"/>
    <col min="5" max="5" width="18.6640625" style="3" customWidth="1"/>
    <col min="6" max="6" width="14.6640625" style="3" customWidth="1"/>
    <col min="7" max="7" width="11.6640625" style="3" customWidth="1"/>
    <col min="8" max="16384" width="8.88671875" style="3"/>
  </cols>
  <sheetData>
    <row r="1" spans="1:8" ht="23.25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ht="23.25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ht="23.25" x14ac:dyDescent="0.35">
      <c r="A3" s="1" t="str">
        <f>ARG!$A$3</f>
        <v>MONTH ENDED:  NOVEMBER 2023</v>
      </c>
      <c r="B3" s="2"/>
      <c r="C3" s="2"/>
      <c r="D3" s="2"/>
      <c r="E3" s="2"/>
      <c r="F3" s="2"/>
      <c r="G3" s="2"/>
      <c r="H3" s="2"/>
    </row>
    <row r="4" spans="1:8" x14ac:dyDescent="0.2">
      <c r="A4" s="4"/>
      <c r="B4" s="4"/>
      <c r="C4" s="4"/>
      <c r="D4" s="4"/>
      <c r="E4" s="4"/>
      <c r="F4" s="5"/>
      <c r="G4" s="5"/>
      <c r="H4" s="2"/>
    </row>
    <row r="5" spans="1:8" ht="23.25" x14ac:dyDescent="0.35">
      <c r="A5" s="21"/>
      <c r="B5" s="117"/>
      <c r="C5" s="117"/>
      <c r="D5" s="61" t="s">
        <v>77</v>
      </c>
      <c r="E5" s="62"/>
      <c r="F5" s="8"/>
      <c r="G5" s="118"/>
      <c r="H5" s="2"/>
    </row>
    <row r="6" spans="1:8" ht="18" x14ac:dyDescent="0.25">
      <c r="A6" s="23" t="s">
        <v>3</v>
      </c>
      <c r="B6" s="117"/>
      <c r="C6" s="117"/>
      <c r="D6" s="117"/>
      <c r="E6" s="117"/>
      <c r="F6" s="118"/>
      <c r="G6" s="118"/>
      <c r="H6" s="2"/>
    </row>
    <row r="7" spans="1:8" ht="15.75" x14ac:dyDescent="0.25">
      <c r="A7" s="64"/>
      <c r="B7" s="64"/>
      <c r="C7" s="64"/>
      <c r="D7" s="64"/>
      <c r="E7" s="25" t="s">
        <v>4</v>
      </c>
      <c r="F7" s="25" t="s">
        <v>4</v>
      </c>
      <c r="G7" s="12" t="s">
        <v>5</v>
      </c>
      <c r="H7" s="2"/>
    </row>
    <row r="8" spans="1:8" ht="15.75" x14ac:dyDescent="0.25">
      <c r="A8" s="64"/>
      <c r="B8" s="64"/>
      <c r="C8" s="64"/>
      <c r="D8" s="25" t="s">
        <v>6</v>
      </c>
      <c r="E8" s="25" t="s">
        <v>7</v>
      </c>
      <c r="F8" s="12" t="s">
        <v>8</v>
      </c>
      <c r="G8" s="12" t="s">
        <v>9</v>
      </c>
      <c r="H8" s="2"/>
    </row>
    <row r="9" spans="1:8" ht="15.75" x14ac:dyDescent="0.25">
      <c r="A9" s="93" t="s">
        <v>10</v>
      </c>
      <c r="B9" s="13"/>
      <c r="C9" s="14"/>
      <c r="D9" s="73"/>
      <c r="E9" s="99"/>
      <c r="F9" s="110"/>
      <c r="G9" s="103"/>
      <c r="H9" s="15"/>
    </row>
    <row r="10" spans="1:8" ht="15.75" x14ac:dyDescent="0.25">
      <c r="A10" s="93" t="s">
        <v>11</v>
      </c>
      <c r="B10" s="13"/>
      <c r="C10" s="14"/>
      <c r="D10" s="73"/>
      <c r="E10" s="99"/>
      <c r="F10" s="110"/>
      <c r="G10" s="103"/>
      <c r="H10" s="15"/>
    </row>
    <row r="11" spans="1:8" ht="15.75" x14ac:dyDescent="0.25">
      <c r="A11" s="93" t="s">
        <v>120</v>
      </c>
      <c r="B11" s="13"/>
      <c r="C11" s="14"/>
      <c r="D11" s="73"/>
      <c r="E11" s="99"/>
      <c r="F11" s="110"/>
      <c r="G11" s="103"/>
      <c r="H11" s="15"/>
    </row>
    <row r="12" spans="1:8" ht="15.75" x14ac:dyDescent="0.25">
      <c r="A12" s="93" t="s">
        <v>25</v>
      </c>
      <c r="B12" s="13"/>
      <c r="C12" s="14"/>
      <c r="D12" s="73"/>
      <c r="E12" s="99"/>
      <c r="F12" s="110"/>
      <c r="G12" s="103"/>
      <c r="H12" s="15"/>
    </row>
    <row r="13" spans="1:8" ht="15.75" x14ac:dyDescent="0.25">
      <c r="A13" s="93" t="s">
        <v>74</v>
      </c>
      <c r="B13" s="13"/>
      <c r="C13" s="14"/>
      <c r="D13" s="73">
        <v>18</v>
      </c>
      <c r="E13" s="99">
        <v>2342638</v>
      </c>
      <c r="F13" s="110">
        <v>497315.5</v>
      </c>
      <c r="G13" s="103">
        <f>F13/E13</f>
        <v>0.21228866773270133</v>
      </c>
      <c r="H13" s="15"/>
    </row>
    <row r="14" spans="1:8" ht="15.75" x14ac:dyDescent="0.25">
      <c r="A14" s="93" t="s">
        <v>107</v>
      </c>
      <c r="B14" s="13"/>
      <c r="C14" s="14"/>
      <c r="D14" s="73">
        <v>3</v>
      </c>
      <c r="E14" s="99">
        <v>507780</v>
      </c>
      <c r="F14" s="110">
        <v>58248.5</v>
      </c>
      <c r="G14" s="103">
        <f>F14/E14</f>
        <v>0.11471208003466069</v>
      </c>
      <c r="H14" s="15"/>
    </row>
    <row r="15" spans="1:8" ht="15.75" x14ac:dyDescent="0.25">
      <c r="A15" s="93" t="s">
        <v>109</v>
      </c>
      <c r="B15" s="13"/>
      <c r="C15" s="14"/>
      <c r="D15" s="73"/>
      <c r="E15" s="99"/>
      <c r="F15" s="110"/>
      <c r="G15" s="103"/>
      <c r="H15" s="15"/>
    </row>
    <row r="16" spans="1:8" ht="15.75" x14ac:dyDescent="0.25">
      <c r="A16" s="93" t="s">
        <v>104</v>
      </c>
      <c r="B16" s="13"/>
      <c r="C16" s="14"/>
      <c r="D16" s="73">
        <v>1</v>
      </c>
      <c r="E16" s="99">
        <v>12057</v>
      </c>
      <c r="F16" s="110">
        <v>2380.5</v>
      </c>
      <c r="G16" s="103">
        <f>F16/E16</f>
        <v>0.19743717342622544</v>
      </c>
      <c r="H16" s="15"/>
    </row>
    <row r="17" spans="1:8" ht="15.75" x14ac:dyDescent="0.25">
      <c r="A17" s="93" t="s">
        <v>78</v>
      </c>
      <c r="B17" s="13"/>
      <c r="C17" s="14"/>
      <c r="D17" s="73">
        <v>2</v>
      </c>
      <c r="E17" s="99">
        <v>352757</v>
      </c>
      <c r="F17" s="110">
        <v>45499</v>
      </c>
      <c r="G17" s="103">
        <f>F17/E17</f>
        <v>0.12898113999155225</v>
      </c>
      <c r="H17" s="15"/>
    </row>
    <row r="18" spans="1:8" ht="15.75" x14ac:dyDescent="0.25">
      <c r="A18" s="70" t="s">
        <v>114</v>
      </c>
      <c r="B18" s="13"/>
      <c r="C18" s="14"/>
      <c r="D18" s="73">
        <v>1</v>
      </c>
      <c r="E18" s="99">
        <v>447960</v>
      </c>
      <c r="F18" s="110">
        <v>133937.5</v>
      </c>
      <c r="G18" s="103">
        <f>F18/E18</f>
        <v>0.29899432985087954</v>
      </c>
      <c r="H18" s="15"/>
    </row>
    <row r="19" spans="1:8" ht="15.75" x14ac:dyDescent="0.25">
      <c r="A19" s="70" t="s">
        <v>14</v>
      </c>
      <c r="B19" s="13"/>
      <c r="C19" s="14"/>
      <c r="D19" s="73"/>
      <c r="E19" s="99"/>
      <c r="F19" s="110"/>
      <c r="G19" s="103"/>
      <c r="H19" s="15"/>
    </row>
    <row r="20" spans="1:8" ht="15.75" x14ac:dyDescent="0.25">
      <c r="A20" s="93" t="s">
        <v>15</v>
      </c>
      <c r="B20" s="13"/>
      <c r="C20" s="14"/>
      <c r="D20" s="73">
        <v>2</v>
      </c>
      <c r="E20" s="99">
        <v>895664</v>
      </c>
      <c r="F20" s="110">
        <v>328642</v>
      </c>
      <c r="G20" s="103">
        <f>F20/E20</f>
        <v>0.36692554350738671</v>
      </c>
      <c r="H20" s="15"/>
    </row>
    <row r="21" spans="1:8" ht="15.75" x14ac:dyDescent="0.25">
      <c r="A21" s="93" t="s">
        <v>59</v>
      </c>
      <c r="B21" s="13"/>
      <c r="C21" s="14"/>
      <c r="D21" s="73"/>
      <c r="E21" s="99"/>
      <c r="F21" s="110"/>
      <c r="G21" s="103"/>
      <c r="H21" s="15"/>
    </row>
    <row r="22" spans="1:8" ht="15.75" x14ac:dyDescent="0.25">
      <c r="A22" s="93" t="s">
        <v>98</v>
      </c>
      <c r="B22" s="13"/>
      <c r="C22" s="14"/>
      <c r="D22" s="73"/>
      <c r="E22" s="99"/>
      <c r="F22" s="110"/>
      <c r="G22" s="103"/>
      <c r="H22" s="15"/>
    </row>
    <row r="23" spans="1:8" ht="15.75" x14ac:dyDescent="0.25">
      <c r="A23" s="93" t="s">
        <v>115</v>
      </c>
      <c r="B23" s="13"/>
      <c r="C23" s="14"/>
      <c r="D23" s="73">
        <v>3</v>
      </c>
      <c r="E23" s="99">
        <v>955786</v>
      </c>
      <c r="F23" s="110">
        <v>293999</v>
      </c>
      <c r="G23" s="103">
        <f t="shared" ref="G23:G29" si="0">F23/E23</f>
        <v>0.30759919061379848</v>
      </c>
      <c r="H23" s="15"/>
    </row>
    <row r="24" spans="1:8" ht="15.75" x14ac:dyDescent="0.25">
      <c r="A24" s="93" t="s">
        <v>18</v>
      </c>
      <c r="B24" s="13"/>
      <c r="C24" s="14"/>
      <c r="D24" s="73">
        <v>3</v>
      </c>
      <c r="E24" s="99">
        <v>2050838</v>
      </c>
      <c r="F24" s="110">
        <v>364903.5</v>
      </c>
      <c r="G24" s="103">
        <f t="shared" si="0"/>
        <v>0.17792897342452207</v>
      </c>
      <c r="H24" s="15"/>
    </row>
    <row r="25" spans="1:8" ht="15.75" x14ac:dyDescent="0.25">
      <c r="A25" s="94" t="s">
        <v>20</v>
      </c>
      <c r="B25" s="13"/>
      <c r="C25" s="14"/>
      <c r="D25" s="73">
        <v>4</v>
      </c>
      <c r="E25" s="99">
        <v>904098</v>
      </c>
      <c r="F25" s="110">
        <v>204375</v>
      </c>
      <c r="G25" s="103">
        <f t="shared" si="0"/>
        <v>0.22605403396534446</v>
      </c>
      <c r="H25" s="15"/>
    </row>
    <row r="26" spans="1:8" ht="15.75" x14ac:dyDescent="0.25">
      <c r="A26" s="94" t="s">
        <v>21</v>
      </c>
      <c r="B26" s="13"/>
      <c r="C26" s="14"/>
      <c r="D26" s="73"/>
      <c r="E26" s="99"/>
      <c r="F26" s="110"/>
      <c r="G26" s="103"/>
      <c r="H26" s="15"/>
    </row>
    <row r="27" spans="1:8" ht="15.75" x14ac:dyDescent="0.25">
      <c r="A27" s="70" t="s">
        <v>22</v>
      </c>
      <c r="B27" s="13"/>
      <c r="C27" s="14"/>
      <c r="D27" s="73"/>
      <c r="E27" s="99"/>
      <c r="F27" s="110"/>
      <c r="G27" s="103"/>
      <c r="H27" s="15"/>
    </row>
    <row r="28" spans="1:8" ht="15.75" x14ac:dyDescent="0.25">
      <c r="A28" s="70" t="s">
        <v>23</v>
      </c>
      <c r="B28" s="13"/>
      <c r="C28" s="14"/>
      <c r="D28" s="73"/>
      <c r="E28" s="99"/>
      <c r="F28" s="110"/>
      <c r="G28" s="103"/>
      <c r="H28" s="15"/>
    </row>
    <row r="29" spans="1:8" ht="15.75" x14ac:dyDescent="0.25">
      <c r="A29" s="70" t="s">
        <v>24</v>
      </c>
      <c r="B29" s="13"/>
      <c r="C29" s="14"/>
      <c r="D29" s="73">
        <v>1</v>
      </c>
      <c r="E29" s="99">
        <v>54244</v>
      </c>
      <c r="F29" s="110">
        <v>23432</v>
      </c>
      <c r="G29" s="103">
        <f t="shared" si="0"/>
        <v>0.43197404321215249</v>
      </c>
      <c r="H29" s="15"/>
    </row>
    <row r="30" spans="1:8" ht="15.75" x14ac:dyDescent="0.25">
      <c r="A30" s="70" t="s">
        <v>67</v>
      </c>
      <c r="B30" s="13"/>
      <c r="C30" s="14"/>
      <c r="D30" s="73"/>
      <c r="E30" s="99"/>
      <c r="F30" s="110"/>
      <c r="G30" s="103"/>
      <c r="H30" s="15"/>
    </row>
    <row r="31" spans="1:8" ht="15.75" x14ac:dyDescent="0.25">
      <c r="A31" s="70" t="s">
        <v>79</v>
      </c>
      <c r="B31" s="13"/>
      <c r="C31" s="14"/>
      <c r="D31" s="73"/>
      <c r="E31" s="99"/>
      <c r="F31" s="110"/>
      <c r="G31" s="103"/>
      <c r="H31" s="15"/>
    </row>
    <row r="32" spans="1:8" ht="15.75" x14ac:dyDescent="0.25">
      <c r="A32" s="70" t="s">
        <v>110</v>
      </c>
      <c r="B32" s="13"/>
      <c r="C32" s="14"/>
      <c r="D32" s="73">
        <v>1</v>
      </c>
      <c r="E32" s="99">
        <v>111827</v>
      </c>
      <c r="F32" s="110">
        <v>39115</v>
      </c>
      <c r="G32" s="103">
        <f>F32/E32</f>
        <v>0.34978135870585814</v>
      </c>
      <c r="H32" s="15"/>
    </row>
    <row r="33" spans="1:8" ht="15.75" x14ac:dyDescent="0.25">
      <c r="A33" s="70" t="s">
        <v>27</v>
      </c>
      <c r="B33" s="13"/>
      <c r="C33" s="14"/>
      <c r="D33" s="73"/>
      <c r="E33" s="99"/>
      <c r="F33" s="110"/>
      <c r="G33" s="103"/>
      <c r="H33" s="15"/>
    </row>
    <row r="34" spans="1:8" ht="15.75" x14ac:dyDescent="0.25">
      <c r="A34" s="70" t="s">
        <v>76</v>
      </c>
      <c r="B34" s="13"/>
      <c r="C34" s="14"/>
      <c r="D34" s="73">
        <v>5</v>
      </c>
      <c r="E34" s="99">
        <v>3746844</v>
      </c>
      <c r="F34" s="110">
        <v>891784</v>
      </c>
      <c r="G34" s="103">
        <f>F34/E34</f>
        <v>0.23800937535696709</v>
      </c>
      <c r="H34" s="15"/>
    </row>
    <row r="35" spans="1:8" x14ac:dyDescent="0.2">
      <c r="A35" s="16" t="s">
        <v>28</v>
      </c>
      <c r="B35" s="13"/>
      <c r="C35" s="14"/>
      <c r="D35" s="77"/>
      <c r="E35" s="99"/>
      <c r="F35" s="110"/>
      <c r="G35" s="104"/>
      <c r="H35" s="15"/>
    </row>
    <row r="36" spans="1:8" x14ac:dyDescent="0.2">
      <c r="A36" s="16" t="s">
        <v>44</v>
      </c>
      <c r="B36" s="13"/>
      <c r="C36" s="14"/>
      <c r="D36" s="77"/>
      <c r="E36" s="99"/>
      <c r="F36" s="110"/>
      <c r="G36" s="104"/>
      <c r="H36" s="15"/>
    </row>
    <row r="37" spans="1:8" x14ac:dyDescent="0.2">
      <c r="A37" s="16" t="s">
        <v>30</v>
      </c>
      <c r="B37" s="13"/>
      <c r="C37" s="14"/>
      <c r="D37" s="77"/>
      <c r="E37" s="95"/>
      <c r="F37" s="74"/>
      <c r="G37" s="104"/>
      <c r="H37" s="15"/>
    </row>
    <row r="38" spans="1:8" x14ac:dyDescent="0.2">
      <c r="A38" s="17"/>
      <c r="B38" s="18"/>
      <c r="C38" s="14"/>
      <c r="D38" s="77"/>
      <c r="E38" s="96"/>
      <c r="F38" s="96"/>
      <c r="G38" s="104"/>
      <c r="H38" s="15"/>
    </row>
    <row r="39" spans="1:8" ht="15.75" x14ac:dyDescent="0.25">
      <c r="A39" s="19" t="s">
        <v>31</v>
      </c>
      <c r="B39" s="20"/>
      <c r="C39" s="21"/>
      <c r="D39" s="81">
        <f>SUM(D9:D38)</f>
        <v>44</v>
      </c>
      <c r="E39" s="82">
        <f>SUM(E9:E38)</f>
        <v>12382493</v>
      </c>
      <c r="F39" s="82">
        <f>SUM(F9:F38)</f>
        <v>2883631.5</v>
      </c>
      <c r="G39" s="105">
        <f>F39/E39</f>
        <v>0.23287971977856156</v>
      </c>
      <c r="H39" s="15"/>
    </row>
    <row r="40" spans="1:8" ht="15.75" x14ac:dyDescent="0.25">
      <c r="A40" s="119"/>
      <c r="B40" s="120"/>
      <c r="C40" s="21"/>
      <c r="D40" s="121"/>
      <c r="E40" s="122"/>
      <c r="F40" s="122"/>
      <c r="G40" s="123"/>
      <c r="H40" s="15"/>
    </row>
    <row r="41" spans="1:8" ht="18" x14ac:dyDescent="0.25">
      <c r="A41" s="23" t="s">
        <v>32</v>
      </c>
      <c r="B41" s="24"/>
      <c r="C41" s="24"/>
      <c r="D41" s="25"/>
      <c r="E41" s="87"/>
      <c r="F41" s="88"/>
      <c r="G41" s="106"/>
      <c r="H41" s="15"/>
    </row>
    <row r="42" spans="1:8" ht="15.75" x14ac:dyDescent="0.25">
      <c r="A42" s="26"/>
      <c r="B42" s="26"/>
      <c r="C42" s="26"/>
      <c r="D42" s="89"/>
      <c r="E42" s="25" t="s">
        <v>133</v>
      </c>
      <c r="F42" s="25" t="s">
        <v>133</v>
      </c>
      <c r="G42" s="107" t="s">
        <v>5</v>
      </c>
      <c r="H42" s="15"/>
    </row>
    <row r="43" spans="1:8" ht="15.75" x14ac:dyDescent="0.25">
      <c r="A43" s="26"/>
      <c r="B43" s="26"/>
      <c r="C43" s="26"/>
      <c r="D43" s="89" t="s">
        <v>6</v>
      </c>
      <c r="E43" s="90" t="s">
        <v>134</v>
      </c>
      <c r="F43" s="88" t="s">
        <v>8</v>
      </c>
      <c r="G43" s="108" t="s">
        <v>135</v>
      </c>
      <c r="H43" s="15"/>
    </row>
    <row r="44" spans="1:8" ht="15.75" x14ac:dyDescent="0.25">
      <c r="A44" s="27" t="s">
        <v>33</v>
      </c>
      <c r="B44" s="28"/>
      <c r="C44" s="14"/>
      <c r="D44" s="73">
        <v>144</v>
      </c>
      <c r="E44" s="74">
        <v>25792194.199999999</v>
      </c>
      <c r="F44" s="74">
        <v>1401291.06</v>
      </c>
      <c r="G44" s="103">
        <f>1-(+F44/E44)</f>
        <v>0.94566995544721821</v>
      </c>
      <c r="H44" s="15"/>
    </row>
    <row r="45" spans="1:8" ht="15.75" x14ac:dyDescent="0.25">
      <c r="A45" s="27" t="s">
        <v>34</v>
      </c>
      <c r="B45" s="28"/>
      <c r="C45" s="14"/>
      <c r="D45" s="73">
        <v>24</v>
      </c>
      <c r="E45" s="74">
        <v>9388979.9800000004</v>
      </c>
      <c r="F45" s="74">
        <v>747535.68</v>
      </c>
      <c r="G45" s="103">
        <f t="shared" ref="G45:G54" si="1">1-(+F45/E45)</f>
        <v>0.9203815876067083</v>
      </c>
      <c r="H45" s="15"/>
    </row>
    <row r="46" spans="1:8" ht="15.75" x14ac:dyDescent="0.25">
      <c r="A46" s="27" t="s">
        <v>35</v>
      </c>
      <c r="B46" s="28"/>
      <c r="C46" s="14"/>
      <c r="D46" s="73">
        <v>133</v>
      </c>
      <c r="E46" s="74">
        <v>19060418.760000002</v>
      </c>
      <c r="F46" s="74">
        <v>993364.12</v>
      </c>
      <c r="G46" s="103">
        <f t="shared" si="1"/>
        <v>0.9478834052647015</v>
      </c>
      <c r="H46" s="15"/>
    </row>
    <row r="47" spans="1:8" ht="15.75" x14ac:dyDescent="0.25">
      <c r="A47" s="27" t="s">
        <v>36</v>
      </c>
      <c r="B47" s="28"/>
      <c r="C47" s="14"/>
      <c r="D47" s="73">
        <v>6</v>
      </c>
      <c r="E47" s="74">
        <v>1055616</v>
      </c>
      <c r="F47" s="74">
        <v>53837.59</v>
      </c>
      <c r="G47" s="103">
        <f t="shared" si="1"/>
        <v>0.94899888785315878</v>
      </c>
      <c r="H47" s="15"/>
    </row>
    <row r="48" spans="1:8" ht="15.75" x14ac:dyDescent="0.25">
      <c r="A48" s="27" t="s">
        <v>37</v>
      </c>
      <c r="B48" s="28"/>
      <c r="C48" s="14"/>
      <c r="D48" s="73">
        <v>83</v>
      </c>
      <c r="E48" s="74">
        <v>12827830.73</v>
      </c>
      <c r="F48" s="74">
        <v>791474.05</v>
      </c>
      <c r="G48" s="103">
        <f t="shared" si="1"/>
        <v>0.93830024213298924</v>
      </c>
      <c r="H48" s="15"/>
    </row>
    <row r="49" spans="1:8" ht="15.75" x14ac:dyDescent="0.25">
      <c r="A49" s="27" t="s">
        <v>38</v>
      </c>
      <c r="B49" s="28"/>
      <c r="C49" s="14"/>
      <c r="D49" s="73"/>
      <c r="E49" s="74"/>
      <c r="F49" s="74"/>
      <c r="G49" s="103"/>
      <c r="H49" s="2"/>
    </row>
    <row r="50" spans="1:8" ht="15.75" x14ac:dyDescent="0.25">
      <c r="A50" s="27" t="s">
        <v>39</v>
      </c>
      <c r="B50" s="28"/>
      <c r="C50" s="14"/>
      <c r="D50" s="73">
        <v>10</v>
      </c>
      <c r="E50" s="74">
        <v>2081590</v>
      </c>
      <c r="F50" s="74">
        <v>156061.35999999999</v>
      </c>
      <c r="G50" s="103">
        <f t="shared" si="1"/>
        <v>0.92502781047180282</v>
      </c>
      <c r="H50" s="2"/>
    </row>
    <row r="51" spans="1:8" ht="15.75" x14ac:dyDescent="0.25">
      <c r="A51" s="27" t="s">
        <v>40</v>
      </c>
      <c r="B51" s="28"/>
      <c r="C51" s="14"/>
      <c r="D51" s="73">
        <v>4</v>
      </c>
      <c r="E51" s="74">
        <v>940680</v>
      </c>
      <c r="F51" s="74">
        <v>51235</v>
      </c>
      <c r="G51" s="103">
        <f t="shared" si="1"/>
        <v>0.9455340817281116</v>
      </c>
      <c r="H51" s="2"/>
    </row>
    <row r="52" spans="1:8" ht="15.75" x14ac:dyDescent="0.25">
      <c r="A52" s="54" t="s">
        <v>41</v>
      </c>
      <c r="B52" s="28"/>
      <c r="C52" s="14"/>
      <c r="D52" s="73">
        <v>3</v>
      </c>
      <c r="E52" s="74">
        <v>440200</v>
      </c>
      <c r="F52" s="74">
        <v>35800</v>
      </c>
      <c r="G52" s="103">
        <f t="shared" si="1"/>
        <v>0.91867333030440712</v>
      </c>
      <c r="H52" s="2"/>
    </row>
    <row r="53" spans="1:8" ht="15.75" x14ac:dyDescent="0.25">
      <c r="A53" s="55" t="s">
        <v>60</v>
      </c>
      <c r="B53" s="28"/>
      <c r="C53" s="14"/>
      <c r="D53" s="73"/>
      <c r="E53" s="74"/>
      <c r="F53" s="74"/>
      <c r="G53" s="103"/>
      <c r="H53" s="2"/>
    </row>
    <row r="54" spans="1:8" ht="15.75" x14ac:dyDescent="0.25">
      <c r="A54" s="27" t="s">
        <v>99</v>
      </c>
      <c r="B54" s="28"/>
      <c r="C54" s="14"/>
      <c r="D54" s="73">
        <v>1236</v>
      </c>
      <c r="E54" s="74">
        <v>121962635.86</v>
      </c>
      <c r="F54" s="74">
        <v>13086568.720000001</v>
      </c>
      <c r="G54" s="103">
        <f t="shared" si="1"/>
        <v>0.8927001812668105</v>
      </c>
      <c r="H54" s="2"/>
    </row>
    <row r="55" spans="1:8" ht="15.75" x14ac:dyDescent="0.25">
      <c r="A55" s="71" t="s">
        <v>100</v>
      </c>
      <c r="B55" s="30"/>
      <c r="C55" s="14"/>
      <c r="D55" s="73"/>
      <c r="E55" s="74"/>
      <c r="F55" s="74"/>
      <c r="G55" s="103"/>
      <c r="H55" s="2"/>
    </row>
    <row r="56" spans="1:8" x14ac:dyDescent="0.2">
      <c r="A56" s="16" t="s">
        <v>42</v>
      </c>
      <c r="B56" s="30"/>
      <c r="C56" s="14"/>
      <c r="D56" s="77"/>
      <c r="E56" s="96"/>
      <c r="F56" s="74"/>
      <c r="G56" s="104"/>
      <c r="H56" s="2"/>
    </row>
    <row r="57" spans="1:8" x14ac:dyDescent="0.2">
      <c r="A57" s="16" t="s">
        <v>43</v>
      </c>
      <c r="B57" s="28"/>
      <c r="C57" s="14"/>
      <c r="D57" s="77"/>
      <c r="E57" s="96"/>
      <c r="F57" s="74"/>
      <c r="G57" s="104"/>
      <c r="H57" s="2"/>
    </row>
    <row r="58" spans="1:8" x14ac:dyDescent="0.2">
      <c r="A58" s="16" t="s">
        <v>44</v>
      </c>
      <c r="B58" s="28"/>
      <c r="C58" s="14"/>
      <c r="D58" s="77"/>
      <c r="E58" s="95"/>
      <c r="F58" s="74"/>
      <c r="G58" s="104"/>
      <c r="H58" s="2"/>
    </row>
    <row r="59" spans="1:8" x14ac:dyDescent="0.2">
      <c r="A59" s="16" t="s">
        <v>30</v>
      </c>
      <c r="B59" s="28"/>
      <c r="C59" s="14"/>
      <c r="D59" s="77"/>
      <c r="E59" s="95"/>
      <c r="F59" s="74"/>
      <c r="G59" s="104"/>
      <c r="H59" s="2"/>
    </row>
    <row r="60" spans="1:8" ht="15.75" x14ac:dyDescent="0.25">
      <c r="A60" s="32"/>
      <c r="B60" s="18"/>
      <c r="C60" s="14"/>
      <c r="D60" s="77"/>
      <c r="E60" s="80"/>
      <c r="F60" s="80"/>
      <c r="G60" s="104"/>
      <c r="H60" s="2"/>
    </row>
    <row r="61" spans="1:8" ht="15.75" x14ac:dyDescent="0.25">
      <c r="A61" s="20" t="s">
        <v>45</v>
      </c>
      <c r="B61" s="20"/>
      <c r="C61" s="21"/>
      <c r="D61" s="81">
        <f>SUM(D44:D57)</f>
        <v>1643</v>
      </c>
      <c r="E61" s="82">
        <f>SUM(E44:E60)</f>
        <v>193550145.53</v>
      </c>
      <c r="F61" s="82">
        <f>SUM(F44:F60)</f>
        <v>17317167.579999998</v>
      </c>
      <c r="G61" s="109">
        <f>1-(+F61/E61)</f>
        <v>0.91052878037068763</v>
      </c>
      <c r="H61" s="2"/>
    </row>
    <row r="62" spans="1:8" x14ac:dyDescent="0.2">
      <c r="A62" s="33"/>
      <c r="B62" s="33"/>
      <c r="C62" s="33"/>
      <c r="D62" s="91"/>
      <c r="E62" s="92"/>
      <c r="F62" s="34"/>
      <c r="G62" s="34"/>
      <c r="H62" s="2"/>
    </row>
    <row r="63" spans="1:8" ht="18" x14ac:dyDescent="0.25">
      <c r="A63" s="35" t="s">
        <v>46</v>
      </c>
      <c r="B63" s="36"/>
      <c r="C63" s="36"/>
      <c r="D63" s="36"/>
      <c r="E63" s="36"/>
      <c r="F63" s="37">
        <f>F61+F39</f>
        <v>20200799.079999998</v>
      </c>
      <c r="G63" s="36"/>
      <c r="H63" s="2"/>
    </row>
    <row r="64" spans="1:8" ht="18" x14ac:dyDescent="0.25">
      <c r="A64" s="43"/>
      <c r="B64" s="39"/>
      <c r="C64" s="39"/>
      <c r="D64" s="39"/>
      <c r="E64" s="44"/>
      <c r="F64" s="2"/>
      <c r="G64" s="2"/>
      <c r="H64" s="2"/>
    </row>
    <row r="65" spans="1:8" ht="15.75" x14ac:dyDescent="0.25">
      <c r="A65" s="4" t="s">
        <v>47</v>
      </c>
      <c r="B65" s="40"/>
      <c r="C65" s="40"/>
      <c r="D65" s="40"/>
      <c r="E65" s="40"/>
      <c r="F65" s="41"/>
      <c r="G65" s="40"/>
      <c r="H65" s="2"/>
    </row>
    <row r="66" spans="1:8" ht="15.75" x14ac:dyDescent="0.25">
      <c r="A66" s="4" t="s">
        <v>48</v>
      </c>
      <c r="B66" s="40"/>
      <c r="C66" s="40"/>
      <c r="D66" s="40"/>
      <c r="E66" s="40"/>
      <c r="F66" s="41"/>
      <c r="G66" s="40"/>
      <c r="H66" s="2"/>
    </row>
    <row r="67" spans="1:8" ht="15.75" x14ac:dyDescent="0.25">
      <c r="A67" s="4" t="s">
        <v>49</v>
      </c>
      <c r="B67" s="40"/>
      <c r="C67" s="40"/>
      <c r="D67" s="40"/>
      <c r="E67" s="40"/>
      <c r="F67" s="41"/>
      <c r="G67" s="40"/>
      <c r="H67" s="2"/>
    </row>
    <row r="68" spans="1:8" ht="15.75" x14ac:dyDescent="0.25">
      <c r="A68" s="4"/>
      <c r="B68" s="40"/>
      <c r="C68" s="40"/>
      <c r="D68" s="40"/>
      <c r="E68" s="40"/>
      <c r="F68" s="41"/>
      <c r="G68" s="40"/>
      <c r="H68" s="2"/>
    </row>
    <row r="69" spans="1:8" ht="18" x14ac:dyDescent="0.25">
      <c r="A69" s="42" t="s">
        <v>50</v>
      </c>
      <c r="B69" s="39"/>
      <c r="C69" s="39"/>
      <c r="D69" s="39"/>
      <c r="E69" s="39"/>
      <c r="F69" s="37"/>
      <c r="G69" s="39"/>
      <c r="H69" s="2"/>
    </row>
    <row r="70" spans="1:8" ht="18" x14ac:dyDescent="0.25">
      <c r="A70" s="43"/>
      <c r="B70" s="39"/>
      <c r="C70" s="39"/>
      <c r="D70" s="39"/>
      <c r="E70" s="39"/>
      <c r="F70" s="2"/>
      <c r="G70" s="2"/>
      <c r="H70" s="2"/>
    </row>
    <row r="71" spans="1:8" ht="15.75" x14ac:dyDescent="0.25">
      <c r="A71" s="48"/>
      <c r="B71" s="2"/>
      <c r="C71" s="2"/>
      <c r="D71" s="2"/>
      <c r="E71" s="2"/>
      <c r="F71" s="2"/>
      <c r="G71" s="2"/>
      <c r="H71" s="2"/>
    </row>
  </sheetData>
  <phoneticPr fontId="17" type="noConversion"/>
  <printOptions horizontalCentered="1"/>
  <pageMargins left="0.75" right="0.75" top="0.25" bottom="0.25" header="0.5" footer="0.5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ARG</vt:lpstr>
      <vt:lpstr>CARUTHERSVILLE</vt:lpstr>
      <vt:lpstr>HOLLYWOOD</vt:lpstr>
      <vt:lpstr>HARKC</vt:lpstr>
      <vt:lpstr>BALLYSKC</vt:lpstr>
      <vt:lpstr>AMERKC</vt:lpstr>
      <vt:lpstr>LAGRANGE</vt:lpstr>
      <vt:lpstr>AMERSC</vt:lpstr>
      <vt:lpstr>RIVERCITY</vt:lpstr>
      <vt:lpstr>HORSESHOE</vt:lpstr>
      <vt:lpstr>ISLEBV</vt:lpstr>
      <vt:lpstr>STJO</vt:lpstr>
      <vt:lpstr>CAPE</vt:lpstr>
      <vt:lpstr>STATE TOTALS</vt:lpstr>
      <vt:lpstr>'STATE TOTALS'!Print_Area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Goforth</dc:creator>
  <cp:lastModifiedBy>webteam-prod</cp:lastModifiedBy>
  <cp:lastPrinted>2023-02-08T23:20:04Z</cp:lastPrinted>
  <dcterms:created xsi:type="dcterms:W3CDTF">2012-06-07T14:04:25Z</dcterms:created>
  <dcterms:modified xsi:type="dcterms:W3CDTF">2024-01-09T19:24:02Z</dcterms:modified>
</cp:coreProperties>
</file>