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Dec\Optimized\"/>
    </mc:Choice>
  </mc:AlternateContent>
  <bookViews>
    <workbookView xWindow="-210" yWindow="135" windowWidth="7845" windowHeight="4080" tabRatio="790" activeTab="11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162913"/>
</workbook>
</file>

<file path=xl/calcChain.xml><?xml version="1.0" encoding="utf-8"?>
<calcChain xmlns="http://schemas.openxmlformats.org/spreadsheetml/2006/main">
  <c r="F61" i="14" l="1"/>
  <c r="G61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F63" i="14"/>
  <c r="E39" i="14"/>
  <c r="D39" i="14"/>
  <c r="G34" i="14"/>
  <c r="G30" i="14"/>
  <c r="G29" i="14"/>
  <c r="G26" i="14"/>
  <c r="G24" i="14"/>
  <c r="G19" i="14"/>
  <c r="G15" i="14"/>
  <c r="F60" i="12"/>
  <c r="G60" i="12"/>
  <c r="E60" i="12"/>
  <c r="D60" i="12"/>
  <c r="G53" i="12"/>
  <c r="G50" i="12"/>
  <c r="G48" i="12"/>
  <c r="G47" i="12"/>
  <c r="G46" i="12"/>
  <c r="G44" i="12"/>
  <c r="F39" i="12"/>
  <c r="G39" i="12"/>
  <c r="E39" i="12"/>
  <c r="D39" i="12"/>
  <c r="G33" i="12"/>
  <c r="G18" i="12"/>
  <c r="G17" i="12"/>
  <c r="F60" i="11"/>
  <c r="G60" i="11"/>
  <c r="E60" i="11"/>
  <c r="D60" i="11"/>
  <c r="G53" i="11"/>
  <c r="G51" i="11"/>
  <c r="G50" i="11"/>
  <c r="G49" i="11"/>
  <c r="G48" i="11"/>
  <c r="G47" i="11"/>
  <c r="G46" i="11"/>
  <c r="G45" i="11"/>
  <c r="G44" i="11"/>
  <c r="F39" i="11"/>
  <c r="G39" i="11"/>
  <c r="E39" i="11"/>
  <c r="D39" i="11"/>
  <c r="G34" i="11"/>
  <c r="G33" i="11"/>
  <c r="G30" i="11"/>
  <c r="G29" i="11"/>
  <c r="G22" i="11"/>
  <c r="G18" i="11"/>
  <c r="G15" i="11"/>
  <c r="G11" i="11"/>
  <c r="G9" i="11"/>
  <c r="F61" i="10"/>
  <c r="G61" i="10"/>
  <c r="E61" i="10"/>
  <c r="D61" i="10"/>
  <c r="G54" i="10"/>
  <c r="G53" i="10"/>
  <c r="G52" i="10"/>
  <c r="G50" i="10"/>
  <c r="G49" i="10"/>
  <c r="G48" i="10"/>
  <c r="G47" i="10"/>
  <c r="G46" i="10"/>
  <c r="G45" i="10"/>
  <c r="G44" i="10"/>
  <c r="D39" i="10"/>
  <c r="G34" i="10"/>
  <c r="G33" i="10"/>
  <c r="G29" i="10"/>
  <c r="G28" i="10"/>
  <c r="G26" i="10"/>
  <c r="G25" i="10"/>
  <c r="G20" i="10"/>
  <c r="G19" i="10"/>
  <c r="G16" i="10"/>
  <c r="F15" i="10"/>
  <c r="F39" i="10"/>
  <c r="E15" i="10"/>
  <c r="E39" i="10"/>
  <c r="G12" i="10"/>
  <c r="G10" i="10"/>
  <c r="F61" i="9"/>
  <c r="G61" i="9"/>
  <c r="E61" i="9"/>
  <c r="D61" i="9"/>
  <c r="G54" i="9"/>
  <c r="G52" i="9"/>
  <c r="G51" i="9"/>
  <c r="G50" i="9"/>
  <c r="G48" i="9"/>
  <c r="G47" i="9"/>
  <c r="G46" i="9"/>
  <c r="G45" i="9"/>
  <c r="G44" i="9"/>
  <c r="F39" i="9"/>
  <c r="G39" i="9"/>
  <c r="E39" i="9"/>
  <c r="D39" i="9"/>
  <c r="G34" i="9"/>
  <c r="G32" i="9"/>
  <c r="G29" i="9"/>
  <c r="G25" i="9"/>
  <c r="G24" i="9"/>
  <c r="G23" i="9"/>
  <c r="G20" i="9"/>
  <c r="G18" i="9"/>
  <c r="G17" i="9"/>
  <c r="G16" i="9"/>
  <c r="G14" i="9"/>
  <c r="G13" i="9"/>
  <c r="F72" i="8"/>
  <c r="E72" i="8"/>
  <c r="B17" i="13"/>
  <c r="D72" i="8"/>
  <c r="B16" i="13"/>
  <c r="G66" i="8"/>
  <c r="G65" i="8"/>
  <c r="G64" i="8"/>
  <c r="G63" i="8"/>
  <c r="G62" i="8"/>
  <c r="G61" i="8"/>
  <c r="G59" i="8"/>
  <c r="G58" i="8"/>
  <c r="G57" i="8"/>
  <c r="G56" i="8"/>
  <c r="G55" i="8"/>
  <c r="F50" i="8"/>
  <c r="G50" i="8"/>
  <c r="E50" i="8"/>
  <c r="B12" i="13"/>
  <c r="D50" i="8"/>
  <c r="G44" i="8"/>
  <c r="F39" i="8"/>
  <c r="E39" i="8"/>
  <c r="B7" i="13"/>
  <c r="D39" i="8"/>
  <c r="B6" i="13"/>
  <c r="G34" i="8"/>
  <c r="G33" i="8"/>
  <c r="G32" i="8"/>
  <c r="G29" i="8"/>
  <c r="G28" i="8"/>
  <c r="G26" i="8"/>
  <c r="G25" i="8"/>
  <c r="G24" i="8"/>
  <c r="G21" i="8"/>
  <c r="G19" i="8"/>
  <c r="G18" i="8"/>
  <c r="G13" i="8"/>
  <c r="G12" i="8"/>
  <c r="G11" i="8"/>
  <c r="G10" i="8"/>
  <c r="F60" i="7"/>
  <c r="F62" i="7"/>
  <c r="E60" i="7"/>
  <c r="D60" i="7"/>
  <c r="G53" i="7"/>
  <c r="G50" i="7"/>
  <c r="G48" i="7"/>
  <c r="G47" i="7"/>
  <c r="G46" i="7"/>
  <c r="G44" i="7"/>
  <c r="F39" i="7"/>
  <c r="G39" i="7"/>
  <c r="E39" i="7"/>
  <c r="D39" i="7"/>
  <c r="G31" i="7"/>
  <c r="G15" i="7"/>
  <c r="G9" i="7"/>
  <c r="F62" i="6"/>
  <c r="G62" i="6"/>
  <c r="E62" i="6"/>
  <c r="D62" i="6"/>
  <c r="G55" i="6"/>
  <c r="G54" i="6"/>
  <c r="G53" i="6"/>
  <c r="G52" i="6"/>
  <c r="G51" i="6"/>
  <c r="G50" i="6"/>
  <c r="G48" i="6"/>
  <c r="G46" i="6"/>
  <c r="G45" i="6"/>
  <c r="G44" i="6"/>
  <c r="F39" i="6"/>
  <c r="G39" i="6"/>
  <c r="E39" i="6"/>
  <c r="D39" i="6"/>
  <c r="G34" i="6"/>
  <c r="G33" i="6"/>
  <c r="G32" i="6"/>
  <c r="G31" i="6"/>
  <c r="G30" i="6"/>
  <c r="G25" i="6"/>
  <c r="G23" i="6"/>
  <c r="G22" i="6"/>
  <c r="G21" i="6"/>
  <c r="G19" i="6"/>
  <c r="G18" i="6"/>
  <c r="G17" i="6"/>
  <c r="G16" i="6"/>
  <c r="G15" i="6"/>
  <c r="G14" i="6"/>
  <c r="G13" i="6"/>
  <c r="G11" i="6"/>
  <c r="F62" i="5"/>
  <c r="F64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18" i="5"/>
  <c r="G14" i="5"/>
  <c r="G12" i="5"/>
  <c r="G10" i="5"/>
  <c r="F61" i="4"/>
  <c r="G61" i="4"/>
  <c r="E61" i="4"/>
  <c r="D61" i="4"/>
  <c r="G54" i="4"/>
  <c r="G53" i="4"/>
  <c r="G52" i="4"/>
  <c r="G51" i="4"/>
  <c r="G50" i="4"/>
  <c r="G49" i="4"/>
  <c r="G48" i="4"/>
  <c r="G46" i="4"/>
  <c r="G45" i="4"/>
  <c r="G44" i="4"/>
  <c r="F39" i="4"/>
  <c r="G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5" i="4"/>
  <c r="G14" i="4"/>
  <c r="G11" i="4"/>
  <c r="G10" i="4"/>
  <c r="F60" i="2"/>
  <c r="E60" i="2"/>
  <c r="D60" i="2"/>
  <c r="G54" i="2"/>
  <c r="G53" i="2"/>
  <c r="G50" i="2"/>
  <c r="G48" i="2"/>
  <c r="G47" i="2"/>
  <c r="G46" i="2"/>
  <c r="F39" i="2"/>
  <c r="G39" i="2"/>
  <c r="E39" i="2"/>
  <c r="D39" i="2"/>
  <c r="G32" i="2"/>
  <c r="G30" i="2"/>
  <c r="G23" i="2"/>
  <c r="G18" i="2"/>
  <c r="F75" i="3"/>
  <c r="G75" i="3"/>
  <c r="E75" i="3"/>
  <c r="D75" i="3"/>
  <c r="G68" i="3"/>
  <c r="G67" i="3"/>
  <c r="G66" i="3"/>
  <c r="G64" i="3"/>
  <c r="G63" i="3"/>
  <c r="G62" i="3"/>
  <c r="G61" i="3"/>
  <c r="G60" i="3"/>
  <c r="G59" i="3"/>
  <c r="G58" i="3"/>
  <c r="F39" i="3"/>
  <c r="G39" i="3"/>
  <c r="E39" i="3"/>
  <c r="D39" i="3"/>
  <c r="G34" i="3"/>
  <c r="G32" i="3"/>
  <c r="G29" i="3"/>
  <c r="G28" i="3"/>
  <c r="G26" i="3"/>
  <c r="G24" i="3"/>
  <c r="G23" i="3"/>
  <c r="G22" i="3"/>
  <c r="G21" i="3"/>
  <c r="G18" i="3"/>
  <c r="G17" i="3"/>
  <c r="G13" i="3"/>
  <c r="G11" i="3"/>
  <c r="G9" i="3"/>
  <c r="G61" i="1"/>
  <c r="F61" i="1"/>
  <c r="E61" i="1"/>
  <c r="D61" i="1"/>
  <c r="G54" i="1"/>
  <c r="G52" i="1"/>
  <c r="G50" i="1"/>
  <c r="G49" i="1"/>
  <c r="G48" i="1"/>
  <c r="G47" i="1"/>
  <c r="G46" i="1"/>
  <c r="G45" i="1"/>
  <c r="G44" i="1"/>
  <c r="F39" i="1"/>
  <c r="G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F63" i="4"/>
  <c r="F63" i="9"/>
  <c r="F53" i="3"/>
  <c r="E53" i="3"/>
  <c r="D53" i="3"/>
  <c r="B11" i="13"/>
  <c r="A3" i="4"/>
  <c r="A3" i="14"/>
  <c r="A4" i="13"/>
  <c r="A3" i="12"/>
  <c r="A3" i="11"/>
  <c r="A3" i="10"/>
  <c r="A3" i="9"/>
  <c r="A3" i="8"/>
  <c r="A3" i="7"/>
  <c r="A3" i="6"/>
  <c r="A3" i="5"/>
  <c r="A3" i="3"/>
  <c r="A3" i="2"/>
  <c r="G39" i="14"/>
  <c r="F62" i="12"/>
  <c r="F62" i="11"/>
  <c r="G39" i="10"/>
  <c r="F63" i="10"/>
  <c r="G15" i="10"/>
  <c r="G60" i="7"/>
  <c r="F64" i="6"/>
  <c r="G62" i="5"/>
  <c r="B18" i="13"/>
  <c r="F62" i="2"/>
  <c r="G60" i="2"/>
  <c r="F77" i="3"/>
  <c r="F63" i="1"/>
  <c r="G72" i="8"/>
  <c r="G39" i="8"/>
  <c r="B19" i="13"/>
  <c r="B13" i="13"/>
  <c r="B14" i="13"/>
  <c r="F74" i="8"/>
  <c r="B8" i="13"/>
  <c r="B9" i="13"/>
  <c r="B21" i="13"/>
</calcChain>
</file>

<file path=xl/sharedStrings.xml><?xml version="1.0" encoding="utf-8"?>
<sst xmlns="http://schemas.openxmlformats.org/spreadsheetml/2006/main" count="963" uniqueCount="162">
  <si>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</si>
  <si>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</si>
  <si>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</si>
  <si>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</si>
  <si>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</si>
  <si>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</si>
  <si>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</si>
  <si>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</si>
  <si>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</si>
  <si>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</si>
  <si>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</si>
  <si>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</si>
  <si>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</si>
  <si>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</si>
  <si>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</si>
  <si>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</si>
  <si>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</si>
  <si>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</si>
  <si>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</si>
  <si>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</si>
  <si>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</si>
  <si>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</si>
  <si>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</si>
  <si>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</si>
  <si>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</si>
  <si>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</si>
  <si>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</si>
  <si>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</si>
  <si>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</si>
  <si>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</si>
  <si>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</si>
  <si>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</si>
  <si>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</si>
  <si>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</si>
  <si>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</si>
  <si>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</si>
  <si>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</si>
  <si>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</si>
  <si>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</si>
  <si>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</si>
  <si>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</si>
  <si>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</si>
  <si>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</si>
  <si>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</si>
  <si>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</si>
  <si>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</si>
  <si>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</si>
  <si>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</si>
  <si>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</si>
  <si>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</si>
  <si>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</si>
  <si>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</si>
  <si>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</si>
  <si>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</si>
  <si>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</si>
  <si>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</si>
  <si>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</si>
  <si>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Crazy 4 Poker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</si>
  <si>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</si>
  <si>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</si>
  <si>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</si>
  <si>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</si>
  <si>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</si>
  <si>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</si>
  <si>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</si>
  <si>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</si>
  <si>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</si>
  <si>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</si>
  <si>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</si>
  <si>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 xml:space="preserve">   Face Down Blackjack</t>
  </si>
  <si>
    <t xml:space="preserve">   Big Six</t>
  </si>
  <si>
    <t xml:space="preserve">   Let It Ride Bonus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</si>
  <si>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</si>
  <si>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</si>
  <si>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</si>
  <si>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</si>
  <si>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</si>
  <si>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</si>
  <si>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</si>
  <si>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 xml:space="preserve">   Blackjack Switch</t>
  </si>
  <si>
    <t>BOAT:  ISLE OF CAPRI - BOONVILLE</t>
  </si>
  <si>
    <t>BOAT:      ST. JO FRONTIER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</si>
  <si>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</si>
  <si>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</si>
  <si>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</si>
  <si>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</si>
  <si>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</si>
  <si>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</si>
  <si>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</si>
  <si>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</si>
  <si>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</si>
  <si>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</si>
  <si>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</si>
  <si>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</si>
  <si>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</si>
  <si>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</si>
  <si>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</si>
  <si>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Five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</si>
  <si>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</si>
  <si>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</si>
  <si>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</si>
  <si>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</si>
  <si>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Top Three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</si>
  <si>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</si>
  <si>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</si>
  <si>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</si>
  <si>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</si>
  <si>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</si>
  <si>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</si>
  <si>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</si>
  <si>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</si>
  <si>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</si>
  <si>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4 Card Frenzy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</si>
  <si>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</si>
  <si>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</si>
  <si>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</si>
  <si>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</si>
  <si>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</si>
  <si>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</si>
  <si>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</si>
  <si>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</si>
  <si>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</si>
  <si>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</si>
  <si>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</si>
  <si>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</si>
  <si>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</si>
  <si>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</si>
  <si>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DJ Wild Stud</t>
  </si>
  <si>
    <t xml:space="preserve">   Ultimate Texas Poker</t>
  </si>
  <si>
    <t xml:space="preserve">   5 Treasures Baccarat</t>
  </si>
  <si>
    <t xml:space="preserve">    I LUV Suits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</si>
  <si>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</si>
  <si>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</si>
  <si>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</si>
  <si>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</si>
  <si>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</si>
  <si>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</si>
  <si>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</si>
  <si>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>HYBRID TABLES</t>
  </si>
  <si>
    <t xml:space="preserve">   Hybrid Tournaments</t>
  </si>
  <si>
    <t xml:space="preserve">     TOTAL HYBRID: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</si>
  <si>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</si>
  <si>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</si>
  <si>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</si>
  <si>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</si>
  <si>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</si>
  <si>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Super Three Card</t>
  </si>
  <si>
    <t>HYBRID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</si>
  <si>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</si>
  <si>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</si>
  <si>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</si>
  <si>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</si>
  <si>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</si>
  <si>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</si>
  <si>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</si>
  <si>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</si>
  <si>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</si>
  <si>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</si>
  <si>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</si>
  <si>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</si>
  <si>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</si>
  <si>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>MONTH ENDED: 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</si>
</sst>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</borders>
  <cellStyleXfs count="1">
    <xf numFmtId="0" fontId="0" fillId="0" borderId="0"/>
  </cellStyleXfs>
  <cellXfs count="140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0" fillId="0" borderId="1" xfId="0" applyNumberFormat="1" applyFont="1" applyBorder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0" borderId="3" xfId="0" applyNumberFormat="1" applyFont="1" applyBorder="1" applyAlignment="1" applyProtection="1">
      <protection locked="0"/>
    </xf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40" fontId="8" fillId="0" borderId="3" xfId="0" applyNumberFormat="1" applyFont="1" applyBorder="1" applyAlignment="1" applyProtection="1">
      <protection locked="0"/>
    </xf>
    <xf numFmtId="164" fontId="8" fillId="0" borderId="3" xfId="0" applyNumberFormat="1" applyFont="1" applyBorder="1" applyAlignment="1" applyProtection="1">
      <protection locked="0"/>
    </xf>
    <xf numFmtId="4" fontId="8" fillId="0" borderId="3" xfId="0" applyNumberFormat="1" applyFont="1" applyBorder="1" applyAlignment="1" applyProtection="1"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4" fontId="8" fillId="2" borderId="3" xfId="0" applyNumberFormat="1" applyFont="1" applyFill="1" applyBorder="1" applyAlignment="1" applyProtection="1">
      <protection locked="0"/>
    </xf>
    <xf numFmtId="164" fontId="8" fillId="3" borderId="3" xfId="0" applyNumberFormat="1" applyFont="1" applyFill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protection locked="0"/>
    </xf>
    <xf numFmtId="3" fontId="10" fillId="2" borderId="3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/>
    <xf numFmtId="164" fontId="10" fillId="0" borderId="3" xfId="0" applyNumberFormat="1" applyFont="1" applyBorder="1" applyAlignment="1" applyProtection="1">
      <protection locked="0"/>
    </xf>
    <xf numFmtId="0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/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/>
    <xf numFmtId="4" fontId="6" fillId="0" borderId="0" xfId="0" applyNumberFormat="1" applyFont="1" applyAlignment="1">
      <alignment horizontal="centerContinuous"/>
    </xf>
    <xf numFmtId="0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1" xfId="0" applyNumberFormat="1" applyFont="1" applyBorder="1" applyAlignment="1"/>
    <xf numFmtId="4" fontId="20" fillId="0" borderId="1" xfId="0" applyNumberFormat="1" applyFont="1" applyBorder="1" applyAlignment="1"/>
    <xf numFmtId="0" fontId="6" fillId="0" borderId="3" xfId="0" applyNumberFormat="1" applyFont="1" applyBorder="1" applyAlignment="1"/>
    <xf numFmtId="0" fontId="21" fillId="0" borderId="3" xfId="0" applyNumberFormat="1" applyFont="1" applyBorder="1" applyAlignment="1" applyProtection="1">
      <protection locked="0"/>
    </xf>
    <xf numFmtId="40" fontId="8" fillId="2" borderId="3" xfId="0" applyNumberFormat="1" applyFont="1" applyFill="1" applyBorder="1" applyAlignment="1" applyProtection="1">
      <protection locked="0"/>
    </xf>
    <xf numFmtId="40" fontId="8" fillId="3" borderId="3" xfId="0" applyNumberFormat="1" applyFont="1" applyFill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Border="1" applyAlignment="1">
      <alignment horizontal="center"/>
    </xf>
    <xf numFmtId="40" fontId="8" fillId="5" borderId="3" xfId="0" applyNumberFormat="1" applyFont="1" applyFill="1" applyBorder="1" applyAlignment="1" applyProtection="1">
      <protection locked="0"/>
    </xf>
    <xf numFmtId="10" fontId="8" fillId="0" borderId="3" xfId="0" applyNumberFormat="1" applyFont="1" applyBorder="1" applyAlignment="1" applyProtection="1">
      <protection locked="0"/>
    </xf>
    <xf numFmtId="164" fontId="8" fillId="5" borderId="3" xfId="0" applyNumberFormat="1" applyFont="1" applyFill="1" applyBorder="1" applyAlignment="1" applyProtection="1">
      <protection locked="0"/>
    </xf>
    <xf numFmtId="4" fontId="8" fillId="5" borderId="3" xfId="0" applyNumberFormat="1" applyFont="1" applyFill="1" applyBorder="1" applyAlignment="1" applyProtection="1">
      <protection locked="0"/>
    </xf>
    <xf numFmtId="164" fontId="8" fillId="0" borderId="6" xfId="0" applyNumberFormat="1" applyFont="1" applyBorder="1" applyAlignment="1" applyProtection="1">
      <protection locked="0"/>
    </xf>
    <xf numFmtId="164" fontId="8" fillId="3" borderId="6" xfId="0" applyNumberFormat="1" applyFont="1" applyFill="1" applyBorder="1" applyAlignment="1" applyProtection="1">
      <protection locked="0"/>
    </xf>
    <xf numFmtId="164" fontId="10" fillId="0" borderId="6" xfId="0" applyNumberFormat="1" applyFont="1" applyBorder="1" applyAlignment="1" applyProtection="1">
      <protection locked="0"/>
    </xf>
    <xf numFmtId="4" fontId="6" fillId="0" borderId="0" xfId="0" applyNumberFormat="1" applyFont="1" applyBorder="1" applyAlignment="1">
      <alignment horizontal="centerContinuous"/>
    </xf>
    <xf numFmtId="0" fontId="6" fillId="2" borderId="0" xfId="0" applyNumberFormat="1" applyFont="1" applyFill="1" applyBorder="1" applyAlignment="1">
      <alignment horizontal="center"/>
    </xf>
    <xf numFmtId="4" fontId="6" fillId="0" borderId="7" xfId="0" applyNumberFormat="1" applyFont="1" applyBorder="1" applyAlignment="1">
      <alignment horizontal="centerContinuous"/>
    </xf>
    <xf numFmtId="164" fontId="10" fillId="0" borderId="8" xfId="0" applyNumberFormat="1" applyFont="1" applyBorder="1" applyAlignment="1" applyProtection="1">
      <protection locked="0"/>
    </xf>
    <xf numFmtId="40" fontId="8" fillId="0" borderId="3" xfId="0" applyNumberFormat="1" applyFont="1" applyFill="1" applyBorder="1" applyAlignment="1" applyProtection="1">
      <protection locked="0"/>
    </xf>
    <xf numFmtId="3" fontId="8" fillId="0" borderId="5" xfId="0" applyNumberFormat="1" applyFont="1" applyBorder="1" applyAlignment="1" applyProtection="1">
      <alignment horizontal="center"/>
      <protection locked="0"/>
    </xf>
    <xf numFmtId="40" fontId="8" fillId="0" borderId="5" xfId="0" applyNumberFormat="1" applyFont="1" applyBorder="1" applyAlignment="1" applyProtection="1">
      <protection locked="0"/>
    </xf>
    <xf numFmtId="0" fontId="10" fillId="0" borderId="0" xfId="0" applyNumberFormat="1" applyFont="1" applyAlignment="1">
      <alignment horizontal="left"/>
    </xf>
    <xf numFmtId="164" fontId="13" fillId="0" borderId="9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/>
    <xf numFmtId="164" fontId="10" fillId="0" borderId="1" xfId="0" applyNumberFormat="1" applyFont="1" applyBorder="1" applyAlignment="1" applyProtection="1">
      <protection locked="0"/>
    </xf>
    <xf numFmtId="0" fontId="16" fillId="0" borderId="10" xfId="0" applyFont="1" applyBorder="1" applyAlignment="1"/>
    <xf numFmtId="3" fontId="13" fillId="0" borderId="11" xfId="0" applyNumberFormat="1" applyFont="1" applyBorder="1" applyAlignment="1">
      <alignment horizontal="center"/>
    </xf>
    <xf numFmtId="0" fontId="16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0" fontId="16" fillId="4" borderId="12" xfId="0" applyFont="1" applyFill="1" applyBorder="1" applyAlignment="1"/>
    <xf numFmtId="4" fontId="12" fillId="4" borderId="9" xfId="0" applyNumberFormat="1" applyFont="1" applyFill="1" applyBorder="1" applyAlignment="1">
      <alignment horizontal="center"/>
    </xf>
    <xf numFmtId="164" fontId="13" fillId="4" borderId="9" xfId="0" applyNumberFormat="1" applyFont="1" applyFill="1" applyBorder="1" applyAlignment="1">
      <alignment horizontal="center"/>
    </xf>
    <xf numFmtId="4" fontId="12" fillId="4" borderId="13" xfId="0" applyNumberFormat="1" applyFont="1" applyFill="1" applyBorder="1" applyAlignment="1">
      <alignment horizontal="center"/>
    </xf>
    <xf numFmtId="0" fontId="13" fillId="0" borderId="14" xfId="0" applyFont="1" applyBorder="1" applyAlignment="1"/>
    <xf numFmtId="0" fontId="12" fillId="0" borderId="14" xfId="0" applyFont="1" applyBorder="1" applyAlignment="1"/>
    <xf numFmtId="4" fontId="13" fillId="0" borderId="11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/>
    <xf numFmtId="3" fontId="10" fillId="2" borderId="5" xfId="0" applyNumberFormat="1" applyFont="1" applyFill="1" applyBorder="1" applyAlignment="1">
      <alignment horizontal="center"/>
    </xf>
    <xf numFmtId="4" fontId="10" fillId="2" borderId="5" xfId="0" applyNumberFormat="1" applyFont="1" applyFill="1" applyBorder="1" applyAlignment="1"/>
    <xf numFmtId="3" fontId="8" fillId="0" borderId="3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topLeftCell="A16" zoomScale="85" zoomScaleNormal="85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161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152</v>
      </c>
      <c r="B9" s="13"/>
      <c r="C9" s="14"/>
      <c r="D9" s="73">
        <v>3</v>
      </c>
      <c r="E9" s="99">
        <v>852163</v>
      </c>
      <c r="F9" s="74">
        <v>297077.5</v>
      </c>
      <c r="G9" s="103">
        <f>F9/E9</f>
        <v>0.34861581645764955</v>
      </c>
      <c r="H9" s="15"/>
    </row>
    <row r="10" spans="1:8" ht="15.75" x14ac:dyDescent="0.25">
      <c r="A10" s="93" t="s">
        <v>11</v>
      </c>
      <c r="B10" s="13"/>
      <c r="C10" s="14"/>
      <c r="D10" s="73">
        <v>6</v>
      </c>
      <c r="E10" s="99">
        <v>1117402</v>
      </c>
      <c r="F10" s="74">
        <v>88824.5</v>
      </c>
      <c r="G10" s="103">
        <f>F10/E10</f>
        <v>7.9491982294644187E-2</v>
      </c>
      <c r="H10" s="15"/>
    </row>
    <row r="11" spans="1:8" ht="15.75" x14ac:dyDescent="0.25">
      <c r="A11" s="93" t="s">
        <v>73</v>
      </c>
      <c r="B11" s="13"/>
      <c r="C11" s="14"/>
      <c r="D11" s="73"/>
      <c r="E11" s="99"/>
      <c r="F11" s="74"/>
      <c r="G11" s="103"/>
      <c r="H11" s="15"/>
    </row>
    <row r="12" spans="1:8" ht="15.75" x14ac:dyDescent="0.25">
      <c r="A12" s="93" t="s">
        <v>25</v>
      </c>
      <c r="B12" s="13"/>
      <c r="C12" s="14"/>
      <c r="D12" s="73"/>
      <c r="E12" s="99"/>
      <c r="F12" s="74"/>
      <c r="G12" s="103"/>
      <c r="H12" s="15"/>
    </row>
    <row r="13" spans="1:8" ht="15.75" x14ac:dyDescent="0.25">
      <c r="A13" s="93" t="s">
        <v>74</v>
      </c>
      <c r="B13" s="13"/>
      <c r="C13" s="14"/>
      <c r="D13" s="73">
        <v>11</v>
      </c>
      <c r="E13" s="99">
        <v>1170569</v>
      </c>
      <c r="F13" s="74">
        <v>244074.5</v>
      </c>
      <c r="G13" s="103">
        <f t="shared" ref="G13:G22" si="0">F13/E13</f>
        <v>0.20850928052938358</v>
      </c>
      <c r="H13" s="15"/>
    </row>
    <row r="14" spans="1:8" ht="15.75" x14ac:dyDescent="0.25">
      <c r="A14" s="93" t="s">
        <v>121</v>
      </c>
      <c r="B14" s="13"/>
      <c r="C14" s="14"/>
      <c r="D14" s="73"/>
      <c r="E14" s="99"/>
      <c r="F14" s="74"/>
      <c r="G14" s="103"/>
      <c r="H14" s="15"/>
    </row>
    <row r="15" spans="1:8" ht="15.75" x14ac:dyDescent="0.25">
      <c r="A15" s="93" t="s">
        <v>113</v>
      </c>
      <c r="B15" s="13"/>
      <c r="C15" s="14"/>
      <c r="D15" s="73">
        <v>1</v>
      </c>
      <c r="E15" s="99">
        <v>171670</v>
      </c>
      <c r="F15" s="74">
        <v>45740</v>
      </c>
      <c r="G15" s="103">
        <f t="shared" si="0"/>
        <v>0.26644142832178014</v>
      </c>
      <c r="H15" s="15"/>
    </row>
    <row r="16" spans="1:8" ht="15.75" x14ac:dyDescent="0.25">
      <c r="A16" s="93" t="s">
        <v>122</v>
      </c>
      <c r="B16" s="13"/>
      <c r="C16" s="14"/>
      <c r="D16" s="73">
        <v>2</v>
      </c>
      <c r="E16" s="99">
        <v>3112421</v>
      </c>
      <c r="F16" s="74">
        <v>333263.5</v>
      </c>
      <c r="G16" s="103">
        <f t="shared" si="0"/>
        <v>0.10707532817700433</v>
      </c>
      <c r="H16" s="15"/>
    </row>
    <row r="17" spans="1:8" ht="15.75" x14ac:dyDescent="0.25">
      <c r="A17" s="93" t="s">
        <v>153</v>
      </c>
      <c r="B17" s="13"/>
      <c r="C17" s="14"/>
      <c r="D17" s="73">
        <v>4</v>
      </c>
      <c r="E17" s="99">
        <v>7385947</v>
      </c>
      <c r="F17" s="74">
        <v>1012920.5</v>
      </c>
      <c r="G17" s="103">
        <f t="shared" si="0"/>
        <v>0.13714158793720019</v>
      </c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99">
        <v>462880</v>
      </c>
      <c r="F18" s="74">
        <v>25162</v>
      </c>
      <c r="G18" s="103">
        <f t="shared" si="0"/>
        <v>5.435966125129623E-2</v>
      </c>
      <c r="H18" s="15"/>
    </row>
    <row r="19" spans="1:8" ht="15.75" x14ac:dyDescent="0.25">
      <c r="A19" s="93" t="s">
        <v>15</v>
      </c>
      <c r="B19" s="13"/>
      <c r="C19" s="14"/>
      <c r="D19" s="73"/>
      <c r="E19" s="99"/>
      <c r="F19" s="74"/>
      <c r="G19" s="103"/>
      <c r="H19" s="15"/>
    </row>
    <row r="20" spans="1:8" ht="15.75" x14ac:dyDescent="0.25">
      <c r="A20" s="70" t="s">
        <v>16</v>
      </c>
      <c r="B20" s="13"/>
      <c r="C20" s="14"/>
      <c r="D20" s="73">
        <v>1</v>
      </c>
      <c r="E20" s="99">
        <v>857014</v>
      </c>
      <c r="F20" s="74">
        <v>178591.5</v>
      </c>
      <c r="G20" s="103">
        <f t="shared" si="0"/>
        <v>0.2083880776743437</v>
      </c>
      <c r="H20" s="15"/>
    </row>
    <row r="21" spans="1:8" ht="15.75" x14ac:dyDescent="0.25">
      <c r="A21" s="93" t="s">
        <v>75</v>
      </c>
      <c r="B21" s="13"/>
      <c r="C21" s="14"/>
      <c r="D21" s="73"/>
      <c r="E21" s="99"/>
      <c r="F21" s="74"/>
      <c r="G21" s="103"/>
      <c r="H21" s="15"/>
    </row>
    <row r="22" spans="1:8" ht="15.75" x14ac:dyDescent="0.25">
      <c r="A22" s="93" t="s">
        <v>98</v>
      </c>
      <c r="B22" s="13"/>
      <c r="C22" s="14"/>
      <c r="D22" s="73">
        <v>1</v>
      </c>
      <c r="E22" s="99">
        <v>53375</v>
      </c>
      <c r="F22" s="74">
        <v>20933</v>
      </c>
      <c r="G22" s="103">
        <f t="shared" si="0"/>
        <v>0.39218735362997659</v>
      </c>
      <c r="H22" s="15"/>
    </row>
    <row r="23" spans="1:8" ht="15.75" x14ac:dyDescent="0.25">
      <c r="A23" s="93" t="s">
        <v>155</v>
      </c>
      <c r="B23" s="13"/>
      <c r="C23" s="14"/>
      <c r="D23" s="73"/>
      <c r="E23" s="99"/>
      <c r="F23" s="74"/>
      <c r="G23" s="103"/>
      <c r="H23" s="15"/>
    </row>
    <row r="24" spans="1:8" ht="15.75" x14ac:dyDescent="0.25">
      <c r="A24" s="93" t="s">
        <v>149</v>
      </c>
      <c r="B24" s="13"/>
      <c r="C24" s="14"/>
      <c r="D24" s="73"/>
      <c r="E24" s="99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73">
        <v>3</v>
      </c>
      <c r="E25" s="99">
        <v>562388</v>
      </c>
      <c r="F25" s="74">
        <v>83912</v>
      </c>
      <c r="G25" s="103">
        <f>F25/E25</f>
        <v>0.14920659758031821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103"/>
      <c r="H28" s="15"/>
    </row>
    <row r="29" spans="1:8" ht="15.75" x14ac:dyDescent="0.25">
      <c r="A29" s="70" t="s">
        <v>157</v>
      </c>
      <c r="B29" s="13"/>
      <c r="C29" s="14"/>
      <c r="D29" s="73"/>
      <c r="E29" s="74"/>
      <c r="F29" s="74"/>
      <c r="G29" s="103"/>
      <c r="H29" s="15"/>
    </row>
    <row r="30" spans="1:8" ht="15.75" x14ac:dyDescent="0.25">
      <c r="A30" s="70" t="s">
        <v>116</v>
      </c>
      <c r="B30" s="13"/>
      <c r="C30" s="14"/>
      <c r="D30" s="73">
        <v>2</v>
      </c>
      <c r="E30" s="74">
        <v>439692</v>
      </c>
      <c r="F30" s="74">
        <v>126160</v>
      </c>
      <c r="G30" s="103">
        <f>F30/E30</f>
        <v>0.28692812241296178</v>
      </c>
      <c r="H30" s="15"/>
    </row>
    <row r="31" spans="1:8" ht="15.75" x14ac:dyDescent="0.25">
      <c r="A31" s="70" t="s">
        <v>19</v>
      </c>
      <c r="B31" s="13"/>
      <c r="C31" s="14"/>
      <c r="D31" s="73">
        <v>2</v>
      </c>
      <c r="E31" s="74">
        <v>278403</v>
      </c>
      <c r="F31" s="74">
        <v>118615</v>
      </c>
      <c r="G31" s="103">
        <f>F31/E31</f>
        <v>0.42605503532648714</v>
      </c>
      <c r="H31" s="15"/>
    </row>
    <row r="32" spans="1:8" ht="15.75" x14ac:dyDescent="0.25">
      <c r="A32" s="70" t="s">
        <v>148</v>
      </c>
      <c r="B32" s="13"/>
      <c r="C32" s="14"/>
      <c r="D32" s="73"/>
      <c r="E32" s="74"/>
      <c r="F32" s="74"/>
      <c r="G32" s="103"/>
      <c r="H32" s="15"/>
    </row>
    <row r="33" spans="1:8" ht="15.75" x14ac:dyDescent="0.25">
      <c r="A33" s="70" t="s">
        <v>158</v>
      </c>
      <c r="B33" s="13"/>
      <c r="C33" s="14"/>
      <c r="D33" s="73"/>
      <c r="E33" s="74"/>
      <c r="F33" s="74"/>
      <c r="G33" s="103"/>
      <c r="H33" s="15"/>
    </row>
    <row r="34" spans="1:8" ht="15.75" x14ac:dyDescent="0.25">
      <c r="A34" s="70" t="s">
        <v>76</v>
      </c>
      <c r="B34" s="13"/>
      <c r="C34" s="14"/>
      <c r="D34" s="73"/>
      <c r="E34" s="74"/>
      <c r="F34" s="74"/>
      <c r="G34" s="103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4"/>
      <c r="H35" s="15"/>
    </row>
    <row r="36" spans="1:8" x14ac:dyDescent="0.2">
      <c r="A36" s="16" t="s">
        <v>29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37</v>
      </c>
      <c r="E39" s="82">
        <f>SUM(E9:E38)</f>
        <v>16463924</v>
      </c>
      <c r="F39" s="82">
        <f>SUM(F9:F38)</f>
        <v>2575274</v>
      </c>
      <c r="G39" s="105">
        <f>F39/E39</f>
        <v>0.15641921087585195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106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107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10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100</v>
      </c>
      <c r="E44" s="74">
        <v>9263580.4499999993</v>
      </c>
      <c r="F44" s="74">
        <v>537674.05000000005</v>
      </c>
      <c r="G44" s="103">
        <f>1-(+F44/E44)</f>
        <v>0.94195829000437947</v>
      </c>
      <c r="H44" s="15"/>
    </row>
    <row r="45" spans="1:8" ht="15.75" x14ac:dyDescent="0.25">
      <c r="A45" s="27" t="s">
        <v>34</v>
      </c>
      <c r="B45" s="28"/>
      <c r="C45" s="14"/>
      <c r="D45" s="73">
        <v>8</v>
      </c>
      <c r="E45" s="74">
        <v>6201032.4900000002</v>
      </c>
      <c r="F45" s="74">
        <v>380777.84</v>
      </c>
      <c r="G45" s="103">
        <f t="shared" ref="G45:G52" si="1">1-(+F45/E45)</f>
        <v>0.93859444526148583</v>
      </c>
      <c r="H45" s="15"/>
    </row>
    <row r="46" spans="1:8" ht="15.75" x14ac:dyDescent="0.25">
      <c r="A46" s="27" t="s">
        <v>35</v>
      </c>
      <c r="B46" s="28"/>
      <c r="C46" s="14"/>
      <c r="D46" s="73">
        <v>72</v>
      </c>
      <c r="E46" s="74">
        <v>5060697.25</v>
      </c>
      <c r="F46" s="74">
        <v>315625.93</v>
      </c>
      <c r="G46" s="103">
        <f t="shared" si="1"/>
        <v>0.9376319280905413</v>
      </c>
      <c r="H46" s="15"/>
    </row>
    <row r="47" spans="1:8" ht="15.75" x14ac:dyDescent="0.25">
      <c r="A47" s="27" t="s">
        <v>36</v>
      </c>
      <c r="B47" s="28"/>
      <c r="C47" s="14"/>
      <c r="D47" s="73">
        <v>1</v>
      </c>
      <c r="E47" s="74">
        <v>866151</v>
      </c>
      <c r="F47" s="74">
        <v>54457.5</v>
      </c>
      <c r="G47" s="103">
        <f t="shared" si="1"/>
        <v>0.93712701365004492</v>
      </c>
      <c r="H47" s="15"/>
    </row>
    <row r="48" spans="1:8" ht="15.75" x14ac:dyDescent="0.25">
      <c r="A48" s="27" t="s">
        <v>37</v>
      </c>
      <c r="B48" s="28"/>
      <c r="C48" s="14"/>
      <c r="D48" s="73">
        <v>121</v>
      </c>
      <c r="E48" s="74">
        <v>13932279.640000001</v>
      </c>
      <c r="F48" s="74">
        <v>984389.12</v>
      </c>
      <c r="G48" s="103">
        <f t="shared" si="1"/>
        <v>0.92934471992840362</v>
      </c>
      <c r="H48" s="15"/>
    </row>
    <row r="49" spans="1:8" ht="15.75" x14ac:dyDescent="0.25">
      <c r="A49" s="27" t="s">
        <v>38</v>
      </c>
      <c r="B49" s="28"/>
      <c r="C49" s="14"/>
      <c r="D49" s="73">
        <v>9</v>
      </c>
      <c r="E49" s="74">
        <v>1993424</v>
      </c>
      <c r="F49" s="74">
        <v>29288</v>
      </c>
      <c r="G49" s="103">
        <f t="shared" si="1"/>
        <v>0.98530769169027765</v>
      </c>
      <c r="H49" s="15"/>
    </row>
    <row r="50" spans="1:8" ht="15.75" x14ac:dyDescent="0.25">
      <c r="A50" s="27" t="s">
        <v>39</v>
      </c>
      <c r="B50" s="28"/>
      <c r="C50" s="14"/>
      <c r="D50" s="73">
        <v>17</v>
      </c>
      <c r="E50" s="74">
        <v>1603123.9</v>
      </c>
      <c r="F50" s="74">
        <v>177754.9</v>
      </c>
      <c r="G50" s="103">
        <f t="shared" si="1"/>
        <v>0.8891196744057025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103"/>
      <c r="H51" s="15"/>
    </row>
    <row r="52" spans="1:8" ht="15.75" x14ac:dyDescent="0.25">
      <c r="A52" s="54" t="s">
        <v>41</v>
      </c>
      <c r="B52" s="28"/>
      <c r="C52" s="14"/>
      <c r="D52" s="73">
        <v>2</v>
      </c>
      <c r="E52" s="74">
        <v>250850</v>
      </c>
      <c r="F52" s="74">
        <v>37175</v>
      </c>
      <c r="G52" s="103">
        <f t="shared" si="1"/>
        <v>0.85180386685270082</v>
      </c>
      <c r="H52" s="15"/>
    </row>
    <row r="53" spans="1:8" ht="15.75" x14ac:dyDescent="0.25">
      <c r="A53" s="55" t="s">
        <v>60</v>
      </c>
      <c r="B53" s="28"/>
      <c r="C53" s="14"/>
      <c r="D53" s="73"/>
      <c r="E53" s="74"/>
      <c r="F53" s="74"/>
      <c r="G53" s="103"/>
      <c r="H53" s="15"/>
    </row>
    <row r="54" spans="1:8" ht="15.75" x14ac:dyDescent="0.25">
      <c r="A54" s="27" t="s">
        <v>99</v>
      </c>
      <c r="B54" s="28"/>
      <c r="C54" s="14"/>
      <c r="D54" s="73">
        <v>762</v>
      </c>
      <c r="E54" s="74">
        <v>74446102.349999994</v>
      </c>
      <c r="F54" s="74">
        <v>7769643.9299999997</v>
      </c>
      <c r="G54" s="103">
        <f>1-(+F54/E54)</f>
        <v>0.89563397297185698</v>
      </c>
      <c r="H54" s="15"/>
    </row>
    <row r="55" spans="1:8" ht="15.75" x14ac:dyDescent="0.25">
      <c r="A55" s="71" t="s">
        <v>100</v>
      </c>
      <c r="B55" s="30"/>
      <c r="C55" s="14"/>
      <c r="D55" s="73"/>
      <c r="E55" s="74"/>
      <c r="F55" s="74"/>
      <c r="G55" s="103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104"/>
      <c r="H56" s="15"/>
    </row>
    <row r="57" spans="1:8" x14ac:dyDescent="0.2">
      <c r="A57" s="16" t="s">
        <v>44</v>
      </c>
      <c r="B57" s="28"/>
      <c r="C57" s="14"/>
      <c r="D57" s="77"/>
      <c r="E57" s="96"/>
      <c r="F57" s="74"/>
      <c r="G57" s="104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104"/>
      <c r="H58" s="15"/>
    </row>
    <row r="59" spans="1:8" ht="15.75" x14ac:dyDescent="0.25">
      <c r="A59" s="32"/>
      <c r="B59" s="18"/>
      <c r="C59" s="14"/>
      <c r="D59" s="77"/>
      <c r="E59" s="95"/>
      <c r="F59" s="74"/>
      <c r="G59" s="104"/>
      <c r="H59" s="15"/>
    </row>
    <row r="60" spans="1:8" ht="15.75" x14ac:dyDescent="0.25">
      <c r="A60" s="20" t="s">
        <v>45</v>
      </c>
      <c r="B60" s="20"/>
      <c r="C60" s="21"/>
      <c r="D60" s="77"/>
      <c r="E60" s="80"/>
      <c r="F60" s="80"/>
      <c r="G60" s="104"/>
      <c r="H60" s="15"/>
    </row>
    <row r="61" spans="1:8" ht="15.75" x14ac:dyDescent="0.25">
      <c r="A61" s="33"/>
      <c r="B61" s="33"/>
      <c r="C61" s="33"/>
      <c r="D61" s="81">
        <f>SUM(D44:D57)</f>
        <v>1092</v>
      </c>
      <c r="E61" s="82">
        <f>SUM(E44:E60)</f>
        <v>113617241.07999998</v>
      </c>
      <c r="F61" s="82">
        <f>SUM(F44:F60)</f>
        <v>10286786.27</v>
      </c>
      <c r="G61" s="109">
        <f>1-(+F61/E61)</f>
        <v>0.90946104506483405</v>
      </c>
      <c r="H61" s="2"/>
    </row>
    <row r="62" spans="1:8" ht="18" x14ac:dyDescent="0.25">
      <c r="A62" s="35" t="s">
        <v>46</v>
      </c>
      <c r="B62" s="36"/>
      <c r="C62" s="36"/>
      <c r="D62" s="91"/>
      <c r="E62" s="92"/>
      <c r="F62" s="34"/>
      <c r="G62" s="34"/>
      <c r="H62" s="2"/>
    </row>
    <row r="63" spans="1:8" ht="18" x14ac:dyDescent="0.25">
      <c r="A63" s="38"/>
      <c r="B63" s="39"/>
      <c r="C63" s="39"/>
      <c r="D63" s="36"/>
      <c r="E63" s="36"/>
      <c r="F63" s="37">
        <f>F61+F39</f>
        <v>12862060.27</v>
      </c>
      <c r="G63" s="36"/>
      <c r="H63" s="2"/>
    </row>
    <row r="64" spans="1:8" ht="18" x14ac:dyDescent="0.25">
      <c r="A64" s="38"/>
      <c r="B64" s="39"/>
      <c r="C64" s="39"/>
      <c r="D64" s="36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37"/>
      <c r="F71" s="2"/>
      <c r="G71" s="2"/>
      <c r="H71" s="2"/>
    </row>
    <row r="72" spans="1:8" ht="18" x14ac:dyDescent="0.25">
      <c r="A72" s="43"/>
      <c r="B72" s="39"/>
      <c r="C72" s="39"/>
      <c r="D72" s="39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40" zoomScale="87" workbookViewId="0">
      <selection activeCell="D10" sqref="D10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117"/>
      <c r="C5" s="4"/>
      <c r="D5" s="6" t="s">
        <v>156</v>
      </c>
      <c r="E5" s="7"/>
      <c r="F5" s="8"/>
      <c r="G5" s="5"/>
      <c r="H5" s="2"/>
    </row>
    <row r="6" spans="1:8" ht="18" x14ac:dyDescent="0.25">
      <c r="A6" s="23" t="s">
        <v>3</v>
      </c>
      <c r="B6" s="117"/>
      <c r="C6" s="4"/>
      <c r="D6" s="4"/>
      <c r="E6" s="4"/>
      <c r="F6" s="5"/>
      <c r="G6" s="5"/>
      <c r="H6" s="2"/>
    </row>
    <row r="7" spans="1:8" ht="15.75" x14ac:dyDescent="0.25">
      <c r="A7" s="64"/>
      <c r="B7" s="64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4"/>
      <c r="B8" s="64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103"/>
      <c r="H9" s="15"/>
    </row>
    <row r="10" spans="1:8" ht="15.75" x14ac:dyDescent="0.25">
      <c r="A10" s="93" t="s">
        <v>11</v>
      </c>
      <c r="B10" s="13"/>
      <c r="C10" s="14"/>
      <c r="D10" s="139">
        <v>3</v>
      </c>
      <c r="E10" s="74">
        <v>164338</v>
      </c>
      <c r="F10" s="74">
        <v>22537.5</v>
      </c>
      <c r="G10" s="103">
        <f>F10/E10</f>
        <v>0.13714113595151456</v>
      </c>
      <c r="H10" s="15"/>
    </row>
    <row r="11" spans="1:8" ht="15.75" x14ac:dyDescent="0.25">
      <c r="A11" s="93" t="s">
        <v>120</v>
      </c>
      <c r="B11" s="13"/>
      <c r="C11" s="14"/>
      <c r="D11" s="139"/>
      <c r="E11" s="74"/>
      <c r="F11" s="74"/>
      <c r="G11" s="103"/>
      <c r="H11" s="15"/>
    </row>
    <row r="12" spans="1:8" ht="15.75" x14ac:dyDescent="0.25">
      <c r="A12" s="93" t="s">
        <v>25</v>
      </c>
      <c r="B12" s="13"/>
      <c r="C12" s="14"/>
      <c r="D12" s="139">
        <v>1</v>
      </c>
      <c r="E12" s="74">
        <v>26525</v>
      </c>
      <c r="F12" s="74">
        <v>10502.5</v>
      </c>
      <c r="G12" s="103">
        <f>F12/E12</f>
        <v>0.39594721960414703</v>
      </c>
      <c r="H12" s="15"/>
    </row>
    <row r="13" spans="1:8" ht="15.75" x14ac:dyDescent="0.25">
      <c r="A13" s="93" t="s">
        <v>74</v>
      </c>
      <c r="B13" s="13"/>
      <c r="C13" s="14"/>
      <c r="D13" s="139"/>
      <c r="E13" s="74"/>
      <c r="F13" s="74"/>
      <c r="G13" s="103"/>
      <c r="H13" s="15"/>
    </row>
    <row r="14" spans="1:8" ht="15.75" x14ac:dyDescent="0.25">
      <c r="A14" s="93" t="s">
        <v>107</v>
      </c>
      <c r="B14" s="13"/>
      <c r="C14" s="14"/>
      <c r="D14" s="139"/>
      <c r="E14" s="74"/>
      <c r="F14" s="74"/>
      <c r="G14" s="103"/>
      <c r="H14" s="15"/>
    </row>
    <row r="15" spans="1:8" ht="15.75" x14ac:dyDescent="0.25">
      <c r="A15" s="93" t="s">
        <v>109</v>
      </c>
      <c r="B15" s="13"/>
      <c r="C15" s="14"/>
      <c r="D15" s="139">
        <v>7</v>
      </c>
      <c r="E15" s="74">
        <f>1656672+31091</f>
        <v>1687763</v>
      </c>
      <c r="F15" s="74">
        <f>274329+31497</f>
        <v>305826</v>
      </c>
      <c r="G15" s="103">
        <f>F15/E15</f>
        <v>0.18120198155783721</v>
      </c>
      <c r="H15" s="15"/>
    </row>
    <row r="16" spans="1:8" ht="15.75" x14ac:dyDescent="0.25">
      <c r="A16" s="93" t="s">
        <v>104</v>
      </c>
      <c r="B16" s="13"/>
      <c r="C16" s="14"/>
      <c r="D16" s="139">
        <v>4</v>
      </c>
      <c r="E16" s="74">
        <v>424544</v>
      </c>
      <c r="F16" s="74">
        <v>139877.5</v>
      </c>
      <c r="G16" s="103">
        <f>F16/E16</f>
        <v>0.32947703889349511</v>
      </c>
      <c r="H16" s="15"/>
    </row>
    <row r="17" spans="1:8" ht="15.75" x14ac:dyDescent="0.25">
      <c r="A17" s="93" t="s">
        <v>78</v>
      </c>
      <c r="B17" s="13"/>
      <c r="C17" s="14"/>
      <c r="D17" s="139"/>
      <c r="E17" s="74"/>
      <c r="F17" s="74"/>
      <c r="G17" s="103"/>
      <c r="H17" s="15"/>
    </row>
    <row r="18" spans="1:8" ht="15.75" x14ac:dyDescent="0.25">
      <c r="A18" s="70" t="s">
        <v>114</v>
      </c>
      <c r="B18" s="13"/>
      <c r="C18" s="14"/>
      <c r="D18" s="139"/>
      <c r="E18" s="74"/>
      <c r="F18" s="74"/>
      <c r="G18" s="103"/>
      <c r="H18" s="15"/>
    </row>
    <row r="19" spans="1:8" ht="15.75" x14ac:dyDescent="0.25">
      <c r="A19" s="70" t="s">
        <v>14</v>
      </c>
      <c r="B19" s="13"/>
      <c r="C19" s="14"/>
      <c r="D19" s="139">
        <v>1</v>
      </c>
      <c r="E19" s="74">
        <v>10386</v>
      </c>
      <c r="F19" s="74">
        <v>-3205</v>
      </c>
      <c r="G19" s="103">
        <f>F19/E19</f>
        <v>-0.30858848449836318</v>
      </c>
      <c r="H19" s="15"/>
    </row>
    <row r="20" spans="1:8" ht="15.75" x14ac:dyDescent="0.25">
      <c r="A20" s="93" t="s">
        <v>15</v>
      </c>
      <c r="B20" s="13"/>
      <c r="C20" s="14"/>
      <c r="D20" s="139">
        <v>1</v>
      </c>
      <c r="E20" s="74">
        <v>1058718</v>
      </c>
      <c r="F20" s="74">
        <v>151987</v>
      </c>
      <c r="G20" s="103">
        <f>F20/E20</f>
        <v>0.1435575856838176</v>
      </c>
      <c r="H20" s="15"/>
    </row>
    <row r="21" spans="1:8" ht="15.75" x14ac:dyDescent="0.25">
      <c r="A21" s="93" t="s">
        <v>59</v>
      </c>
      <c r="B21" s="13"/>
      <c r="C21" s="14"/>
      <c r="D21" s="139"/>
      <c r="E21" s="74"/>
      <c r="F21" s="74"/>
      <c r="G21" s="103"/>
      <c r="H21" s="15"/>
    </row>
    <row r="22" spans="1:8" ht="15.75" x14ac:dyDescent="0.25">
      <c r="A22" s="93" t="s">
        <v>98</v>
      </c>
      <c r="B22" s="13"/>
      <c r="C22" s="14"/>
      <c r="D22" s="139"/>
      <c r="E22" s="74"/>
      <c r="F22" s="74"/>
      <c r="G22" s="103"/>
      <c r="H22" s="15"/>
    </row>
    <row r="23" spans="1:8" ht="15.75" x14ac:dyDescent="0.25">
      <c r="A23" s="93" t="s">
        <v>115</v>
      </c>
      <c r="B23" s="13"/>
      <c r="C23" s="14"/>
      <c r="D23" s="139"/>
      <c r="E23" s="74"/>
      <c r="F23" s="74"/>
      <c r="G23" s="103"/>
      <c r="H23" s="15"/>
    </row>
    <row r="24" spans="1:8" ht="15.75" x14ac:dyDescent="0.25">
      <c r="A24" s="93" t="s">
        <v>18</v>
      </c>
      <c r="B24" s="13"/>
      <c r="C24" s="14"/>
      <c r="D24" s="139"/>
      <c r="E24" s="74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139">
        <v>3</v>
      </c>
      <c r="E25" s="74">
        <v>753494</v>
      </c>
      <c r="F25" s="74">
        <v>83041</v>
      </c>
      <c r="G25" s="103">
        <f>F25/E25</f>
        <v>0.11020791141004441</v>
      </c>
      <c r="H25" s="15"/>
    </row>
    <row r="26" spans="1:8" ht="15.75" x14ac:dyDescent="0.25">
      <c r="A26" s="94" t="s">
        <v>21</v>
      </c>
      <c r="B26" s="13"/>
      <c r="C26" s="14"/>
      <c r="D26" s="139">
        <v>9</v>
      </c>
      <c r="E26" s="74">
        <v>98892</v>
      </c>
      <c r="F26" s="74">
        <v>98892</v>
      </c>
      <c r="G26" s="103">
        <f>F26/E26</f>
        <v>1</v>
      </c>
      <c r="H26" s="15"/>
    </row>
    <row r="27" spans="1:8" ht="15.75" x14ac:dyDescent="0.25">
      <c r="A27" s="70" t="s">
        <v>22</v>
      </c>
      <c r="B27" s="13"/>
      <c r="C27" s="14"/>
      <c r="D27" s="139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139"/>
      <c r="E28" s="74">
        <v>34793</v>
      </c>
      <c r="F28" s="74">
        <v>7043</v>
      </c>
      <c r="G28" s="103">
        <f>F28/E28</f>
        <v>0.20242577529962924</v>
      </c>
      <c r="H28" s="15"/>
    </row>
    <row r="29" spans="1:8" ht="15.75" x14ac:dyDescent="0.25">
      <c r="A29" s="70" t="s">
        <v>24</v>
      </c>
      <c r="B29" s="13"/>
      <c r="C29" s="14"/>
      <c r="D29" s="139">
        <v>1</v>
      </c>
      <c r="E29" s="74">
        <v>114334</v>
      </c>
      <c r="F29" s="74">
        <v>32756</v>
      </c>
      <c r="G29" s="103">
        <f t="shared" ref="G29:G34" si="0">F29/E29</f>
        <v>0.28649395630346181</v>
      </c>
      <c r="H29" s="15"/>
    </row>
    <row r="30" spans="1:8" ht="15.75" x14ac:dyDescent="0.25">
      <c r="A30" s="70" t="s">
        <v>67</v>
      </c>
      <c r="B30" s="13"/>
      <c r="C30" s="14"/>
      <c r="D30" s="139"/>
      <c r="E30" s="74"/>
      <c r="F30" s="74"/>
      <c r="G30" s="103"/>
      <c r="H30" s="15"/>
    </row>
    <row r="31" spans="1:8" ht="15.75" x14ac:dyDescent="0.25">
      <c r="A31" s="70" t="s">
        <v>79</v>
      </c>
      <c r="B31" s="13"/>
      <c r="C31" s="14"/>
      <c r="D31" s="139"/>
      <c r="E31" s="74"/>
      <c r="F31" s="74"/>
      <c r="G31" s="103"/>
      <c r="H31" s="15"/>
    </row>
    <row r="32" spans="1:8" ht="15.75" x14ac:dyDescent="0.25">
      <c r="A32" s="70" t="s">
        <v>110</v>
      </c>
      <c r="B32" s="13"/>
      <c r="C32" s="14"/>
      <c r="D32" s="139"/>
      <c r="E32" s="74"/>
      <c r="F32" s="74"/>
      <c r="G32" s="103"/>
      <c r="H32" s="15"/>
    </row>
    <row r="33" spans="1:8" ht="15.75" x14ac:dyDescent="0.25">
      <c r="A33" s="70" t="s">
        <v>27</v>
      </c>
      <c r="B33" s="13"/>
      <c r="C33" s="14"/>
      <c r="D33" s="139">
        <v>1</v>
      </c>
      <c r="E33" s="74">
        <v>327092</v>
      </c>
      <c r="F33" s="74">
        <v>83069</v>
      </c>
      <c r="G33" s="103">
        <f t="shared" si="0"/>
        <v>0.25396218800826681</v>
      </c>
      <c r="H33" s="15"/>
    </row>
    <row r="34" spans="1:8" ht="15.75" x14ac:dyDescent="0.25">
      <c r="A34" s="70" t="s">
        <v>76</v>
      </c>
      <c r="B34" s="13"/>
      <c r="C34" s="14"/>
      <c r="D34" s="139">
        <v>2</v>
      </c>
      <c r="E34" s="74">
        <v>803334</v>
      </c>
      <c r="F34" s="74">
        <v>104627.5</v>
      </c>
      <c r="G34" s="103">
        <f t="shared" si="0"/>
        <v>0.1302415931605036</v>
      </c>
      <c r="H34" s="15"/>
    </row>
    <row r="35" spans="1:8" x14ac:dyDescent="0.2">
      <c r="A35" s="16" t="s">
        <v>28</v>
      </c>
      <c r="B35" s="13"/>
      <c r="C35" s="14"/>
      <c r="D35" s="77"/>
      <c r="E35" s="95">
        <v>11085</v>
      </c>
      <c r="F35" s="74">
        <v>2085</v>
      </c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>
        <v>500</v>
      </c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33</v>
      </c>
      <c r="E39" s="82">
        <f>SUM(E9:E38)</f>
        <v>5515298</v>
      </c>
      <c r="F39" s="82">
        <f>SUM(F9:F38)</f>
        <v>1039539</v>
      </c>
      <c r="G39" s="105">
        <f>F39/E39</f>
        <v>0.18848283447240746</v>
      </c>
      <c r="H39" s="15"/>
    </row>
    <row r="40" spans="1:8" ht="15.75" x14ac:dyDescent="0.25">
      <c r="A40" s="119"/>
      <c r="B40" s="120"/>
      <c r="C40" s="22"/>
      <c r="D40" s="121"/>
      <c r="E40" s="122"/>
      <c r="F40" s="122"/>
      <c r="G40" s="123"/>
      <c r="H40" s="2"/>
    </row>
    <row r="41" spans="1:8" ht="18" x14ac:dyDescent="0.25">
      <c r="A41" s="23" t="s">
        <v>32</v>
      </c>
      <c r="B41" s="24"/>
      <c r="C41" s="14"/>
      <c r="D41" s="25"/>
      <c r="E41" s="87"/>
      <c r="F41" s="88"/>
      <c r="G41" s="106"/>
      <c r="H41" s="15"/>
    </row>
    <row r="42" spans="1:8" ht="15.75" x14ac:dyDescent="0.25">
      <c r="A42" s="26"/>
      <c r="B42" s="26"/>
      <c r="C42" s="14"/>
      <c r="D42" s="89"/>
      <c r="E42" s="25" t="s">
        <v>133</v>
      </c>
      <c r="F42" s="25" t="s">
        <v>133</v>
      </c>
      <c r="G42" s="107" t="s">
        <v>5</v>
      </c>
      <c r="H42" s="15"/>
    </row>
    <row r="43" spans="1:8" ht="15.75" x14ac:dyDescent="0.25">
      <c r="A43" s="26"/>
      <c r="B43" s="26"/>
      <c r="C43" s="14"/>
      <c r="D43" s="89" t="s">
        <v>6</v>
      </c>
      <c r="E43" s="90" t="s">
        <v>134</v>
      </c>
      <c r="F43" s="88" t="s">
        <v>8</v>
      </c>
      <c r="G43" s="108" t="s">
        <v>135</v>
      </c>
      <c r="H43" s="15"/>
    </row>
    <row r="44" spans="1:8" ht="15.75" x14ac:dyDescent="0.25">
      <c r="A44" s="27" t="s">
        <v>33</v>
      </c>
      <c r="B44" s="28"/>
      <c r="C44" s="14"/>
      <c r="D44" s="73">
        <v>61</v>
      </c>
      <c r="E44" s="110">
        <v>9929726.9900000002</v>
      </c>
      <c r="F44" s="74">
        <v>711140.57</v>
      </c>
      <c r="G44" s="103">
        <f>1-(+F44/E44)</f>
        <v>0.92838266644025835</v>
      </c>
      <c r="H44" s="15"/>
    </row>
    <row r="45" spans="1:8" ht="15.75" x14ac:dyDescent="0.25">
      <c r="A45" s="27" t="s">
        <v>34</v>
      </c>
      <c r="B45" s="28"/>
      <c r="C45" s="14"/>
      <c r="D45" s="73">
        <v>13</v>
      </c>
      <c r="E45" s="110">
        <v>3709783.45</v>
      </c>
      <c r="F45" s="74">
        <v>485301.88</v>
      </c>
      <c r="G45" s="103">
        <f>1-(+F45/E45)</f>
        <v>0.86918323224499805</v>
      </c>
      <c r="H45" s="15"/>
    </row>
    <row r="46" spans="1:8" ht="15.75" x14ac:dyDescent="0.25">
      <c r="A46" s="27" t="s">
        <v>35</v>
      </c>
      <c r="B46" s="28"/>
      <c r="C46" s="14"/>
      <c r="D46" s="73">
        <v>75</v>
      </c>
      <c r="E46" s="110">
        <v>4435173.75</v>
      </c>
      <c r="F46" s="74">
        <v>308754.94</v>
      </c>
      <c r="G46" s="103">
        <f>1-(+F46/E46)</f>
        <v>0.93038492798619221</v>
      </c>
      <c r="H46" s="15"/>
    </row>
    <row r="47" spans="1:8" ht="15.75" x14ac:dyDescent="0.25">
      <c r="A47" s="27" t="s">
        <v>36</v>
      </c>
      <c r="B47" s="28"/>
      <c r="C47" s="14"/>
      <c r="D47" s="73">
        <v>5</v>
      </c>
      <c r="E47" s="110">
        <v>3094774.25</v>
      </c>
      <c r="F47" s="74">
        <v>11320.75</v>
      </c>
      <c r="G47" s="103">
        <f>1-(+F47/E47)</f>
        <v>0.99634197874045261</v>
      </c>
      <c r="H47" s="15"/>
    </row>
    <row r="48" spans="1:8" ht="15.75" x14ac:dyDescent="0.25">
      <c r="A48" s="27" t="s">
        <v>37</v>
      </c>
      <c r="B48" s="28"/>
      <c r="C48" s="14"/>
      <c r="D48" s="73">
        <v>53</v>
      </c>
      <c r="E48" s="110">
        <v>12299146.5</v>
      </c>
      <c r="F48" s="74">
        <v>854998.15</v>
      </c>
      <c r="G48" s="103">
        <f t="shared" ref="G48:G54" si="1">1-(+F48/E48)</f>
        <v>0.93048313149209172</v>
      </c>
      <c r="H48" s="15"/>
    </row>
    <row r="49" spans="1:8" ht="15.75" x14ac:dyDescent="0.25">
      <c r="A49" s="27" t="s">
        <v>38</v>
      </c>
      <c r="B49" s="28"/>
      <c r="C49" s="14"/>
      <c r="D49" s="73">
        <v>1</v>
      </c>
      <c r="E49" s="110">
        <v>260163</v>
      </c>
      <c r="F49" s="74">
        <v>21736</v>
      </c>
      <c r="G49" s="103">
        <f t="shared" si="1"/>
        <v>0.91645237793229628</v>
      </c>
      <c r="H49" s="2"/>
    </row>
    <row r="50" spans="1:8" ht="15.75" x14ac:dyDescent="0.25">
      <c r="A50" s="27" t="s">
        <v>39</v>
      </c>
      <c r="B50" s="28"/>
      <c r="C50" s="21"/>
      <c r="D50" s="73">
        <v>4</v>
      </c>
      <c r="E50" s="110">
        <v>525895</v>
      </c>
      <c r="F50" s="74">
        <v>16066.8</v>
      </c>
      <c r="G50" s="103">
        <f t="shared" si="1"/>
        <v>0.96944865419903214</v>
      </c>
      <c r="H50" s="2"/>
    </row>
    <row r="51" spans="1:8" ht="15.75" x14ac:dyDescent="0.25">
      <c r="A51" s="27" t="s">
        <v>40</v>
      </c>
      <c r="B51" s="28"/>
      <c r="C51" s="33"/>
      <c r="D51" s="73"/>
      <c r="E51" s="110"/>
      <c r="F51" s="74"/>
      <c r="G51" s="103"/>
      <c r="H51" s="2"/>
    </row>
    <row r="52" spans="1:8" ht="18" x14ac:dyDescent="0.25">
      <c r="A52" s="54" t="s">
        <v>41</v>
      </c>
      <c r="B52" s="28"/>
      <c r="C52" s="36"/>
      <c r="D52" s="73">
        <v>1</v>
      </c>
      <c r="E52" s="110">
        <v>79350</v>
      </c>
      <c r="F52" s="74">
        <v>26625</v>
      </c>
      <c r="G52" s="103">
        <f t="shared" si="1"/>
        <v>0.66446124763705106</v>
      </c>
      <c r="H52" s="2"/>
    </row>
    <row r="53" spans="1:8" ht="18" x14ac:dyDescent="0.25">
      <c r="A53" s="55" t="s">
        <v>60</v>
      </c>
      <c r="B53" s="28"/>
      <c r="C53" s="36"/>
      <c r="D53" s="73">
        <v>1</v>
      </c>
      <c r="E53" s="110">
        <v>74200</v>
      </c>
      <c r="F53" s="74">
        <v>7700</v>
      </c>
      <c r="G53" s="103">
        <f t="shared" si="1"/>
        <v>0.89622641509433965</v>
      </c>
      <c r="H53" s="2"/>
    </row>
    <row r="54" spans="1:8" ht="15.75" x14ac:dyDescent="0.25">
      <c r="A54" s="27" t="s">
        <v>99</v>
      </c>
      <c r="B54" s="28"/>
      <c r="C54" s="40"/>
      <c r="D54" s="73">
        <v>750</v>
      </c>
      <c r="E54" s="110">
        <v>70568369.129999995</v>
      </c>
      <c r="F54" s="74">
        <v>8092404.0899999999</v>
      </c>
      <c r="G54" s="103">
        <f t="shared" si="1"/>
        <v>0.88532533499403543</v>
      </c>
      <c r="H54" s="2"/>
    </row>
    <row r="55" spans="1:8" ht="15.75" x14ac:dyDescent="0.25">
      <c r="A55" s="71" t="s">
        <v>100</v>
      </c>
      <c r="B55" s="30"/>
      <c r="C55" s="40"/>
      <c r="D55" s="73"/>
      <c r="E55" s="74"/>
      <c r="F55" s="74"/>
      <c r="G55" s="103"/>
      <c r="H55" s="2"/>
    </row>
    <row r="56" spans="1:8" x14ac:dyDescent="0.2">
      <c r="A56" s="16" t="s">
        <v>42</v>
      </c>
      <c r="B56" s="30"/>
      <c r="C56" s="40"/>
      <c r="D56" s="77"/>
      <c r="E56" s="96"/>
      <c r="F56" s="74"/>
      <c r="G56" s="104"/>
      <c r="H56" s="2"/>
    </row>
    <row r="57" spans="1:8" ht="18" x14ac:dyDescent="0.25">
      <c r="A57" s="16" t="s">
        <v>43</v>
      </c>
      <c r="B57" s="28"/>
      <c r="C57" s="39"/>
      <c r="D57" s="77"/>
      <c r="E57" s="96"/>
      <c r="F57" s="74"/>
      <c r="G57" s="104"/>
      <c r="H57" s="2"/>
    </row>
    <row r="58" spans="1:8" ht="18" x14ac:dyDescent="0.25">
      <c r="A58" s="16" t="s">
        <v>44</v>
      </c>
      <c r="B58" s="28"/>
      <c r="C58" s="39"/>
      <c r="D58" s="77"/>
      <c r="E58" s="95"/>
      <c r="F58" s="74"/>
      <c r="G58" s="104"/>
      <c r="H58" s="2"/>
    </row>
    <row r="59" spans="1:8" ht="18" x14ac:dyDescent="0.25">
      <c r="A59" s="16" t="s">
        <v>30</v>
      </c>
      <c r="B59" s="28"/>
      <c r="C59" s="116"/>
      <c r="D59" s="77"/>
      <c r="E59" s="95"/>
      <c r="F59" s="74"/>
      <c r="G59" s="104"/>
      <c r="H59" s="2"/>
    </row>
    <row r="60" spans="1:8" ht="18" x14ac:dyDescent="0.25">
      <c r="A60" s="32"/>
      <c r="B60" s="18"/>
      <c r="C60" s="39"/>
      <c r="D60" s="77"/>
      <c r="E60" s="80"/>
      <c r="F60" s="80"/>
      <c r="G60" s="104"/>
      <c r="H60" s="2"/>
    </row>
    <row r="61" spans="1:8" ht="18" x14ac:dyDescent="0.25">
      <c r="A61" s="20" t="s">
        <v>45</v>
      </c>
      <c r="B61" s="20"/>
      <c r="C61" s="39"/>
      <c r="D61" s="81">
        <f>SUM(D44:D57)</f>
        <v>964</v>
      </c>
      <c r="E61" s="82">
        <f>SUM(E44:E60)</f>
        <v>104976582.06999999</v>
      </c>
      <c r="F61" s="82">
        <f>SUM(F44:F60)</f>
        <v>10536048.18</v>
      </c>
      <c r="G61" s="109">
        <f>1-(+F61/E61)</f>
        <v>0.89963429964814057</v>
      </c>
      <c r="H61" s="2"/>
    </row>
    <row r="62" spans="1:8" ht="18" x14ac:dyDescent="0.25">
      <c r="A62" s="33"/>
      <c r="B62" s="33"/>
      <c r="C62" s="39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36"/>
      <c r="E63" s="36"/>
      <c r="F63" s="37">
        <f>F61+F39</f>
        <v>11575587.18</v>
      </c>
      <c r="G63" s="36"/>
      <c r="H63" s="2"/>
    </row>
    <row r="64" spans="1:8" ht="18" x14ac:dyDescent="0.25">
      <c r="A64" s="43"/>
      <c r="B64" s="39"/>
      <c r="C64" s="39"/>
      <c r="D64" s="39"/>
      <c r="E64" s="44"/>
      <c r="F64" s="2"/>
      <c r="G64" s="2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9"/>
      <c r="F70" s="2"/>
      <c r="G70" s="2"/>
      <c r="H70" s="2"/>
    </row>
    <row r="71" spans="1:8" ht="15.75" x14ac:dyDescent="0.25">
      <c r="A71" s="48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80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>
        <v>7</v>
      </c>
      <c r="E9" s="99">
        <v>915396</v>
      </c>
      <c r="F9" s="74">
        <v>189523</v>
      </c>
      <c r="G9" s="103">
        <f>+F9/E9</f>
        <v>0.2070393578298354</v>
      </c>
      <c r="H9" s="15"/>
    </row>
    <row r="10" spans="1:8" ht="15.75" x14ac:dyDescent="0.25">
      <c r="A10" s="93" t="s">
        <v>145</v>
      </c>
      <c r="B10" s="13"/>
      <c r="C10" s="14"/>
      <c r="D10" s="73"/>
      <c r="E10" s="99"/>
      <c r="F10" s="74"/>
      <c r="G10" s="103"/>
      <c r="H10" s="15"/>
    </row>
    <row r="11" spans="1:8" ht="15.75" x14ac:dyDescent="0.25">
      <c r="A11" s="93" t="s">
        <v>11</v>
      </c>
      <c r="B11" s="13"/>
      <c r="C11" s="14"/>
      <c r="D11" s="73">
        <v>2</v>
      </c>
      <c r="E11" s="99">
        <v>199374</v>
      </c>
      <c r="F11" s="74">
        <v>77368.5</v>
      </c>
      <c r="G11" s="103">
        <f>F11/E11</f>
        <v>0.388057118781787</v>
      </c>
      <c r="H11" s="15"/>
    </row>
    <row r="12" spans="1:8" ht="15.75" x14ac:dyDescent="0.25">
      <c r="A12" s="93" t="s">
        <v>12</v>
      </c>
      <c r="B12" s="13"/>
      <c r="C12" s="14"/>
      <c r="D12" s="73"/>
      <c r="E12" s="99"/>
      <c r="F12" s="74"/>
      <c r="G12" s="103"/>
      <c r="H12" s="15"/>
    </row>
    <row r="13" spans="1:8" ht="15.75" x14ac:dyDescent="0.25">
      <c r="A13" s="93" t="s">
        <v>114</v>
      </c>
      <c r="B13" s="13"/>
      <c r="C13" s="14"/>
      <c r="D13" s="73"/>
      <c r="E13" s="99"/>
      <c r="F13" s="74"/>
      <c r="G13" s="103"/>
      <c r="H13" s="15"/>
    </row>
    <row r="14" spans="1:8" ht="15.75" x14ac:dyDescent="0.25">
      <c r="A14" s="93" t="s">
        <v>53</v>
      </c>
      <c r="B14" s="13"/>
      <c r="C14" s="14"/>
      <c r="D14" s="73"/>
      <c r="E14" s="99"/>
      <c r="F14" s="74"/>
      <c r="G14" s="103"/>
      <c r="H14" s="15"/>
    </row>
    <row r="15" spans="1:8" ht="15.75" x14ac:dyDescent="0.25">
      <c r="A15" s="93" t="s">
        <v>106</v>
      </c>
      <c r="B15" s="13"/>
      <c r="C15" s="14"/>
      <c r="D15" s="73">
        <v>1</v>
      </c>
      <c r="E15" s="99">
        <v>187521</v>
      </c>
      <c r="F15" s="74">
        <v>59346</v>
      </c>
      <c r="G15" s="103">
        <f>F15/E15</f>
        <v>0.31647655462588192</v>
      </c>
      <c r="H15" s="15"/>
    </row>
    <row r="16" spans="1:8" ht="15.75" x14ac:dyDescent="0.25">
      <c r="A16" s="93" t="s">
        <v>122</v>
      </c>
      <c r="B16" s="13"/>
      <c r="C16" s="14"/>
      <c r="D16" s="73"/>
      <c r="E16" s="99"/>
      <c r="F16" s="74"/>
      <c r="G16" s="103"/>
      <c r="H16" s="15"/>
    </row>
    <row r="17" spans="1:8" ht="15.75" x14ac:dyDescent="0.25">
      <c r="A17" s="93" t="s">
        <v>13</v>
      </c>
      <c r="B17" s="13"/>
      <c r="C17" s="14"/>
      <c r="D17" s="73"/>
      <c r="E17" s="99"/>
      <c r="F17" s="74"/>
      <c r="G17" s="103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99">
        <v>497084</v>
      </c>
      <c r="F18" s="74">
        <v>63029.5</v>
      </c>
      <c r="G18" s="103">
        <f>F18/E18</f>
        <v>0.12679848878660346</v>
      </c>
      <c r="H18" s="15"/>
    </row>
    <row r="19" spans="1:8" ht="15.75" x14ac:dyDescent="0.25">
      <c r="A19" s="93" t="s">
        <v>15</v>
      </c>
      <c r="B19" s="13"/>
      <c r="C19" s="14"/>
      <c r="D19" s="73"/>
      <c r="E19" s="99"/>
      <c r="F19" s="74"/>
      <c r="G19" s="103"/>
      <c r="H19" s="15"/>
    </row>
    <row r="20" spans="1:8" ht="15.75" x14ac:dyDescent="0.25">
      <c r="A20" s="93" t="s">
        <v>16</v>
      </c>
      <c r="B20" s="13"/>
      <c r="C20" s="14"/>
      <c r="D20" s="73"/>
      <c r="E20" s="99"/>
      <c r="F20" s="74"/>
      <c r="G20" s="103"/>
      <c r="H20" s="15"/>
    </row>
    <row r="21" spans="1:8" ht="15.75" x14ac:dyDescent="0.25">
      <c r="A21" s="93" t="s">
        <v>110</v>
      </c>
      <c r="B21" s="13"/>
      <c r="C21" s="14"/>
      <c r="D21" s="73"/>
      <c r="E21" s="99"/>
      <c r="F21" s="74"/>
      <c r="G21" s="103"/>
      <c r="H21" s="15"/>
    </row>
    <row r="22" spans="1:8" ht="15.75" x14ac:dyDescent="0.25">
      <c r="A22" s="93" t="s">
        <v>56</v>
      </c>
      <c r="B22" s="13"/>
      <c r="C22" s="14"/>
      <c r="D22" s="73">
        <v>1</v>
      </c>
      <c r="E22" s="99">
        <v>98663</v>
      </c>
      <c r="F22" s="74">
        <v>-22805.5</v>
      </c>
      <c r="G22" s="103">
        <f>F22/E22</f>
        <v>-0.23114541418768941</v>
      </c>
      <c r="H22" s="15"/>
    </row>
    <row r="23" spans="1:8" ht="15.75" x14ac:dyDescent="0.25">
      <c r="A23" s="93" t="s">
        <v>18</v>
      </c>
      <c r="B23" s="13"/>
      <c r="C23" s="14"/>
      <c r="D23" s="73"/>
      <c r="E23" s="99"/>
      <c r="F23" s="74"/>
      <c r="G23" s="103"/>
      <c r="H23" s="15"/>
    </row>
    <row r="24" spans="1:8" ht="15.75" x14ac:dyDescent="0.25">
      <c r="A24" s="93" t="s">
        <v>19</v>
      </c>
      <c r="B24" s="13"/>
      <c r="C24" s="14"/>
      <c r="D24" s="73"/>
      <c r="E24" s="99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73"/>
      <c r="E25" s="99"/>
      <c r="F25" s="74"/>
      <c r="G25" s="103"/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103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74">
        <v>27468</v>
      </c>
      <c r="F29" s="74">
        <v>7374</v>
      </c>
      <c r="G29" s="103">
        <f>F29/E29</f>
        <v>0.26845784185233729</v>
      </c>
      <c r="H29" s="15"/>
    </row>
    <row r="30" spans="1:8" ht="15.75" x14ac:dyDescent="0.25">
      <c r="A30" s="70" t="s">
        <v>25</v>
      </c>
      <c r="B30" s="13"/>
      <c r="C30" s="14"/>
      <c r="D30" s="73">
        <v>1</v>
      </c>
      <c r="E30" s="74">
        <v>150144</v>
      </c>
      <c r="F30" s="74">
        <v>51215</v>
      </c>
      <c r="G30" s="103">
        <f>F30/E30</f>
        <v>0.34110587169650469</v>
      </c>
      <c r="H30" s="15"/>
    </row>
    <row r="31" spans="1:8" ht="15.75" x14ac:dyDescent="0.25">
      <c r="A31" s="70" t="s">
        <v>26</v>
      </c>
      <c r="B31" s="13"/>
      <c r="C31" s="14"/>
      <c r="D31" s="73"/>
      <c r="E31" s="74"/>
      <c r="F31" s="74"/>
      <c r="G31" s="103"/>
      <c r="H31" s="15"/>
    </row>
    <row r="32" spans="1:8" ht="15.75" x14ac:dyDescent="0.25">
      <c r="A32" s="70" t="s">
        <v>118</v>
      </c>
      <c r="B32" s="13"/>
      <c r="C32" s="14"/>
      <c r="D32" s="73"/>
      <c r="E32" s="74"/>
      <c r="F32" s="74"/>
      <c r="G32" s="103"/>
      <c r="H32" s="15"/>
    </row>
    <row r="33" spans="1:8" ht="15.75" x14ac:dyDescent="0.25">
      <c r="A33" s="70" t="s">
        <v>155</v>
      </c>
      <c r="B33" s="13"/>
      <c r="C33" s="14"/>
      <c r="D33" s="73">
        <v>1</v>
      </c>
      <c r="E33" s="74">
        <v>233198</v>
      </c>
      <c r="F33" s="74">
        <v>-25265</v>
      </c>
      <c r="G33" s="103">
        <f>F33/E33</f>
        <v>-0.10834140944605014</v>
      </c>
      <c r="H33" s="15"/>
    </row>
    <row r="34" spans="1:8" ht="15.75" x14ac:dyDescent="0.25">
      <c r="A34" s="70" t="s">
        <v>27</v>
      </c>
      <c r="B34" s="13"/>
      <c r="C34" s="14"/>
      <c r="D34" s="73">
        <v>1</v>
      </c>
      <c r="E34" s="74">
        <v>153901</v>
      </c>
      <c r="F34" s="74">
        <v>57721.5</v>
      </c>
      <c r="G34" s="103">
        <f>+F34/E34</f>
        <v>0.37505604252084129</v>
      </c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16</v>
      </c>
      <c r="E39" s="82">
        <f>SUM(E9:E38)</f>
        <v>2462749</v>
      </c>
      <c r="F39" s="82">
        <f>SUM(F9:F38)</f>
        <v>457507</v>
      </c>
      <c r="G39" s="105">
        <f>F39/E39</f>
        <v>0.18577086012419455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19</v>
      </c>
      <c r="E44" s="74">
        <v>4870393.5</v>
      </c>
      <c r="F44" s="74">
        <v>374782.59</v>
      </c>
      <c r="G44" s="75">
        <f t="shared" ref="G44:G51" si="0">1-(+F44/E44)</f>
        <v>0.92304880704197723</v>
      </c>
      <c r="H44" s="15"/>
    </row>
    <row r="45" spans="1:8" ht="15.75" x14ac:dyDescent="0.25">
      <c r="A45" s="27" t="s">
        <v>34</v>
      </c>
      <c r="B45" s="28"/>
      <c r="C45" s="14"/>
      <c r="D45" s="73">
        <v>1</v>
      </c>
      <c r="E45" s="74">
        <v>350768.24</v>
      </c>
      <c r="F45" s="74">
        <v>21133.13</v>
      </c>
      <c r="G45" s="75">
        <f t="shared" si="0"/>
        <v>0.93975187149212824</v>
      </c>
      <c r="H45" s="15"/>
    </row>
    <row r="46" spans="1:8" ht="15.75" x14ac:dyDescent="0.25">
      <c r="A46" s="27" t="s">
        <v>35</v>
      </c>
      <c r="B46" s="28"/>
      <c r="C46" s="14"/>
      <c r="D46" s="73">
        <v>99</v>
      </c>
      <c r="E46" s="74">
        <v>5369538</v>
      </c>
      <c r="F46" s="74">
        <v>393158.97</v>
      </c>
      <c r="G46" s="75">
        <f t="shared" si="0"/>
        <v>0.92677973970944982</v>
      </c>
      <c r="H46" s="15"/>
    </row>
    <row r="47" spans="1:8" ht="15.75" x14ac:dyDescent="0.25">
      <c r="A47" s="27" t="s">
        <v>36</v>
      </c>
      <c r="B47" s="28"/>
      <c r="C47" s="14"/>
      <c r="D47" s="73">
        <v>32</v>
      </c>
      <c r="E47" s="74">
        <v>2882363</v>
      </c>
      <c r="F47" s="74">
        <v>132200.67000000001</v>
      </c>
      <c r="G47" s="75">
        <f t="shared" si="0"/>
        <v>0.95413462148938211</v>
      </c>
      <c r="H47" s="15"/>
    </row>
    <row r="48" spans="1:8" ht="15.75" x14ac:dyDescent="0.25">
      <c r="A48" s="27" t="s">
        <v>37</v>
      </c>
      <c r="B48" s="28"/>
      <c r="C48" s="14"/>
      <c r="D48" s="73">
        <v>76</v>
      </c>
      <c r="E48" s="74">
        <v>5168230</v>
      </c>
      <c r="F48" s="74">
        <v>466009.17</v>
      </c>
      <c r="G48" s="75">
        <f t="shared" si="0"/>
        <v>0.90983195987794663</v>
      </c>
      <c r="H48" s="15"/>
    </row>
    <row r="49" spans="1:8" ht="15.75" x14ac:dyDescent="0.25">
      <c r="A49" s="27" t="s">
        <v>38</v>
      </c>
      <c r="B49" s="28"/>
      <c r="C49" s="14"/>
      <c r="D49" s="73">
        <v>6</v>
      </c>
      <c r="E49" s="74">
        <v>1208912</v>
      </c>
      <c r="F49" s="74">
        <v>50596</v>
      </c>
      <c r="G49" s="75">
        <f t="shared" si="0"/>
        <v>0.95814749129796051</v>
      </c>
      <c r="H49" s="15"/>
    </row>
    <row r="50" spans="1:8" ht="15.75" x14ac:dyDescent="0.25">
      <c r="A50" s="27" t="s">
        <v>39</v>
      </c>
      <c r="B50" s="28"/>
      <c r="C50" s="14"/>
      <c r="D50" s="73">
        <v>6</v>
      </c>
      <c r="E50" s="74">
        <v>1303300</v>
      </c>
      <c r="F50" s="74">
        <v>102010.52</v>
      </c>
      <c r="G50" s="75">
        <f t="shared" si="0"/>
        <v>0.92172905700913066</v>
      </c>
      <c r="H50" s="15"/>
    </row>
    <row r="51" spans="1:8" ht="15.75" x14ac:dyDescent="0.25">
      <c r="A51" s="27" t="s">
        <v>40</v>
      </c>
      <c r="B51" s="28"/>
      <c r="C51" s="14"/>
      <c r="D51" s="73">
        <v>2</v>
      </c>
      <c r="E51" s="74">
        <v>122010</v>
      </c>
      <c r="F51" s="74">
        <v>1340</v>
      </c>
      <c r="G51" s="75">
        <f t="shared" si="0"/>
        <v>0.98901729366445368</v>
      </c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61</v>
      </c>
      <c r="B53" s="30"/>
      <c r="C53" s="14"/>
      <c r="D53" s="73">
        <v>590</v>
      </c>
      <c r="E53" s="74">
        <v>42278706.399999999</v>
      </c>
      <c r="F53" s="74">
        <v>4532341.58</v>
      </c>
      <c r="G53" s="75">
        <f>1-(+F53/E53)</f>
        <v>0.89279848022975461</v>
      </c>
      <c r="H53" s="15"/>
    </row>
    <row r="54" spans="1:8" ht="15.75" x14ac:dyDescent="0.25">
      <c r="A54" s="29" t="s">
        <v>62</v>
      </c>
      <c r="B54" s="30"/>
      <c r="C54" s="14"/>
      <c r="D54" s="73"/>
      <c r="E54" s="74"/>
      <c r="F54" s="74"/>
      <c r="G54" s="75"/>
      <c r="H54" s="15"/>
    </row>
    <row r="55" spans="1:8" x14ac:dyDescent="0.2">
      <c r="A55" s="31" t="s">
        <v>42</v>
      </c>
      <c r="B55" s="30"/>
      <c r="C55" s="14"/>
      <c r="D55" s="77"/>
      <c r="E55" s="80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80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78"/>
      <c r="F57" s="76"/>
      <c r="G57" s="79"/>
      <c r="H57" s="15"/>
    </row>
    <row r="58" spans="1:8" x14ac:dyDescent="0.2">
      <c r="A58" s="16" t="s">
        <v>30</v>
      </c>
      <c r="B58" s="28"/>
      <c r="C58" s="21"/>
      <c r="D58" s="77"/>
      <c r="E58" s="78"/>
      <c r="F58" s="74"/>
      <c r="G58" s="79"/>
      <c r="H58" s="15"/>
    </row>
    <row r="59" spans="1:8" ht="15.75" x14ac:dyDescent="0.25">
      <c r="A59" s="32"/>
      <c r="B59" s="18"/>
      <c r="C59" s="33"/>
      <c r="D59" s="77"/>
      <c r="E59" s="80"/>
      <c r="F59" s="80"/>
      <c r="G59" s="79"/>
      <c r="H59" s="2"/>
    </row>
    <row r="60" spans="1:8" ht="18" x14ac:dyDescent="0.25">
      <c r="A60" s="20" t="s">
        <v>45</v>
      </c>
      <c r="B60" s="20"/>
      <c r="C60" s="36"/>
      <c r="D60" s="81">
        <f>SUM(D44:D56)</f>
        <v>831</v>
      </c>
      <c r="E60" s="82">
        <f>SUM(E44:E59)</f>
        <v>63554221.140000001</v>
      </c>
      <c r="F60" s="82">
        <f>SUM(F44:F59)</f>
        <v>6073572.6299999999</v>
      </c>
      <c r="G60" s="83">
        <f>1-(+F60/E60)</f>
        <v>0.90443478779134323</v>
      </c>
      <c r="H60" s="2"/>
    </row>
    <row r="61" spans="1:8" ht="18" x14ac:dyDescent="0.25">
      <c r="A61" s="33"/>
      <c r="B61" s="39"/>
      <c r="C61" s="39"/>
      <c r="D61" s="91"/>
      <c r="E61" s="92"/>
      <c r="F61" s="34"/>
      <c r="G61" s="34"/>
      <c r="H61" s="2"/>
    </row>
    <row r="62" spans="1:8" ht="18" x14ac:dyDescent="0.25">
      <c r="A62" s="35" t="s">
        <v>46</v>
      </c>
      <c r="B62" s="40"/>
      <c r="C62" s="40"/>
      <c r="D62" s="36"/>
      <c r="E62" s="36"/>
      <c r="F62" s="37">
        <f>F60+F39</f>
        <v>6531079.6299999999</v>
      </c>
      <c r="G62" s="36"/>
      <c r="H62" s="2"/>
    </row>
    <row r="63" spans="1:8" ht="18" x14ac:dyDescent="0.25">
      <c r="A63" s="35"/>
      <c r="B63" s="40"/>
      <c r="C63" s="40"/>
      <c r="D63" s="36"/>
      <c r="E63" s="36"/>
      <c r="F63" s="41"/>
      <c r="G63" s="40"/>
      <c r="H63" s="2"/>
    </row>
    <row r="64" spans="1:8" ht="15.75" x14ac:dyDescent="0.25">
      <c r="A64" s="4" t="s">
        <v>48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49</v>
      </c>
      <c r="B65" s="40"/>
      <c r="C65" s="40"/>
      <c r="D65" s="40"/>
      <c r="E65" s="40"/>
      <c r="F65" s="41"/>
      <c r="G65" s="40"/>
      <c r="H65" s="2"/>
    </row>
    <row r="66" spans="1:8" ht="18" x14ac:dyDescent="0.25">
      <c r="A66" s="4"/>
      <c r="B66" s="39"/>
      <c r="C66" s="39"/>
      <c r="D66" s="39"/>
      <c r="E66" s="39"/>
      <c r="F66" s="37"/>
      <c r="G66" s="39"/>
      <c r="H66" s="2"/>
    </row>
    <row r="67" spans="1:8" x14ac:dyDescent="0.2">
      <c r="A67" s="42" t="s">
        <v>50</v>
      </c>
    </row>
    <row r="69" spans="1:8" ht="18" x14ac:dyDescent="0.25">
      <c r="A69" s="115"/>
      <c r="B69" s="116"/>
      <c r="C69" s="116"/>
      <c r="D69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0"/>
  <sheetViews>
    <sheetView tabSelected="1" showOutlineSymbols="0" zoomScale="87" zoomScaleNormal="87" workbookViewId="0">
      <selection activeCell="D17" sqref="D17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/>
      <c r="E10" s="74"/>
      <c r="F10" s="74"/>
      <c r="G10" s="75"/>
      <c r="H10" s="15"/>
    </row>
    <row r="11" spans="1:8" ht="15.75" x14ac:dyDescent="0.25">
      <c r="A11" s="93" t="s">
        <v>69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x14ac:dyDescent="0.25">
      <c r="A13" s="93" t="s">
        <v>115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97</v>
      </c>
      <c r="B14" s="13"/>
      <c r="C14" s="14"/>
      <c r="D14" s="73"/>
      <c r="E14" s="74"/>
      <c r="F14" s="74"/>
      <c r="G14" s="75"/>
      <c r="H14" s="15"/>
    </row>
    <row r="15" spans="1:8" ht="15.75" x14ac:dyDescent="0.25">
      <c r="A15" s="93" t="s">
        <v>57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70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25</v>
      </c>
      <c r="B17" s="13"/>
      <c r="C17" s="14"/>
      <c r="D17" s="73">
        <v>1</v>
      </c>
      <c r="E17" s="74">
        <v>109149</v>
      </c>
      <c r="F17" s="74">
        <v>32561</v>
      </c>
      <c r="G17" s="75">
        <f>F17/E17</f>
        <v>0.29831697954172737</v>
      </c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89734</v>
      </c>
      <c r="F18" s="74">
        <v>19598.5</v>
      </c>
      <c r="G18" s="75">
        <f>F18/E18</f>
        <v>0.21840662402210978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71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127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18</v>
      </c>
      <c r="B23" s="13"/>
      <c r="C23" s="14"/>
      <c r="D23" s="73"/>
      <c r="E23" s="74"/>
      <c r="F23" s="74"/>
      <c r="G23" s="75"/>
      <c r="H23" s="15"/>
    </row>
    <row r="24" spans="1:8" ht="15.75" x14ac:dyDescent="0.2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24</v>
      </c>
      <c r="B29" s="13"/>
      <c r="C29" s="14"/>
      <c r="D29" s="73"/>
      <c r="E29" s="74"/>
      <c r="F29" s="74"/>
      <c r="G29" s="75"/>
      <c r="H29" s="15"/>
    </row>
    <row r="30" spans="1:8" ht="15.75" x14ac:dyDescent="0.25">
      <c r="A30" s="70" t="s">
        <v>112</v>
      </c>
      <c r="B30" s="13"/>
      <c r="C30" s="14"/>
      <c r="D30" s="73"/>
      <c r="E30" s="74"/>
      <c r="F30" s="74"/>
      <c r="G30" s="75"/>
      <c r="H30" s="15"/>
    </row>
    <row r="31" spans="1:8" ht="15.75" x14ac:dyDescent="0.25">
      <c r="A31" s="70" t="s">
        <v>27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x14ac:dyDescent="0.25">
      <c r="A33" s="70" t="s">
        <v>118</v>
      </c>
      <c r="B33" s="13"/>
      <c r="C33" s="14"/>
      <c r="D33" s="73">
        <v>4</v>
      </c>
      <c r="E33" s="74">
        <v>218984</v>
      </c>
      <c r="F33" s="74">
        <v>36020</v>
      </c>
      <c r="G33" s="75">
        <f>F33/E33</f>
        <v>0.16448690315274175</v>
      </c>
      <c r="H33" s="15"/>
    </row>
    <row r="34" spans="1:8" ht="15.75" x14ac:dyDescent="0.25">
      <c r="A34" s="70" t="s">
        <v>130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</v>
      </c>
      <c r="E39" s="82">
        <f>SUM(E9:E38)</f>
        <v>417867</v>
      </c>
      <c r="F39" s="82">
        <f>SUM(F9:F38)</f>
        <v>88179.5</v>
      </c>
      <c r="G39" s="83">
        <f>F39/E39</f>
        <v>0.21102288527210811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19</v>
      </c>
      <c r="E44" s="74">
        <v>1542034.35</v>
      </c>
      <c r="F44" s="74">
        <v>97194.6</v>
      </c>
      <c r="G44" s="75">
        <f>1-(+F44/E44)</f>
        <v>0.93696988656575642</v>
      </c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44</v>
      </c>
      <c r="E46" s="74">
        <v>1894892.25</v>
      </c>
      <c r="F46" s="74">
        <v>166771.21</v>
      </c>
      <c r="G46" s="75">
        <f>1-(+F46/E46)</f>
        <v>0.91198908011788005</v>
      </c>
      <c r="H46" s="15"/>
    </row>
    <row r="47" spans="1:8" ht="15.75" x14ac:dyDescent="0.25">
      <c r="A47" s="27" t="s">
        <v>36</v>
      </c>
      <c r="B47" s="28"/>
      <c r="C47" s="14"/>
      <c r="D47" s="73">
        <v>4</v>
      </c>
      <c r="E47" s="74">
        <v>630489</v>
      </c>
      <c r="F47" s="74">
        <v>20561.5</v>
      </c>
      <c r="G47" s="75">
        <f>1-(+F47/E47)</f>
        <v>0.96738801152756038</v>
      </c>
      <c r="H47" s="15"/>
    </row>
    <row r="48" spans="1:8" ht="15.75" x14ac:dyDescent="0.25">
      <c r="A48" s="27" t="s">
        <v>37</v>
      </c>
      <c r="B48" s="28"/>
      <c r="C48" s="14"/>
      <c r="D48" s="73">
        <v>23</v>
      </c>
      <c r="E48" s="74">
        <v>1589675.62</v>
      </c>
      <c r="F48" s="74">
        <v>147088.26</v>
      </c>
      <c r="G48" s="75">
        <f>1-(+F48/E48)</f>
        <v>0.90747278366136108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3</v>
      </c>
      <c r="E50" s="74">
        <v>146800</v>
      </c>
      <c r="F50" s="74">
        <v>20560</v>
      </c>
      <c r="G50" s="75">
        <f>1-(+F50/E50)</f>
        <v>0.8599455040871935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7" t="s">
        <v>61</v>
      </c>
      <c r="B53" s="30"/>
      <c r="C53" s="14"/>
      <c r="D53" s="111">
        <v>309</v>
      </c>
      <c r="E53" s="112">
        <v>24832333.850000001</v>
      </c>
      <c r="F53" s="112">
        <v>3002016.39</v>
      </c>
      <c r="G53" s="75">
        <f>1-(+F53/E53)</f>
        <v>0.87910856836358131</v>
      </c>
      <c r="H53" s="15"/>
    </row>
    <row r="54" spans="1:8" ht="15.75" x14ac:dyDescent="0.25">
      <c r="A54" s="27" t="s">
        <v>62</v>
      </c>
      <c r="B54" s="30"/>
      <c r="C54" s="14"/>
      <c r="D54" s="73"/>
      <c r="E54" s="74"/>
      <c r="F54" s="74"/>
      <c r="G54" s="75"/>
      <c r="H54" s="15"/>
    </row>
    <row r="55" spans="1:8" x14ac:dyDescent="0.2">
      <c r="A55" s="16" t="s">
        <v>42</v>
      </c>
      <c r="B55" s="30"/>
      <c r="C55" s="14"/>
      <c r="D55" s="77"/>
      <c r="E55" s="96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95"/>
      <c r="F57" s="74"/>
      <c r="G57" s="79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x14ac:dyDescent="0.25">
      <c r="A59" s="32"/>
      <c r="B59" s="18"/>
      <c r="C59" s="14"/>
      <c r="D59" s="77"/>
      <c r="E59" s="97"/>
      <c r="F59" s="80"/>
      <c r="G59" s="79"/>
      <c r="H59" s="15"/>
    </row>
    <row r="60" spans="1:8" ht="15.75" x14ac:dyDescent="0.25">
      <c r="A60" s="20" t="s">
        <v>45</v>
      </c>
      <c r="B60" s="20"/>
      <c r="C60" s="21"/>
      <c r="D60" s="81">
        <f>SUM(D44:D56)</f>
        <v>402</v>
      </c>
      <c r="E60" s="82">
        <f>SUM(E44:E59)</f>
        <v>30636225.07</v>
      </c>
      <c r="F60" s="82">
        <f>SUM(F44:F59)</f>
        <v>3454191.96</v>
      </c>
      <c r="G60" s="83">
        <f>1-(F60/E60)</f>
        <v>0.88725138452575025</v>
      </c>
      <c r="H60" s="15"/>
    </row>
    <row r="61" spans="1:8" x14ac:dyDescent="0.2">
      <c r="A61" s="33"/>
      <c r="B61" s="33"/>
      <c r="C61" s="50"/>
      <c r="D61" s="98"/>
      <c r="E61" s="92"/>
      <c r="F61" s="34"/>
      <c r="G61" s="34"/>
      <c r="H61" s="2"/>
    </row>
    <row r="62" spans="1:8" ht="18" x14ac:dyDescent="0.25">
      <c r="A62" s="35" t="s">
        <v>46</v>
      </c>
      <c r="B62" s="36"/>
      <c r="C62" s="39"/>
      <c r="D62" s="51"/>
      <c r="E62" s="36"/>
      <c r="F62" s="37">
        <f>F60+F39</f>
        <v>3542371.46</v>
      </c>
      <c r="G62" s="36"/>
      <c r="H62" s="2"/>
    </row>
    <row r="63" spans="1:8" ht="18" x14ac:dyDescent="0.25">
      <c r="A63" s="38"/>
      <c r="B63" s="39"/>
      <c r="C63" s="39"/>
      <c r="D63" s="52"/>
      <c r="E63" s="39"/>
      <c r="F63" s="37"/>
      <c r="G63" s="39"/>
      <c r="H63" s="2"/>
    </row>
    <row r="64" spans="1:8" ht="15.75" x14ac:dyDescent="0.2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/>
      <c r="B67" s="40"/>
      <c r="C67" s="40"/>
      <c r="D67" s="40"/>
      <c r="E67" s="40"/>
      <c r="F67" s="41"/>
      <c r="G67" s="40"/>
      <c r="H67" s="2"/>
    </row>
    <row r="68" spans="1:8" ht="18" x14ac:dyDescent="0.25">
      <c r="A68" s="42" t="s">
        <v>50</v>
      </c>
      <c r="B68" s="39"/>
      <c r="C68" s="39"/>
      <c r="D68" s="39"/>
      <c r="E68" s="39"/>
      <c r="F68" s="37"/>
      <c r="G68" s="39"/>
      <c r="H68" s="2"/>
    </row>
    <row r="70" spans="1:8" ht="18" x14ac:dyDescent="0.25">
      <c r="A70" s="115"/>
      <c r="B70" s="116"/>
      <c r="C70" s="116"/>
      <c r="D70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15" sqref="D15"/>
    </sheetView>
  </sheetViews>
  <sheetFormatPr defaultRowHeight="15" x14ac:dyDescent="0.2"/>
  <cols>
    <col min="1" max="1" width="9.6640625" style="57" customWidth="1"/>
    <col min="2" max="2" width="15.6640625" style="57" customWidth="1"/>
    <col min="3" max="3" width="3.6640625" style="57" customWidth="1"/>
    <col min="4" max="4" width="6.6640625" style="57" customWidth="1"/>
    <col min="5" max="6" width="14.6640625" style="57" customWidth="1"/>
    <col min="7" max="7" width="11.6640625" style="57" customWidth="1"/>
    <col min="8" max="8" width="3.6640625" style="57" customWidth="1"/>
    <col min="9" max="16384" width="8.88671875" style="57"/>
  </cols>
  <sheetData>
    <row r="1" spans="1:8" ht="23.25" x14ac:dyDescent="0.35">
      <c r="A1" s="56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6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OCTOBER 2023</v>
      </c>
      <c r="B3" s="21"/>
      <c r="C3" s="21"/>
      <c r="D3" s="21"/>
      <c r="E3" s="21"/>
      <c r="F3" s="21"/>
      <c r="G3" s="21"/>
      <c r="H3" s="21"/>
    </row>
    <row r="4" spans="1:8" x14ac:dyDescent="0.2">
      <c r="A4" s="60"/>
      <c r="B4" s="60"/>
      <c r="C4" s="60"/>
      <c r="D4" s="60"/>
      <c r="E4" s="60"/>
      <c r="F4" s="5"/>
      <c r="G4" s="5"/>
      <c r="H4" s="21"/>
    </row>
    <row r="5" spans="1:8" ht="23.25" x14ac:dyDescent="0.35">
      <c r="A5" s="21"/>
      <c r="B5" s="60"/>
      <c r="C5" s="60"/>
      <c r="D5" s="61" t="s">
        <v>144</v>
      </c>
      <c r="E5" s="62"/>
      <c r="F5" s="8"/>
      <c r="G5" s="5"/>
      <c r="H5" s="63"/>
    </row>
    <row r="6" spans="1:8" ht="18" x14ac:dyDescent="0.25">
      <c r="A6" s="23" t="s">
        <v>3</v>
      </c>
      <c r="B6" s="60"/>
      <c r="C6" s="60"/>
      <c r="D6" s="60"/>
      <c r="E6" s="60"/>
      <c r="F6" s="5"/>
      <c r="G6" s="5"/>
      <c r="H6" s="63"/>
    </row>
    <row r="7" spans="1:8" ht="15.75" x14ac:dyDescent="0.25">
      <c r="A7" s="64"/>
      <c r="B7" s="64"/>
      <c r="C7" s="64"/>
      <c r="D7" s="64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4"/>
      <c r="B8" s="64"/>
      <c r="C8" s="64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66"/>
    </row>
    <row r="10" spans="1:8" ht="15.75" x14ac:dyDescent="0.25">
      <c r="A10" s="93" t="s">
        <v>11</v>
      </c>
      <c r="B10" s="13"/>
      <c r="C10" s="14"/>
      <c r="D10" s="73"/>
      <c r="E10" s="74"/>
      <c r="F10" s="74"/>
      <c r="G10" s="75"/>
      <c r="H10" s="66"/>
    </row>
    <row r="11" spans="1:8" ht="15.75" x14ac:dyDescent="0.25">
      <c r="A11" s="93" t="s">
        <v>52</v>
      </c>
      <c r="B11" s="13"/>
      <c r="C11" s="14"/>
      <c r="D11" s="73"/>
      <c r="E11" s="74"/>
      <c r="F11" s="74"/>
      <c r="G11" s="75"/>
      <c r="H11" s="66"/>
    </row>
    <row r="12" spans="1:8" ht="15.75" x14ac:dyDescent="0.25">
      <c r="A12" s="93" t="s">
        <v>63</v>
      </c>
      <c r="B12" s="13"/>
      <c r="C12" s="14"/>
      <c r="D12" s="73"/>
      <c r="E12" s="74"/>
      <c r="F12" s="74"/>
      <c r="G12" s="75"/>
      <c r="H12" s="66"/>
    </row>
    <row r="13" spans="1:8" ht="15.75" x14ac:dyDescent="0.25">
      <c r="A13" s="93" t="s">
        <v>13</v>
      </c>
      <c r="B13" s="13"/>
      <c r="C13" s="14"/>
      <c r="D13" s="73"/>
      <c r="E13" s="74"/>
      <c r="F13" s="74"/>
      <c r="G13" s="75"/>
      <c r="H13" s="66"/>
    </row>
    <row r="14" spans="1:8" ht="15.75" x14ac:dyDescent="0.25">
      <c r="A14" s="93" t="s">
        <v>65</v>
      </c>
      <c r="B14" s="13"/>
      <c r="C14" s="14"/>
      <c r="D14" s="73"/>
      <c r="E14" s="74"/>
      <c r="F14" s="74"/>
      <c r="G14" s="75"/>
      <c r="H14" s="66"/>
    </row>
    <row r="15" spans="1:8" ht="15.75" x14ac:dyDescent="0.25">
      <c r="A15" s="93" t="s">
        <v>25</v>
      </c>
      <c r="B15" s="13"/>
      <c r="C15" s="14"/>
      <c r="D15" s="73">
        <v>3</v>
      </c>
      <c r="E15" s="74">
        <v>461653</v>
      </c>
      <c r="F15" s="74">
        <v>138358</v>
      </c>
      <c r="G15" s="75">
        <f>F15/E15</f>
        <v>0.29970129079633406</v>
      </c>
      <c r="H15" s="66"/>
    </row>
    <row r="16" spans="1:8" ht="15.75" x14ac:dyDescent="0.25">
      <c r="A16" s="93" t="s">
        <v>66</v>
      </c>
      <c r="B16" s="13"/>
      <c r="C16" s="14"/>
      <c r="D16" s="73"/>
      <c r="E16" s="74"/>
      <c r="F16" s="74"/>
      <c r="G16" s="75"/>
      <c r="H16" s="66"/>
    </row>
    <row r="17" spans="1:8" ht="15.75" x14ac:dyDescent="0.25">
      <c r="A17" s="93" t="s">
        <v>98</v>
      </c>
      <c r="B17" s="13"/>
      <c r="C17" s="14"/>
      <c r="D17" s="73"/>
      <c r="E17" s="74"/>
      <c r="F17" s="74"/>
      <c r="G17" s="75"/>
      <c r="H17" s="66"/>
    </row>
    <row r="18" spans="1:8" ht="15.75" x14ac:dyDescent="0.25">
      <c r="A18" s="93" t="s">
        <v>14</v>
      </c>
      <c r="B18" s="13"/>
      <c r="C18" s="14"/>
      <c r="D18" s="73"/>
      <c r="E18" s="74"/>
      <c r="F18" s="74"/>
      <c r="G18" s="75"/>
      <c r="H18" s="66"/>
    </row>
    <row r="19" spans="1:8" ht="15.75" x14ac:dyDescent="0.25">
      <c r="A19" s="93" t="s">
        <v>16</v>
      </c>
      <c r="B19" s="13"/>
      <c r="C19" s="14"/>
      <c r="D19" s="73">
        <v>1</v>
      </c>
      <c r="E19" s="74">
        <v>396466</v>
      </c>
      <c r="F19" s="74">
        <v>53763</v>
      </c>
      <c r="G19" s="75">
        <f>F19/E19</f>
        <v>0.13560557525739911</v>
      </c>
      <c r="H19" s="66"/>
    </row>
    <row r="20" spans="1:8" ht="15.75" x14ac:dyDescent="0.25">
      <c r="A20" s="93" t="s">
        <v>92</v>
      </c>
      <c r="B20" s="13"/>
      <c r="C20" s="14"/>
      <c r="D20" s="73"/>
      <c r="E20" s="74"/>
      <c r="F20" s="74"/>
      <c r="G20" s="75"/>
      <c r="H20" s="66"/>
    </row>
    <row r="21" spans="1:8" ht="15.75" x14ac:dyDescent="0.25">
      <c r="A21" s="93" t="s">
        <v>93</v>
      </c>
      <c r="B21" s="13"/>
      <c r="C21" s="14"/>
      <c r="D21" s="73"/>
      <c r="E21" s="74"/>
      <c r="F21" s="74"/>
      <c r="G21" s="75"/>
      <c r="H21" s="66"/>
    </row>
    <row r="22" spans="1:8" ht="15.75" x14ac:dyDescent="0.25">
      <c r="A22" s="93" t="s">
        <v>17</v>
      </c>
      <c r="B22" s="13"/>
      <c r="C22" s="14"/>
      <c r="D22" s="73"/>
      <c r="E22" s="74"/>
      <c r="F22" s="74"/>
      <c r="G22" s="75"/>
      <c r="H22" s="66"/>
    </row>
    <row r="23" spans="1:8" ht="15.75" x14ac:dyDescent="0.25">
      <c r="A23" s="93" t="s">
        <v>105</v>
      </c>
      <c r="B23" s="13"/>
      <c r="C23" s="14"/>
      <c r="D23" s="73"/>
      <c r="E23" s="74"/>
      <c r="F23" s="74"/>
      <c r="G23" s="75"/>
      <c r="H23" s="66"/>
    </row>
    <row r="24" spans="1:8" ht="15.75" x14ac:dyDescent="0.25">
      <c r="A24" s="93" t="s">
        <v>18</v>
      </c>
      <c r="B24" s="13"/>
      <c r="C24" s="14"/>
      <c r="D24" s="73">
        <v>2</v>
      </c>
      <c r="E24" s="74">
        <v>385092</v>
      </c>
      <c r="F24" s="74">
        <v>109827.5</v>
      </c>
      <c r="G24" s="75">
        <f>F24/E24</f>
        <v>0.28519808253612122</v>
      </c>
      <c r="H24" s="66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66"/>
    </row>
    <row r="26" spans="1:8" ht="15.75" x14ac:dyDescent="0.25">
      <c r="A26" s="94" t="s">
        <v>21</v>
      </c>
      <c r="B26" s="13"/>
      <c r="C26" s="14"/>
      <c r="D26" s="73">
        <v>4</v>
      </c>
      <c r="E26" s="74">
        <v>11095</v>
      </c>
      <c r="F26" s="74">
        <v>11095</v>
      </c>
      <c r="G26" s="75">
        <f>F26/E26</f>
        <v>1</v>
      </c>
      <c r="H26" s="66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66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66"/>
    </row>
    <row r="29" spans="1:8" ht="15.75" x14ac:dyDescent="0.25">
      <c r="A29" s="70" t="s">
        <v>94</v>
      </c>
      <c r="B29" s="13"/>
      <c r="C29" s="14"/>
      <c r="D29" s="73">
        <v>1</v>
      </c>
      <c r="E29" s="74">
        <v>53475</v>
      </c>
      <c r="F29" s="74">
        <v>17812</v>
      </c>
      <c r="G29" s="75">
        <f>F29/E29</f>
        <v>0.33309022907900887</v>
      </c>
      <c r="H29" s="66"/>
    </row>
    <row r="30" spans="1:8" ht="15.75" x14ac:dyDescent="0.25">
      <c r="A30" s="70" t="s">
        <v>118</v>
      </c>
      <c r="B30" s="13"/>
      <c r="C30" s="14"/>
      <c r="D30" s="73">
        <v>11</v>
      </c>
      <c r="E30" s="74">
        <v>1055931</v>
      </c>
      <c r="F30" s="74">
        <v>182449.5</v>
      </c>
      <c r="G30" s="75">
        <f>F30/E30</f>
        <v>0.17278543768484872</v>
      </c>
      <c r="H30" s="66"/>
    </row>
    <row r="31" spans="1:8" ht="15.75" x14ac:dyDescent="0.25">
      <c r="A31" s="70" t="s">
        <v>125</v>
      </c>
      <c r="B31" s="13"/>
      <c r="C31" s="14"/>
      <c r="D31" s="73"/>
      <c r="E31" s="74"/>
      <c r="F31" s="74"/>
      <c r="G31" s="75"/>
      <c r="H31" s="66"/>
    </row>
    <row r="32" spans="1:8" ht="15.75" x14ac:dyDescent="0.25">
      <c r="A32" s="70" t="s">
        <v>96</v>
      </c>
      <c r="B32" s="13"/>
      <c r="C32" s="14"/>
      <c r="D32" s="73"/>
      <c r="E32" s="74"/>
      <c r="F32" s="74"/>
      <c r="G32" s="75"/>
      <c r="H32" s="66"/>
    </row>
    <row r="33" spans="1:8" ht="15.75" x14ac:dyDescent="0.25">
      <c r="A33" s="70" t="s">
        <v>67</v>
      </c>
      <c r="B33" s="13"/>
      <c r="C33" s="14"/>
      <c r="D33" s="73"/>
      <c r="E33" s="74"/>
      <c r="F33" s="74"/>
      <c r="G33" s="75"/>
      <c r="H33" s="66"/>
    </row>
    <row r="34" spans="1:8" ht="15.75" x14ac:dyDescent="0.25">
      <c r="A34" s="70" t="s">
        <v>128</v>
      </c>
      <c r="B34" s="13"/>
      <c r="C34" s="14"/>
      <c r="D34" s="73">
        <v>1</v>
      </c>
      <c r="E34" s="74">
        <v>114159</v>
      </c>
      <c r="F34" s="74">
        <v>42421</v>
      </c>
      <c r="G34" s="75">
        <f>F34/E34</f>
        <v>0.37159575679534684</v>
      </c>
      <c r="H34" s="66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66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66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66"/>
    </row>
    <row r="38" spans="1:8" x14ac:dyDescent="0.2">
      <c r="A38" s="17"/>
      <c r="B38" s="18"/>
      <c r="C38" s="14"/>
      <c r="D38" s="77"/>
      <c r="E38" s="80"/>
      <c r="F38" s="80"/>
      <c r="G38" s="79"/>
      <c r="H38" s="66"/>
    </row>
    <row r="39" spans="1:8" ht="15.75" x14ac:dyDescent="0.25">
      <c r="A39" s="19" t="s">
        <v>31</v>
      </c>
      <c r="B39" s="20"/>
      <c r="C39" s="21"/>
      <c r="D39" s="81">
        <f>SUM(D9:D38)</f>
        <v>23</v>
      </c>
      <c r="E39" s="82">
        <f>SUM(E9:E38)</f>
        <v>2477871</v>
      </c>
      <c r="F39" s="82">
        <f>SUM(F9:F38)</f>
        <v>555726</v>
      </c>
      <c r="G39" s="83">
        <f>F39/E39</f>
        <v>0.22427559788221421</v>
      </c>
      <c r="H39" s="67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68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68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68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68"/>
    </row>
    <row r="44" spans="1:8" ht="15.75" x14ac:dyDescent="0.25">
      <c r="A44" s="27" t="s">
        <v>33</v>
      </c>
      <c r="B44" s="28"/>
      <c r="C44" s="14"/>
      <c r="D44" s="73">
        <v>32</v>
      </c>
      <c r="E44" s="74">
        <v>320880.55</v>
      </c>
      <c r="F44" s="74">
        <v>27947.45</v>
      </c>
      <c r="G44" s="75">
        <f>1-(+F44/E44)</f>
        <v>0.91290388276883716</v>
      </c>
      <c r="H44" s="66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66"/>
    </row>
    <row r="46" spans="1:8" ht="15.75" x14ac:dyDescent="0.25">
      <c r="A46" s="27" t="s">
        <v>35</v>
      </c>
      <c r="B46" s="28"/>
      <c r="C46" s="14"/>
      <c r="D46" s="73">
        <v>76</v>
      </c>
      <c r="E46" s="74">
        <v>2850719.25</v>
      </c>
      <c r="F46" s="74">
        <v>250320.95</v>
      </c>
      <c r="G46" s="75">
        <f t="shared" ref="G46:G52" si="0">1-(+F46/E46)</f>
        <v>0.91219024812773131</v>
      </c>
      <c r="H46" s="66"/>
    </row>
    <row r="47" spans="1:8" ht="15.75" x14ac:dyDescent="0.25">
      <c r="A47" s="27" t="s">
        <v>36</v>
      </c>
      <c r="B47" s="28"/>
      <c r="C47" s="14"/>
      <c r="D47" s="73">
        <v>8</v>
      </c>
      <c r="E47" s="74">
        <v>1618023.25</v>
      </c>
      <c r="F47" s="74">
        <v>88746.52</v>
      </c>
      <c r="G47" s="75">
        <f t="shared" si="0"/>
        <v>0.94515127023051115</v>
      </c>
      <c r="H47" s="66"/>
    </row>
    <row r="48" spans="1:8" ht="15.75" x14ac:dyDescent="0.25">
      <c r="A48" s="27" t="s">
        <v>37</v>
      </c>
      <c r="B48" s="28"/>
      <c r="C48" s="14"/>
      <c r="D48" s="73">
        <v>88</v>
      </c>
      <c r="E48" s="74">
        <v>3855108.19</v>
      </c>
      <c r="F48" s="74">
        <v>328417.44</v>
      </c>
      <c r="G48" s="75">
        <f t="shared" si="0"/>
        <v>0.91480979941058416</v>
      </c>
      <c r="H48" s="66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66"/>
    </row>
    <row r="50" spans="1:8" ht="15.75" x14ac:dyDescent="0.25">
      <c r="A50" s="27" t="s">
        <v>39</v>
      </c>
      <c r="B50" s="28"/>
      <c r="C50" s="14"/>
      <c r="D50" s="73">
        <v>8</v>
      </c>
      <c r="E50" s="74">
        <v>1209660</v>
      </c>
      <c r="F50" s="74">
        <v>120705</v>
      </c>
      <c r="G50" s="75">
        <f t="shared" si="0"/>
        <v>0.9002157631069887</v>
      </c>
      <c r="H50" s="66"/>
    </row>
    <row r="51" spans="1:8" ht="15.75" x14ac:dyDescent="0.25">
      <c r="A51" s="27" t="s">
        <v>40</v>
      </c>
      <c r="B51" s="28"/>
      <c r="C51" s="14"/>
      <c r="D51" s="73">
        <v>4</v>
      </c>
      <c r="E51" s="74">
        <v>374470</v>
      </c>
      <c r="F51" s="74">
        <v>18680</v>
      </c>
      <c r="G51" s="75">
        <f t="shared" si="0"/>
        <v>0.95011616417870592</v>
      </c>
      <c r="H51" s="66"/>
    </row>
    <row r="52" spans="1:8" ht="15.75" x14ac:dyDescent="0.25">
      <c r="A52" s="27" t="s">
        <v>41</v>
      </c>
      <c r="B52" s="28"/>
      <c r="C52" s="14"/>
      <c r="D52" s="73">
        <v>2</v>
      </c>
      <c r="E52" s="74">
        <v>277650</v>
      </c>
      <c r="F52" s="74">
        <v>52500</v>
      </c>
      <c r="G52" s="75">
        <f t="shared" si="0"/>
        <v>0.81091301998919496</v>
      </c>
      <c r="H52" s="66"/>
    </row>
    <row r="53" spans="1:8" ht="15.75" x14ac:dyDescent="0.25">
      <c r="A53" s="29" t="s">
        <v>60</v>
      </c>
      <c r="B53" s="28"/>
      <c r="C53" s="14"/>
      <c r="D53" s="73"/>
      <c r="E53" s="74"/>
      <c r="F53" s="74"/>
      <c r="G53" s="75"/>
      <c r="H53" s="66"/>
    </row>
    <row r="54" spans="1:8" ht="15.75" x14ac:dyDescent="0.25">
      <c r="A54" s="27" t="s">
        <v>61</v>
      </c>
      <c r="B54" s="30"/>
      <c r="C54" s="14"/>
      <c r="D54" s="73">
        <v>606</v>
      </c>
      <c r="E54" s="74">
        <v>33742463.520000003</v>
      </c>
      <c r="F54" s="74">
        <v>3746414.08</v>
      </c>
      <c r="G54" s="75">
        <f>1-(+F54/E54)</f>
        <v>0.88897034510300632</v>
      </c>
      <c r="H54" s="66"/>
    </row>
    <row r="55" spans="1:8" ht="15.75" x14ac:dyDescent="0.25">
      <c r="A55" s="27" t="s">
        <v>62</v>
      </c>
      <c r="B55" s="30"/>
      <c r="C55" s="14"/>
      <c r="D55" s="73">
        <v>8</v>
      </c>
      <c r="E55" s="74">
        <v>992493.63</v>
      </c>
      <c r="F55" s="74">
        <v>53869.25</v>
      </c>
      <c r="G55" s="75">
        <f>1-(+F55/E55)</f>
        <v>0.94572332922680824</v>
      </c>
      <c r="H55" s="66"/>
    </row>
    <row r="56" spans="1:8" x14ac:dyDescent="0.2">
      <c r="A56" s="16" t="s">
        <v>42</v>
      </c>
      <c r="B56" s="30"/>
      <c r="C56" s="14"/>
      <c r="D56" s="77"/>
      <c r="E56" s="96"/>
      <c r="F56" s="74"/>
      <c r="G56" s="79"/>
      <c r="H56" s="66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66"/>
    </row>
    <row r="58" spans="1:8" x14ac:dyDescent="0.2">
      <c r="A58" s="16" t="s">
        <v>44</v>
      </c>
      <c r="B58" s="28"/>
      <c r="C58" s="14"/>
      <c r="D58" s="77"/>
      <c r="E58" s="95"/>
      <c r="F58" s="74"/>
      <c r="G58" s="79"/>
      <c r="H58" s="66"/>
    </row>
    <row r="59" spans="1:8" x14ac:dyDescent="0.2">
      <c r="A59" s="16" t="s">
        <v>30</v>
      </c>
      <c r="B59" s="28"/>
      <c r="C59" s="14"/>
      <c r="D59" s="77"/>
      <c r="E59" s="95"/>
      <c r="F59" s="74"/>
      <c r="G59" s="79"/>
      <c r="H59" s="66"/>
    </row>
    <row r="60" spans="1:8" ht="15.75" x14ac:dyDescent="0.25">
      <c r="A60" s="32"/>
      <c r="B60" s="18"/>
      <c r="C60" s="14"/>
      <c r="D60" s="77"/>
      <c r="E60" s="80"/>
      <c r="F60" s="80"/>
      <c r="G60" s="79"/>
      <c r="H60" s="66"/>
    </row>
    <row r="61" spans="1:8" ht="15.75" x14ac:dyDescent="0.25">
      <c r="A61" s="20" t="s">
        <v>45</v>
      </c>
      <c r="B61" s="33"/>
      <c r="C61" s="33"/>
      <c r="D61" s="81">
        <f>SUM(D44:D57)</f>
        <v>832</v>
      </c>
      <c r="E61" s="82">
        <f>SUM(E44:E60)</f>
        <v>45241468.390000008</v>
      </c>
      <c r="F61" s="82">
        <f>SUM(F44:F60)</f>
        <v>4687600.6900000004</v>
      </c>
      <c r="G61" s="83">
        <f>1-(F61/E61)</f>
        <v>0.89638707900479797</v>
      </c>
      <c r="H61" s="63"/>
    </row>
    <row r="62" spans="1:8" ht="18" x14ac:dyDescent="0.25">
      <c r="A62" s="35"/>
      <c r="B62" s="36"/>
      <c r="C62" s="36"/>
      <c r="D62" s="98"/>
      <c r="E62" s="92"/>
      <c r="F62" s="34"/>
      <c r="G62" s="34"/>
      <c r="H62" s="65"/>
    </row>
    <row r="63" spans="1:8" ht="18" x14ac:dyDescent="0.25">
      <c r="A63" s="35" t="s">
        <v>46</v>
      </c>
      <c r="B63" s="36"/>
      <c r="C63" s="36"/>
      <c r="D63" s="51"/>
      <c r="E63" s="36"/>
      <c r="F63" s="37">
        <f>F61+F39</f>
        <v>5243326.6900000004</v>
      </c>
      <c r="G63" s="36"/>
      <c r="H63" s="65"/>
    </row>
    <row r="64" spans="1:8" ht="18" x14ac:dyDescent="0.25">
      <c r="A64" s="35"/>
      <c r="B64" s="36"/>
      <c r="C64" s="36"/>
      <c r="D64" s="51"/>
      <c r="E64" s="36"/>
      <c r="F64" s="37"/>
      <c r="G64" s="36"/>
      <c r="H64" s="65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4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4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4"/>
    </row>
    <row r="68" spans="1:8" ht="18" x14ac:dyDescent="0.25">
      <c r="A68" s="4"/>
      <c r="B68" s="40"/>
      <c r="C68" s="40"/>
      <c r="D68" s="40"/>
      <c r="E68" s="40"/>
      <c r="F68" s="41"/>
      <c r="G68" s="40"/>
      <c r="H68" s="65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65"/>
    </row>
    <row r="70" spans="1:8" ht="15.75" x14ac:dyDescent="0.25">
      <c r="A70" s="59"/>
      <c r="B70" s="21"/>
      <c r="C70" s="21"/>
      <c r="H70" s="21"/>
    </row>
    <row r="71" spans="1:8" ht="18" x14ac:dyDescent="0.25">
      <c r="A71" s="115"/>
      <c r="B71" s="116"/>
      <c r="C71" s="116"/>
      <c r="D71" s="116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B8" sqref="B8"/>
    </sheetView>
  </sheetViews>
  <sheetFormatPr defaultColWidth="9.6640625" defaultRowHeight="15" x14ac:dyDescent="0.2"/>
  <cols>
    <col min="1" max="1" width="39.6640625" style="57" customWidth="1"/>
    <col min="2" max="2" width="27.6640625" style="57" customWidth="1"/>
    <col min="3" max="16384" width="9.6640625" style="57"/>
  </cols>
  <sheetData>
    <row r="1" spans="1:4" ht="23.25" x14ac:dyDescent="0.35">
      <c r="A1" s="56" t="s">
        <v>0</v>
      </c>
      <c r="B1" s="36"/>
      <c r="C1" s="37"/>
      <c r="D1" s="36"/>
    </row>
    <row r="2" spans="1:4" ht="23.25" x14ac:dyDescent="0.35">
      <c r="A2" s="56" t="s">
        <v>1</v>
      </c>
      <c r="B2" s="36"/>
      <c r="C2" s="21"/>
      <c r="D2" s="21"/>
    </row>
    <row r="3" spans="1:4" ht="23.25" x14ac:dyDescent="0.35">
      <c r="A3" s="56" t="s">
        <v>82</v>
      </c>
      <c r="B3" s="36"/>
      <c r="C3" s="21"/>
      <c r="D3" s="21"/>
    </row>
    <row r="4" spans="1:4" ht="23.25" x14ac:dyDescent="0.35">
      <c r="A4" s="56" t="str">
        <f>ARG!$A$3</f>
        <v>MONTH ENDED:  OCTOBER 2023</v>
      </c>
      <c r="B4" s="36"/>
      <c r="C4" s="21"/>
      <c r="D4" s="21"/>
    </row>
    <row r="5" spans="1:4" ht="24" thickBot="1" x14ac:dyDescent="0.4">
      <c r="A5" s="56"/>
      <c r="B5" s="36"/>
      <c r="C5" s="21"/>
      <c r="D5" s="21"/>
    </row>
    <row r="6" spans="1:4" ht="21.75" thickTop="1" thickBot="1" x14ac:dyDescent="0.35">
      <c r="A6" s="124" t="s">
        <v>83</v>
      </c>
      <c r="B6" s="125">
        <f>+ARG!$D$39+CARUTHERSVILLE!$D$39+HOLLYWOOD!$D$39+HARKC!$D$39+BALLYSKC!$D$39+AMERKC!$D$39+LAGRANGE!$D$39+AMERSC!$D$39+RIVERCITY!$D$39+HORSESHOE!$D$39+ISLEBV!$D$39+STJO!$D$39+CAPE!$D$39</f>
        <v>419</v>
      </c>
      <c r="C6" s="58"/>
      <c r="D6" s="21"/>
    </row>
    <row r="7" spans="1:4" ht="21.75" thickTop="1" thickBot="1" x14ac:dyDescent="0.35">
      <c r="A7" s="126" t="s">
        <v>84</v>
      </c>
      <c r="B7" s="134">
        <f>+ARG!$E$39+CARUTHERSVILLE!$E$39+HOLLYWOOD!$E$39+HARKC!$E$39+BALLYSKC!$E$39+AMERKC!$E$39+LAGRANGE!$E$39+AMERSC!$E$39+RIVERCITY!$E$39+HORSESHOE!$E$39+ISLEBV!$E$39+STJO!$E$39+CAPE!$E$39</f>
        <v>107004582</v>
      </c>
      <c r="C7" s="58"/>
      <c r="D7" s="21"/>
    </row>
    <row r="8" spans="1:4" ht="21" thickTop="1" x14ac:dyDescent="0.3">
      <c r="A8" s="126" t="s">
        <v>85</v>
      </c>
      <c r="B8" s="134">
        <f>+ARG!$F$39+CARUTHERSVILLE!$F$39+HOLLYWOOD!$F$39+HARKC!$F$39+BALLYSKC!$F$39+AMERKC!$F$39+LAGRANGE!$F$39+AMERSC!$F$39+RIVERCITY!$F$39+HORSESHOE!$F$39+ISLEBV!$F$39+STJO!$F$39+CAPE!$F$39</f>
        <v>21026084.989999998</v>
      </c>
      <c r="C8" s="58"/>
      <c r="D8" s="21"/>
    </row>
    <row r="9" spans="1:4" ht="20.25" x14ac:dyDescent="0.3">
      <c r="A9" s="126" t="s">
        <v>86</v>
      </c>
      <c r="B9" s="114">
        <f>B8/B7</f>
        <v>0.19649705271499493</v>
      </c>
      <c r="C9" s="58"/>
      <c r="D9" s="21"/>
    </row>
    <row r="10" spans="1:4" ht="21" thickBot="1" x14ac:dyDescent="0.35">
      <c r="A10" s="128"/>
      <c r="B10" s="129"/>
      <c r="C10" s="58"/>
      <c r="D10" s="21"/>
    </row>
    <row r="11" spans="1:4" ht="21.75" thickTop="1" thickBot="1" x14ac:dyDescent="0.35">
      <c r="A11" s="126" t="s">
        <v>141</v>
      </c>
      <c r="B11" s="125">
        <f>+AMERSC!$D$50+HOLLYWOOD!$D$53</f>
        <v>12</v>
      </c>
      <c r="C11" s="58"/>
      <c r="D11" s="21"/>
    </row>
    <row r="12" spans="1:4" ht="21.75" thickTop="1" thickBot="1" x14ac:dyDescent="0.35">
      <c r="A12" s="126" t="s">
        <v>142</v>
      </c>
      <c r="B12" s="134">
        <f>AMERSC!$E$50+HOLLYWOOD!$E$53</f>
        <v>5353656.5</v>
      </c>
      <c r="C12" s="58"/>
      <c r="D12" s="21"/>
    </row>
    <row r="13" spans="1:4" ht="21" thickTop="1" x14ac:dyDescent="0.3">
      <c r="A13" s="126" t="s">
        <v>143</v>
      </c>
      <c r="B13" s="134">
        <f>+AMERSC!$F$50+HOLLYWOOD!$F$53</f>
        <v>233641.67</v>
      </c>
      <c r="C13" s="58"/>
      <c r="D13" s="21"/>
    </row>
    <row r="14" spans="1:4" ht="20.25" x14ac:dyDescent="0.3">
      <c r="A14" s="126" t="s">
        <v>90</v>
      </c>
      <c r="B14" s="114">
        <f>1-(B13/B12)</f>
        <v>0.95635848695186176</v>
      </c>
      <c r="C14" s="58"/>
      <c r="D14" s="21"/>
    </row>
    <row r="15" spans="1:4" ht="21" thickBot="1" x14ac:dyDescent="0.35">
      <c r="A15" s="128"/>
      <c r="B15" s="129"/>
      <c r="C15" s="58"/>
      <c r="D15" s="21"/>
    </row>
    <row r="16" spans="1:4" ht="21.75" thickTop="1" thickBot="1" x14ac:dyDescent="0.35">
      <c r="A16" s="126" t="s">
        <v>87</v>
      </c>
      <c r="B16" s="125">
        <f>+ARG!$D$61+CARUTHERSVILLE!$D$60+HOLLYWOOD!$D$75+HARKC!$D$61+BALLYSKC!$D$62+AMERKC!$D$62+LAGRANGE!$D$60+AMERSC!$D$72+RIVERCITY!$D$61+HORSESHOE!$D$61+ISLEBV!$D$60+STJO!$D$60+CAPE!$D$61</f>
        <v>13464</v>
      </c>
      <c r="C16" s="58"/>
      <c r="D16" s="21"/>
    </row>
    <row r="17" spans="1:4" ht="21.75" thickTop="1" thickBot="1" x14ac:dyDescent="0.35">
      <c r="A17" s="126" t="s">
        <v>88</v>
      </c>
      <c r="B17" s="134">
        <f>+ARG!$E$61+CARUTHERSVILLE!$E$60+HOLLYWOOD!$E$75+HARKC!$E$61+BALLYSKC!$E$62+AMERKC!$E$62+LAGRANGE!$E$60+AMERSC!$E$72+RIVERCITY!$E$61+HORSESHOE!$E$61+ISLEBV!$E$60+STJO!$E$60+CAPE!$E$61</f>
        <v>1332810271.45</v>
      </c>
      <c r="C17" s="58"/>
      <c r="D17" s="21"/>
    </row>
    <row r="18" spans="1:4" ht="21" thickTop="1" x14ac:dyDescent="0.3">
      <c r="A18" s="126" t="s">
        <v>89</v>
      </c>
      <c r="B18" s="134">
        <f>+ARG!$F$61+CARUTHERSVILLE!$F$60+HOLLYWOOD!$F$75+HARKC!$F$61+BALLYSKC!$F$62+AMERKC!$F$62+LAGRANGE!$F$60+AMERSC!$F$72+RIVERCITY!$F$61+HORSESHOE!$F$61+ISLEBV!$F$60+STJO!$F$60+CAPE!$F$61</f>
        <v>129220462.15999998</v>
      </c>
      <c r="C18" s="21"/>
      <c r="D18" s="21"/>
    </row>
    <row r="19" spans="1:4" ht="20.25" x14ac:dyDescent="0.3">
      <c r="A19" s="126" t="s">
        <v>90</v>
      </c>
      <c r="B19" s="114">
        <f>1-(B18/B17)</f>
        <v>0.90304661891642124</v>
      </c>
      <c r="C19" s="21"/>
      <c r="D19" s="21"/>
    </row>
    <row r="20" spans="1:4" ht="20.25" x14ac:dyDescent="0.3">
      <c r="A20" s="128"/>
      <c r="B20" s="130"/>
      <c r="C20" s="21"/>
      <c r="D20" s="21"/>
    </row>
    <row r="21" spans="1:4" ht="20.25" x14ac:dyDescent="0.3">
      <c r="A21" s="126" t="s">
        <v>91</v>
      </c>
      <c r="B21" s="127">
        <f>B18+B8+B13</f>
        <v>150480188.81999996</v>
      </c>
      <c r="C21" s="21"/>
      <c r="D21" s="21"/>
    </row>
    <row r="22" spans="1:4" ht="21" thickBot="1" x14ac:dyDescent="0.35">
      <c r="A22" s="128"/>
      <c r="B22" s="131"/>
    </row>
    <row r="23" spans="1:4" ht="18.75" thickTop="1" x14ac:dyDescent="0.25">
      <c r="A23" s="132"/>
      <c r="B23" s="133"/>
    </row>
    <row r="24" spans="1:4" ht="15.75" x14ac:dyDescent="0.25">
      <c r="A24" s="48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23" sqref="D23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9" t="s">
        <v>136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145</v>
      </c>
      <c r="B10" s="13"/>
      <c r="C10" s="14"/>
      <c r="D10" s="73"/>
      <c r="E10" s="74"/>
      <c r="F10" s="74"/>
      <c r="G10" s="75"/>
      <c r="H10" s="15"/>
    </row>
    <row r="11" spans="1:8" ht="15.75" x14ac:dyDescent="0.25">
      <c r="A11" s="93" t="s">
        <v>11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x14ac:dyDescent="0.25">
      <c r="A13" s="93" t="s">
        <v>114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53</v>
      </c>
      <c r="B14" s="13"/>
      <c r="C14" s="14"/>
      <c r="D14" s="73"/>
      <c r="E14" s="74"/>
      <c r="F14" s="74"/>
      <c r="G14" s="75"/>
      <c r="H14" s="15"/>
    </row>
    <row r="15" spans="1:8" ht="15.75" x14ac:dyDescent="0.25">
      <c r="A15" s="93" t="s">
        <v>106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122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13</v>
      </c>
      <c r="B17" s="13"/>
      <c r="C17" s="14"/>
      <c r="D17" s="73"/>
      <c r="E17" s="74"/>
      <c r="F17" s="74"/>
      <c r="G17" s="75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351662</v>
      </c>
      <c r="F18" s="74">
        <v>50271</v>
      </c>
      <c r="G18" s="75">
        <f>F18/E18</f>
        <v>0.14295260790190581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110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56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149</v>
      </c>
      <c r="B23" s="13"/>
      <c r="C23" s="14"/>
      <c r="D23" s="73">
        <v>1</v>
      </c>
      <c r="E23" s="74">
        <v>14123</v>
      </c>
      <c r="F23" s="74">
        <v>1440</v>
      </c>
      <c r="G23" s="75">
        <f>F23/E23</f>
        <v>0.10196133965871274</v>
      </c>
      <c r="H23" s="15"/>
    </row>
    <row r="24" spans="1:8" ht="15.75" x14ac:dyDescent="0.2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24</v>
      </c>
      <c r="B29" s="13"/>
      <c r="C29" s="14"/>
      <c r="D29" s="73">
        <v>0</v>
      </c>
      <c r="E29" s="74"/>
      <c r="F29" s="74"/>
      <c r="G29" s="75"/>
      <c r="H29" s="15"/>
    </row>
    <row r="30" spans="1:8" ht="15.75" x14ac:dyDescent="0.25">
      <c r="A30" s="70" t="s">
        <v>25</v>
      </c>
      <c r="B30" s="13"/>
      <c r="C30" s="14"/>
      <c r="D30" s="73">
        <v>2</v>
      </c>
      <c r="E30" s="74">
        <v>327737</v>
      </c>
      <c r="F30" s="74">
        <v>108706</v>
      </c>
      <c r="G30" s="75">
        <f>F30/E30</f>
        <v>0.33168668780149935</v>
      </c>
      <c r="H30" s="15"/>
    </row>
    <row r="31" spans="1:8" ht="15.75" x14ac:dyDescent="0.25">
      <c r="A31" s="70" t="s">
        <v>26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118</v>
      </c>
      <c r="B32" s="13"/>
      <c r="C32" s="14"/>
      <c r="D32" s="73">
        <v>2</v>
      </c>
      <c r="E32" s="74">
        <v>554147</v>
      </c>
      <c r="F32" s="74">
        <v>131963</v>
      </c>
      <c r="G32" s="75">
        <f>F32/E32</f>
        <v>0.23813717298839476</v>
      </c>
      <c r="H32" s="15"/>
    </row>
    <row r="33" spans="1:8" ht="15.75" x14ac:dyDescent="0.25">
      <c r="A33" s="70" t="s">
        <v>155</v>
      </c>
      <c r="B33" s="13"/>
      <c r="C33" s="14"/>
      <c r="D33" s="73"/>
      <c r="E33" s="74"/>
      <c r="F33" s="74"/>
      <c r="G33" s="75"/>
      <c r="H33" s="15"/>
    </row>
    <row r="34" spans="1:8" ht="15.75" x14ac:dyDescent="0.25">
      <c r="A34" s="70" t="s">
        <v>27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78"/>
      <c r="F35" s="74"/>
      <c r="G35" s="79"/>
      <c r="H35" s="15"/>
    </row>
    <row r="36" spans="1:8" x14ac:dyDescent="0.2">
      <c r="A36" s="16" t="s">
        <v>29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</v>
      </c>
      <c r="E39" s="82">
        <f>SUM(E9:E38)</f>
        <v>1247669</v>
      </c>
      <c r="F39" s="82">
        <f>SUM(F9:F38)</f>
        <v>292380</v>
      </c>
      <c r="G39" s="83">
        <f>F39/E39</f>
        <v>0.23434099909511258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/>
      <c r="E44" s="74"/>
      <c r="F44" s="74"/>
      <c r="G44" s="75"/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36</v>
      </c>
      <c r="E46" s="74">
        <v>1586059.25</v>
      </c>
      <c r="F46" s="74">
        <v>163278.73000000001</v>
      </c>
      <c r="G46" s="75">
        <f>1-(+F46/E46)</f>
        <v>0.89705382696138247</v>
      </c>
      <c r="H46" s="15"/>
    </row>
    <row r="47" spans="1:8" ht="15.75" x14ac:dyDescent="0.25">
      <c r="A47" s="27" t="s">
        <v>36</v>
      </c>
      <c r="B47" s="28"/>
      <c r="C47" s="14"/>
      <c r="D47" s="73">
        <v>5</v>
      </c>
      <c r="E47" s="74">
        <v>268013.5</v>
      </c>
      <c r="F47" s="74">
        <v>22560</v>
      </c>
      <c r="G47" s="75">
        <f>1-(+F47/E47)</f>
        <v>0.91582513567413582</v>
      </c>
      <c r="H47" s="15"/>
    </row>
    <row r="48" spans="1:8" ht="15.75" x14ac:dyDescent="0.25">
      <c r="A48" s="27" t="s">
        <v>37</v>
      </c>
      <c r="B48" s="28"/>
      <c r="C48" s="14"/>
      <c r="D48" s="73">
        <v>25</v>
      </c>
      <c r="E48" s="74">
        <v>2438855</v>
      </c>
      <c r="F48" s="74">
        <v>234809.05</v>
      </c>
      <c r="G48" s="75">
        <f>1-(+F48/E48)</f>
        <v>0.90372160296532589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3</v>
      </c>
      <c r="E50" s="74">
        <v>646695</v>
      </c>
      <c r="F50" s="74">
        <v>48803.65</v>
      </c>
      <c r="G50" s="75">
        <f>1-(+F50/E50)</f>
        <v>0.92453374465551763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61</v>
      </c>
      <c r="B53" s="30"/>
      <c r="C53" s="14"/>
      <c r="D53" s="73">
        <v>340</v>
      </c>
      <c r="E53" s="74">
        <v>25824816.760000002</v>
      </c>
      <c r="F53" s="74">
        <v>2921483.76</v>
      </c>
      <c r="G53" s="75">
        <f>1-(+F53/E53)</f>
        <v>0.8868730110594597</v>
      </c>
      <c r="H53" s="15"/>
    </row>
    <row r="54" spans="1:8" ht="15.75" x14ac:dyDescent="0.25">
      <c r="A54" s="29" t="s">
        <v>62</v>
      </c>
      <c r="B54" s="30"/>
      <c r="C54" s="14"/>
      <c r="D54" s="73">
        <v>7</v>
      </c>
      <c r="E54" s="74">
        <v>243219.21</v>
      </c>
      <c r="F54" s="74">
        <v>18349.71</v>
      </c>
      <c r="G54" s="75">
        <f>1-(+F54/E54)</f>
        <v>0.92455484910094066</v>
      </c>
      <c r="H54" s="15"/>
    </row>
    <row r="55" spans="1:8" x14ac:dyDescent="0.2">
      <c r="A55" s="31" t="s">
        <v>42</v>
      </c>
      <c r="B55" s="30"/>
      <c r="C55" s="14"/>
      <c r="D55" s="77"/>
      <c r="E55" s="96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95"/>
      <c r="F57" s="74"/>
      <c r="G57" s="79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x14ac:dyDescent="0.25">
      <c r="A59" s="32"/>
      <c r="B59" s="18"/>
      <c r="C59" s="14"/>
      <c r="D59" s="77"/>
      <c r="E59" s="97"/>
      <c r="F59" s="80"/>
      <c r="G59" s="79"/>
      <c r="H59" s="15"/>
    </row>
    <row r="60" spans="1:8" ht="15.75" x14ac:dyDescent="0.25">
      <c r="A60" s="20" t="s">
        <v>45</v>
      </c>
      <c r="B60" s="20"/>
      <c r="C60" s="21"/>
      <c r="D60" s="81">
        <f>SUM(D44:D56)</f>
        <v>416</v>
      </c>
      <c r="E60" s="82">
        <f>SUM(E44:E59)</f>
        <v>31007658.720000003</v>
      </c>
      <c r="F60" s="82">
        <f>SUM(F44:F59)</f>
        <v>3409284.9</v>
      </c>
      <c r="G60" s="83">
        <f>1-(F60/E60)</f>
        <v>0.89005023143520978</v>
      </c>
      <c r="H60" s="15"/>
    </row>
    <row r="61" spans="1:8" x14ac:dyDescent="0.2">
      <c r="A61" s="33"/>
      <c r="B61" s="33"/>
      <c r="C61" s="50"/>
      <c r="D61" s="98"/>
      <c r="E61" s="92"/>
      <c r="F61" s="34"/>
      <c r="G61" s="34"/>
      <c r="H61" s="2"/>
    </row>
    <row r="62" spans="1:8" ht="18" x14ac:dyDescent="0.25">
      <c r="A62" s="35" t="s">
        <v>46</v>
      </c>
      <c r="B62" s="36"/>
      <c r="C62" s="39"/>
      <c r="D62" s="51"/>
      <c r="E62" s="36"/>
      <c r="F62" s="37">
        <f>F60+F39</f>
        <v>3701664.9</v>
      </c>
      <c r="G62" s="36"/>
      <c r="H62" s="2"/>
    </row>
    <row r="63" spans="1:8" ht="18" x14ac:dyDescent="0.25">
      <c r="A63" s="38"/>
      <c r="B63" s="39"/>
      <c r="C63" s="39"/>
      <c r="D63" s="52"/>
      <c r="E63" s="39"/>
      <c r="F63" s="37"/>
      <c r="G63" s="39"/>
      <c r="H63" s="2"/>
    </row>
    <row r="64" spans="1:8" ht="15.75" x14ac:dyDescent="0.2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/>
      <c r="B67" s="40"/>
      <c r="C67" s="40"/>
      <c r="D67" s="40"/>
      <c r="E67" s="40"/>
      <c r="F67" s="41"/>
      <c r="G67" s="40"/>
      <c r="H67" s="2"/>
    </row>
    <row r="68" spans="1:8" ht="18" x14ac:dyDescent="0.25">
      <c r="A68" s="42" t="s">
        <v>50</v>
      </c>
      <c r="B68" s="39"/>
      <c r="C68" s="39"/>
      <c r="D68" s="39"/>
      <c r="E68" s="39"/>
      <c r="F68" s="37"/>
      <c r="G68" s="39"/>
      <c r="H68" s="2"/>
    </row>
    <row r="69" spans="1:8" ht="18" x14ac:dyDescent="0.25">
      <c r="A69" s="43"/>
      <c r="B69" s="39"/>
      <c r="C69" s="39"/>
      <c r="D69" s="39"/>
      <c r="E69" s="37"/>
      <c r="F69" s="2"/>
      <c r="G69" s="2"/>
      <c r="H69" s="2"/>
    </row>
    <row r="70" spans="1:8" ht="18" x14ac:dyDescent="0.25">
      <c r="A70" s="115"/>
      <c r="B70" s="116"/>
      <c r="C70" s="116"/>
      <c r="D70" s="116"/>
      <c r="E70" s="44"/>
      <c r="F70" s="2"/>
      <c r="G70" s="2"/>
      <c r="H70" s="2"/>
    </row>
    <row r="71" spans="1:8" ht="18" x14ac:dyDescent="0.25">
      <c r="A71" s="43"/>
      <c r="B71" s="39"/>
      <c r="C71" s="39"/>
      <c r="D71" s="39"/>
      <c r="E71" s="45"/>
      <c r="F71" s="2"/>
      <c r="G71" s="2"/>
      <c r="H71" s="2"/>
    </row>
    <row r="72" spans="1:8" ht="18" x14ac:dyDescent="0.25">
      <c r="A72" s="43"/>
      <c r="B72" s="39"/>
      <c r="C72" s="39"/>
      <c r="D72" s="39"/>
      <c r="E72" s="46"/>
      <c r="F72" s="2"/>
      <c r="G72" s="2"/>
      <c r="H72" s="2"/>
    </row>
    <row r="73" spans="1:8" ht="18" x14ac:dyDescent="0.25">
      <c r="A73" s="43"/>
      <c r="B73" s="39"/>
      <c r="C73" s="39"/>
      <c r="D73" s="39"/>
      <c r="E73" s="37"/>
      <c r="F73" s="2"/>
      <c r="G73" s="2"/>
      <c r="H73" s="2"/>
    </row>
    <row r="74" spans="1:8" ht="18" x14ac:dyDescent="0.25">
      <c r="A74" s="43"/>
      <c r="B74" s="39"/>
      <c r="C74" s="39"/>
      <c r="D74" s="39"/>
      <c r="E74" s="37"/>
      <c r="F74" s="2"/>
      <c r="G74" s="2"/>
      <c r="H74" s="2"/>
    </row>
    <row r="75" spans="1:8" ht="18" x14ac:dyDescent="0.25">
      <c r="A75" s="43"/>
      <c r="B75" s="39"/>
      <c r="C75" s="39"/>
      <c r="D75" s="39"/>
      <c r="E75" s="44"/>
      <c r="F75" s="2"/>
      <c r="G75" s="2"/>
      <c r="H75" s="2"/>
    </row>
    <row r="76" spans="1:8" ht="18" x14ac:dyDescent="0.25">
      <c r="A76" s="43"/>
      <c r="B76" s="39"/>
      <c r="C76" s="39"/>
      <c r="D76" s="39"/>
      <c r="E76" s="45"/>
      <c r="F76" s="2"/>
      <c r="G76" s="2"/>
      <c r="H76" s="2"/>
    </row>
    <row r="77" spans="1:8" ht="18" x14ac:dyDescent="0.25">
      <c r="A77" s="43"/>
      <c r="B77" s="39"/>
      <c r="C77" s="39"/>
      <c r="D77" s="39"/>
      <c r="E77" s="45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7"/>
      <c r="F79" s="2"/>
      <c r="G79" s="2"/>
      <c r="H79" s="2"/>
    </row>
    <row r="80" spans="1:8" ht="18" x14ac:dyDescent="0.25">
      <c r="A80" s="43"/>
      <c r="B80" s="39"/>
      <c r="C80" s="39"/>
      <c r="D80" s="39"/>
      <c r="E80" s="39"/>
      <c r="F80" s="2"/>
      <c r="G80" s="2"/>
      <c r="H80" s="2"/>
    </row>
    <row r="81" spans="1:8" ht="15.75" x14ac:dyDescent="0.25">
      <c r="A81" s="48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96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9" t="s">
        <v>95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101</v>
      </c>
      <c r="B9" s="13"/>
      <c r="C9" s="14"/>
      <c r="D9" s="139">
        <v>5</v>
      </c>
      <c r="E9" s="74">
        <v>674779</v>
      </c>
      <c r="F9" s="74">
        <v>18098</v>
      </c>
      <c r="G9" s="75">
        <f>F9/E9</f>
        <v>2.68206331258086E-2</v>
      </c>
      <c r="H9" s="15"/>
    </row>
    <row r="10" spans="1:8" ht="15.75" x14ac:dyDescent="0.25">
      <c r="A10" s="93" t="s">
        <v>11</v>
      </c>
      <c r="B10" s="13"/>
      <c r="C10" s="14"/>
      <c r="D10" s="139"/>
      <c r="E10" s="74"/>
      <c r="F10" s="74"/>
      <c r="G10" s="75"/>
      <c r="H10" s="15"/>
    </row>
    <row r="11" spans="1:8" ht="15.75" x14ac:dyDescent="0.25">
      <c r="A11" s="93" t="s">
        <v>104</v>
      </c>
      <c r="B11" s="13"/>
      <c r="C11" s="14"/>
      <c r="D11" s="139">
        <v>5</v>
      </c>
      <c r="E11" s="74">
        <v>1227026</v>
      </c>
      <c r="F11" s="74">
        <v>246699.5</v>
      </c>
      <c r="G11" s="75">
        <f>F11/E11</f>
        <v>0.20105482687408416</v>
      </c>
      <c r="H11" s="15"/>
    </row>
    <row r="12" spans="1:8" ht="15.75" x14ac:dyDescent="0.25">
      <c r="A12" s="93" t="s">
        <v>67</v>
      </c>
      <c r="B12" s="13"/>
      <c r="C12" s="14"/>
      <c r="D12" s="139"/>
      <c r="E12" s="74"/>
      <c r="F12" s="74"/>
      <c r="G12" s="75"/>
      <c r="H12" s="15"/>
    </row>
    <row r="13" spans="1:8" ht="15.75" x14ac:dyDescent="0.25">
      <c r="A13" s="93" t="s">
        <v>108</v>
      </c>
      <c r="B13" s="13"/>
      <c r="C13" s="14"/>
      <c r="D13" s="139">
        <v>2</v>
      </c>
      <c r="E13" s="74">
        <v>868192</v>
      </c>
      <c r="F13" s="74">
        <v>277510</v>
      </c>
      <c r="G13" s="75">
        <f>F13/E13</f>
        <v>0.31964127750543658</v>
      </c>
      <c r="H13" s="15"/>
    </row>
    <row r="14" spans="1:8" ht="15.75" x14ac:dyDescent="0.25">
      <c r="A14" s="93" t="s">
        <v>25</v>
      </c>
      <c r="B14" s="13"/>
      <c r="C14" s="14"/>
      <c r="D14" s="139"/>
      <c r="E14" s="74"/>
      <c r="F14" s="74"/>
      <c r="G14" s="75"/>
      <c r="H14" s="15"/>
    </row>
    <row r="15" spans="1:8" ht="15.75" x14ac:dyDescent="0.25">
      <c r="A15" s="93" t="s">
        <v>110</v>
      </c>
      <c r="B15" s="13"/>
      <c r="C15" s="14"/>
      <c r="D15" s="139"/>
      <c r="E15" s="74"/>
      <c r="F15" s="74"/>
      <c r="G15" s="75"/>
      <c r="H15" s="15"/>
    </row>
    <row r="16" spans="1:8" ht="15.75" x14ac:dyDescent="0.25">
      <c r="A16" s="93" t="s">
        <v>10</v>
      </c>
      <c r="B16" s="13"/>
      <c r="C16" s="14"/>
      <c r="D16" s="139"/>
      <c r="E16" s="74"/>
      <c r="F16" s="74"/>
      <c r="G16" s="75"/>
      <c r="H16" s="15"/>
    </row>
    <row r="17" spans="1:8" ht="15.75" x14ac:dyDescent="0.25">
      <c r="A17" s="93" t="s">
        <v>14</v>
      </c>
      <c r="B17" s="13"/>
      <c r="C17" s="14"/>
      <c r="D17" s="139">
        <v>2</v>
      </c>
      <c r="E17" s="74">
        <v>116819</v>
      </c>
      <c r="F17" s="74">
        <v>-8906</v>
      </c>
      <c r="G17" s="75">
        <f t="shared" ref="G17:G24" si="0">F17/E17</f>
        <v>-7.6237598335887141E-2</v>
      </c>
      <c r="H17" s="15"/>
    </row>
    <row r="18" spans="1:8" ht="15.75" x14ac:dyDescent="0.25">
      <c r="A18" s="93" t="s">
        <v>15</v>
      </c>
      <c r="B18" s="13"/>
      <c r="C18" s="14"/>
      <c r="D18" s="139">
        <v>2</v>
      </c>
      <c r="E18" s="74">
        <v>909796</v>
      </c>
      <c r="F18" s="74">
        <v>270603</v>
      </c>
      <c r="G18" s="75">
        <f t="shared" si="0"/>
        <v>0.29743261126670156</v>
      </c>
      <c r="H18" s="15"/>
    </row>
    <row r="19" spans="1:8" ht="15.75" x14ac:dyDescent="0.25">
      <c r="A19" s="93" t="s">
        <v>54</v>
      </c>
      <c r="B19" s="13"/>
      <c r="C19" s="14"/>
      <c r="D19" s="139"/>
      <c r="E19" s="74"/>
      <c r="F19" s="74"/>
      <c r="G19" s="75"/>
      <c r="H19" s="15"/>
    </row>
    <row r="20" spans="1:8" ht="15.75" x14ac:dyDescent="0.25">
      <c r="A20" s="93" t="s">
        <v>17</v>
      </c>
      <c r="B20" s="13"/>
      <c r="C20" s="14"/>
      <c r="D20" s="139">
        <v>1</v>
      </c>
      <c r="E20" s="74"/>
      <c r="F20" s="74"/>
      <c r="G20" s="75"/>
      <c r="H20" s="15"/>
    </row>
    <row r="21" spans="1:8" ht="15.75" x14ac:dyDescent="0.25">
      <c r="A21" s="93" t="s">
        <v>55</v>
      </c>
      <c r="B21" s="13"/>
      <c r="C21" s="14"/>
      <c r="D21" s="139">
        <v>4</v>
      </c>
      <c r="E21" s="74">
        <v>6949011</v>
      </c>
      <c r="F21" s="74">
        <v>1193612</v>
      </c>
      <c r="G21" s="75">
        <f t="shared" si="0"/>
        <v>0.17176717665290789</v>
      </c>
      <c r="H21" s="15"/>
    </row>
    <row r="22" spans="1:8" ht="15.75" x14ac:dyDescent="0.25">
      <c r="A22" s="93" t="s">
        <v>56</v>
      </c>
      <c r="B22" s="13"/>
      <c r="C22" s="14"/>
      <c r="D22" s="139">
        <v>1</v>
      </c>
      <c r="E22" s="74">
        <v>462872</v>
      </c>
      <c r="F22" s="74">
        <v>84965.5</v>
      </c>
      <c r="G22" s="75">
        <f t="shared" si="0"/>
        <v>0.18356154617259199</v>
      </c>
      <c r="H22" s="15"/>
    </row>
    <row r="23" spans="1:8" ht="15.75" x14ac:dyDescent="0.25">
      <c r="A23" s="94" t="s">
        <v>20</v>
      </c>
      <c r="B23" s="13"/>
      <c r="C23" s="14"/>
      <c r="D23" s="139">
        <v>4</v>
      </c>
      <c r="E23" s="74">
        <v>562432</v>
      </c>
      <c r="F23" s="74">
        <v>135488</v>
      </c>
      <c r="G23" s="75">
        <f t="shared" si="0"/>
        <v>0.24089667728720984</v>
      </c>
      <c r="H23" s="15"/>
    </row>
    <row r="24" spans="1:8" ht="15.75" x14ac:dyDescent="0.25">
      <c r="A24" s="94" t="s">
        <v>21</v>
      </c>
      <c r="B24" s="13"/>
      <c r="C24" s="14"/>
      <c r="D24" s="139">
        <v>20</v>
      </c>
      <c r="E24" s="74">
        <v>227663</v>
      </c>
      <c r="F24" s="74">
        <v>227663</v>
      </c>
      <c r="G24" s="75">
        <f t="shared" si="0"/>
        <v>1</v>
      </c>
      <c r="H24" s="15"/>
    </row>
    <row r="25" spans="1:8" ht="15.75" x14ac:dyDescent="0.25">
      <c r="A25" s="70" t="s">
        <v>22</v>
      </c>
      <c r="B25" s="13"/>
      <c r="C25" s="14"/>
      <c r="D25" s="139"/>
      <c r="E25" s="74"/>
      <c r="F25" s="74"/>
      <c r="G25" s="75"/>
      <c r="H25" s="15"/>
    </row>
    <row r="26" spans="1:8" ht="15.75" x14ac:dyDescent="0.25">
      <c r="A26" s="70" t="s">
        <v>23</v>
      </c>
      <c r="B26" s="13"/>
      <c r="C26" s="14"/>
      <c r="D26" s="139"/>
      <c r="E26" s="74">
        <v>61243</v>
      </c>
      <c r="F26" s="74">
        <v>10043</v>
      </c>
      <c r="G26" s="75">
        <f>F26/E26</f>
        <v>0.16398608820599905</v>
      </c>
      <c r="H26" s="15"/>
    </row>
    <row r="27" spans="1:8" ht="15.75" x14ac:dyDescent="0.25">
      <c r="A27" s="93" t="s">
        <v>123</v>
      </c>
      <c r="B27" s="13"/>
      <c r="C27" s="14"/>
      <c r="D27" s="139"/>
      <c r="E27" s="74"/>
      <c r="F27" s="74"/>
      <c r="G27" s="75"/>
      <c r="H27" s="15"/>
    </row>
    <row r="28" spans="1:8" ht="15.75" x14ac:dyDescent="0.25">
      <c r="A28" s="70" t="s">
        <v>24</v>
      </c>
      <c r="B28" s="13"/>
      <c r="C28" s="14"/>
      <c r="D28" s="139">
        <v>1</v>
      </c>
      <c r="E28" s="74">
        <v>71496</v>
      </c>
      <c r="F28" s="74">
        <v>28156</v>
      </c>
      <c r="G28" s="75">
        <f>F28/E28</f>
        <v>0.39381224124426539</v>
      </c>
      <c r="H28" s="15"/>
    </row>
    <row r="29" spans="1:8" ht="15.75" x14ac:dyDescent="0.25">
      <c r="A29" s="70" t="s">
        <v>119</v>
      </c>
      <c r="B29" s="13"/>
      <c r="C29" s="14"/>
      <c r="D29" s="139">
        <v>1</v>
      </c>
      <c r="E29" s="74">
        <v>68985</v>
      </c>
      <c r="F29" s="74">
        <v>23969.5</v>
      </c>
      <c r="G29" s="75">
        <f>F29/E29</f>
        <v>0.34745959266507209</v>
      </c>
      <c r="H29" s="15"/>
    </row>
    <row r="30" spans="1:8" ht="15.75" x14ac:dyDescent="0.25">
      <c r="A30" s="70" t="s">
        <v>124</v>
      </c>
      <c r="B30" s="13"/>
      <c r="C30" s="14"/>
      <c r="D30" s="139"/>
      <c r="E30" s="76"/>
      <c r="F30" s="74"/>
      <c r="G30" s="75"/>
      <c r="H30" s="15"/>
    </row>
    <row r="31" spans="1:8" ht="15.75" x14ac:dyDescent="0.25">
      <c r="A31" s="70" t="s">
        <v>151</v>
      </c>
      <c r="B31" s="13"/>
      <c r="C31" s="14"/>
      <c r="D31" s="139"/>
      <c r="E31" s="76"/>
      <c r="F31" s="74"/>
      <c r="G31" s="75"/>
      <c r="H31" s="15"/>
    </row>
    <row r="32" spans="1:8" ht="15.75" x14ac:dyDescent="0.25">
      <c r="A32" s="70" t="s">
        <v>58</v>
      </c>
      <c r="B32" s="13"/>
      <c r="C32" s="14"/>
      <c r="D32" s="139">
        <v>13</v>
      </c>
      <c r="E32" s="76">
        <v>1354737</v>
      </c>
      <c r="F32" s="76">
        <v>148867.5</v>
      </c>
      <c r="G32" s="75">
        <f>F32/E32</f>
        <v>0.10988664220435405</v>
      </c>
      <c r="H32" s="15"/>
    </row>
    <row r="33" spans="1:8" ht="15.75" x14ac:dyDescent="0.25">
      <c r="A33" s="93" t="s">
        <v>148</v>
      </c>
      <c r="B33" s="13"/>
      <c r="C33" s="14"/>
      <c r="D33" s="139"/>
      <c r="E33" s="74"/>
      <c r="F33" s="74"/>
      <c r="G33" s="75"/>
      <c r="H33" s="15"/>
    </row>
    <row r="34" spans="1:8" ht="15.75" x14ac:dyDescent="0.25">
      <c r="A34" s="93" t="s">
        <v>98</v>
      </c>
      <c r="B34" s="13"/>
      <c r="C34" s="14"/>
      <c r="D34" s="139">
        <v>1</v>
      </c>
      <c r="E34" s="74">
        <v>337987</v>
      </c>
      <c r="F34" s="74">
        <v>96318</v>
      </c>
      <c r="G34" s="75">
        <f>F34/E34</f>
        <v>0.28497545763594456</v>
      </c>
      <c r="H34" s="15"/>
    </row>
    <row r="35" spans="1:8" x14ac:dyDescent="0.2">
      <c r="A35" s="16" t="s">
        <v>28</v>
      </c>
      <c r="B35" s="13"/>
      <c r="C35" s="14"/>
      <c r="D35" s="77"/>
      <c r="E35" s="78">
        <v>912440</v>
      </c>
      <c r="F35" s="74">
        <v>126232</v>
      </c>
      <c r="G35" s="79"/>
      <c r="H35" s="15"/>
    </row>
    <row r="36" spans="1:8" x14ac:dyDescent="0.2">
      <c r="A36" s="16" t="s">
        <v>29</v>
      </c>
      <c r="B36" s="13"/>
      <c r="C36" s="14"/>
      <c r="D36" s="77"/>
      <c r="E36" s="78"/>
      <c r="F36" s="74">
        <v>500</v>
      </c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21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2"/>
      <c r="D39" s="81">
        <f>SUM(D9:D38)</f>
        <v>62</v>
      </c>
      <c r="E39" s="82">
        <f>SUM(E9:E38)</f>
        <v>14805478</v>
      </c>
      <c r="F39" s="82">
        <f>SUM(F9:F38)</f>
        <v>2879819</v>
      </c>
      <c r="G39" s="83">
        <f>F39/E39</f>
        <v>0.19451036974287489</v>
      </c>
      <c r="H39" s="2"/>
    </row>
    <row r="40" spans="1:8" ht="15.75" x14ac:dyDescent="0.25">
      <c r="A40" s="22"/>
      <c r="B40" s="22"/>
      <c r="C40" s="24"/>
      <c r="D40" s="121"/>
      <c r="E40" s="122"/>
      <c r="F40" s="122"/>
      <c r="G40" s="123"/>
      <c r="H40" s="2"/>
    </row>
    <row r="41" spans="1:8" ht="18" hidden="1" x14ac:dyDescent="0.25">
      <c r="A41" s="23" t="s">
        <v>138</v>
      </c>
      <c r="B41" s="24"/>
      <c r="C41" s="24"/>
      <c r="D41" s="25"/>
      <c r="E41" s="87"/>
      <c r="F41" s="88"/>
      <c r="G41" s="106"/>
      <c r="H41" s="2"/>
    </row>
    <row r="42" spans="1:8" ht="15.75" hidden="1" x14ac:dyDescent="0.25">
      <c r="A42" s="26"/>
      <c r="B42" s="26"/>
      <c r="C42" s="26"/>
      <c r="D42" s="89"/>
      <c r="E42" s="25" t="s">
        <v>147</v>
      </c>
      <c r="F42" s="25" t="s">
        <v>147</v>
      </c>
      <c r="G42" s="107" t="s">
        <v>5</v>
      </c>
      <c r="H42" s="2"/>
    </row>
    <row r="43" spans="1:8" ht="15.75" hidden="1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108" t="s">
        <v>135</v>
      </c>
      <c r="H43" s="2"/>
    </row>
    <row r="44" spans="1:8" ht="15.75" hidden="1" x14ac:dyDescent="0.25">
      <c r="A44" s="27" t="s">
        <v>10</v>
      </c>
      <c r="B44" s="28"/>
      <c r="C44" s="14"/>
      <c r="D44" s="73"/>
      <c r="E44" s="110"/>
      <c r="F44" s="74"/>
      <c r="G44" s="103"/>
      <c r="H44" s="2"/>
    </row>
    <row r="45" spans="1:8" ht="15.75" hidden="1" x14ac:dyDescent="0.25">
      <c r="A45" s="27"/>
      <c r="B45" s="28"/>
      <c r="C45" s="14"/>
      <c r="D45" s="73"/>
      <c r="E45" s="110"/>
      <c r="F45" s="74"/>
      <c r="G45" s="103"/>
      <c r="H45" s="2"/>
    </row>
    <row r="46" spans="1:8" ht="15.75" hidden="1" x14ac:dyDescent="0.25">
      <c r="A46" s="27"/>
      <c r="B46" s="28"/>
      <c r="C46" s="14"/>
      <c r="D46" s="73"/>
      <c r="E46" s="110"/>
      <c r="F46" s="74"/>
      <c r="G46" s="103"/>
      <c r="H46" s="2"/>
    </row>
    <row r="47" spans="1:8" ht="15.75" hidden="1" x14ac:dyDescent="0.25">
      <c r="A47" s="27"/>
      <c r="B47" s="28"/>
      <c r="C47" s="14"/>
      <c r="D47" s="73"/>
      <c r="E47" s="110"/>
      <c r="F47" s="74"/>
      <c r="G47" s="103"/>
      <c r="H47" s="2"/>
    </row>
    <row r="48" spans="1:8" ht="15.75" hidden="1" x14ac:dyDescent="0.25">
      <c r="A48" s="27"/>
      <c r="B48" s="28"/>
      <c r="C48" s="14"/>
      <c r="D48" s="73"/>
      <c r="E48" s="110"/>
      <c r="F48" s="74"/>
      <c r="G48" s="103"/>
      <c r="H48" s="2"/>
    </row>
    <row r="49" spans="1:8" hidden="1" x14ac:dyDescent="0.2">
      <c r="A49" s="16" t="s">
        <v>139</v>
      </c>
      <c r="B49" s="30"/>
      <c r="C49" s="14"/>
      <c r="D49" s="77"/>
      <c r="E49" s="96"/>
      <c r="F49" s="74"/>
      <c r="G49" s="104"/>
      <c r="H49" s="2"/>
    </row>
    <row r="50" spans="1:8" hidden="1" x14ac:dyDescent="0.2">
      <c r="A50" s="16" t="s">
        <v>44</v>
      </c>
      <c r="B50" s="28"/>
      <c r="C50" s="14"/>
      <c r="D50" s="77"/>
      <c r="E50" s="95"/>
      <c r="F50" s="74"/>
      <c r="G50" s="104"/>
      <c r="H50" s="2"/>
    </row>
    <row r="51" spans="1:8" hidden="1" x14ac:dyDescent="0.2">
      <c r="A51" s="16" t="s">
        <v>30</v>
      </c>
      <c r="B51" s="28"/>
      <c r="C51" s="14"/>
      <c r="D51" s="77"/>
      <c r="E51" s="95"/>
      <c r="F51" s="74"/>
      <c r="G51" s="104"/>
      <c r="H51" s="2"/>
    </row>
    <row r="52" spans="1:8" ht="15.75" hidden="1" x14ac:dyDescent="0.25">
      <c r="A52" s="32"/>
      <c r="B52" s="18"/>
      <c r="C52" s="14"/>
      <c r="D52" s="77"/>
      <c r="E52" s="80"/>
      <c r="F52" s="80"/>
      <c r="G52" s="104"/>
      <c r="H52" s="2"/>
    </row>
    <row r="53" spans="1:8" ht="15.75" hidden="1" x14ac:dyDescent="0.25">
      <c r="A53" s="20" t="s">
        <v>140</v>
      </c>
      <c r="B53" s="20"/>
      <c r="C53" s="21"/>
      <c r="D53" s="137">
        <f>SUM(D44:D49)</f>
        <v>0</v>
      </c>
      <c r="E53" s="138">
        <f>SUM(E44:E52)</f>
        <v>0</v>
      </c>
      <c r="F53" s="138">
        <f>SUM(F44:F52)</f>
        <v>0</v>
      </c>
      <c r="G53" s="109"/>
      <c r="H53" s="2"/>
    </row>
    <row r="54" spans="1:8" ht="15.75" hidden="1" x14ac:dyDescent="0.25">
      <c r="A54" s="22"/>
      <c r="B54" s="22"/>
      <c r="C54" s="24"/>
      <c r="D54" s="121"/>
      <c r="E54" s="122"/>
      <c r="F54" s="122"/>
      <c r="G54" s="123"/>
      <c r="H54" s="2"/>
    </row>
    <row r="55" spans="1:8" ht="18" x14ac:dyDescent="0.25">
      <c r="A55" s="23" t="s">
        <v>32</v>
      </c>
      <c r="B55" s="24"/>
      <c r="C55" s="26"/>
      <c r="D55" s="25"/>
      <c r="E55" s="87"/>
      <c r="F55" s="88"/>
      <c r="G55" s="88"/>
      <c r="H55" s="2"/>
    </row>
    <row r="56" spans="1:8" ht="15.75" x14ac:dyDescent="0.25">
      <c r="A56" s="26"/>
      <c r="B56" s="26"/>
      <c r="C56" s="26"/>
      <c r="D56" s="89"/>
      <c r="E56" s="25" t="s">
        <v>133</v>
      </c>
      <c r="F56" s="25" t="s">
        <v>133</v>
      </c>
      <c r="G56" s="25" t="s">
        <v>5</v>
      </c>
      <c r="H56" s="2"/>
    </row>
    <row r="57" spans="1:8" ht="15.75" x14ac:dyDescent="0.25">
      <c r="A57" s="26"/>
      <c r="B57" s="26"/>
      <c r="C57" s="14"/>
      <c r="D57" s="89" t="s">
        <v>6</v>
      </c>
      <c r="E57" s="90" t="s">
        <v>134</v>
      </c>
      <c r="F57" s="88" t="s">
        <v>8</v>
      </c>
      <c r="G57" s="88" t="s">
        <v>135</v>
      </c>
      <c r="H57" s="15"/>
    </row>
    <row r="58" spans="1:8" ht="15.75" x14ac:dyDescent="0.25">
      <c r="A58" s="27" t="s">
        <v>33</v>
      </c>
      <c r="B58" s="28"/>
      <c r="C58" s="14"/>
      <c r="D58" s="73">
        <v>186</v>
      </c>
      <c r="E58" s="74">
        <v>32617930.280000001</v>
      </c>
      <c r="F58" s="74">
        <v>1842430.23</v>
      </c>
      <c r="G58" s="75">
        <f t="shared" ref="G58:G64" si="1">1-(+F58/E58)</f>
        <v>0.94351480261978171</v>
      </c>
      <c r="H58" s="15"/>
    </row>
    <row r="59" spans="1:8" ht="15.75" x14ac:dyDescent="0.25">
      <c r="A59" s="27" t="s">
        <v>34</v>
      </c>
      <c r="B59" s="28"/>
      <c r="C59" s="14"/>
      <c r="D59" s="73">
        <v>4</v>
      </c>
      <c r="E59" s="74">
        <v>3568356.12</v>
      </c>
      <c r="F59" s="74">
        <v>358661.12</v>
      </c>
      <c r="G59" s="75">
        <f t="shared" si="1"/>
        <v>0.89948841765266407</v>
      </c>
      <c r="H59" s="15"/>
    </row>
    <row r="60" spans="1:8" ht="15.75" x14ac:dyDescent="0.25">
      <c r="A60" s="27" t="s">
        <v>35</v>
      </c>
      <c r="B60" s="28"/>
      <c r="C60" s="14"/>
      <c r="D60" s="73">
        <v>231</v>
      </c>
      <c r="E60" s="74">
        <v>17779392.329999998</v>
      </c>
      <c r="F60" s="74">
        <v>1059963.26</v>
      </c>
      <c r="G60" s="75">
        <f t="shared" si="1"/>
        <v>0.9403824810023752</v>
      </c>
      <c r="H60" s="15"/>
    </row>
    <row r="61" spans="1:8" ht="15.75" x14ac:dyDescent="0.25">
      <c r="A61" s="27" t="s">
        <v>36</v>
      </c>
      <c r="B61" s="28"/>
      <c r="C61" s="14"/>
      <c r="D61" s="73">
        <v>1</v>
      </c>
      <c r="E61" s="74">
        <v>270143</v>
      </c>
      <c r="F61" s="74">
        <v>9744.5</v>
      </c>
      <c r="G61" s="75">
        <f t="shared" si="1"/>
        <v>0.96392836386654479</v>
      </c>
      <c r="H61" s="15"/>
    </row>
    <row r="62" spans="1:8" ht="15.75" x14ac:dyDescent="0.25">
      <c r="A62" s="27" t="s">
        <v>37</v>
      </c>
      <c r="B62" s="28"/>
      <c r="C62" s="14"/>
      <c r="D62" s="73">
        <v>130</v>
      </c>
      <c r="E62" s="74">
        <v>15585870.960000001</v>
      </c>
      <c r="F62" s="74">
        <v>786408.68</v>
      </c>
      <c r="G62" s="75">
        <f t="shared" si="1"/>
        <v>0.94954348832873947</v>
      </c>
      <c r="H62" s="15"/>
    </row>
    <row r="63" spans="1:8" ht="15.75" x14ac:dyDescent="0.25">
      <c r="A63" s="27" t="s">
        <v>38</v>
      </c>
      <c r="B63" s="28"/>
      <c r="C63" s="14"/>
      <c r="D63" s="73">
        <v>3</v>
      </c>
      <c r="E63" s="74">
        <v>261884</v>
      </c>
      <c r="F63" s="74">
        <v>34603</v>
      </c>
      <c r="G63" s="75">
        <f t="shared" si="1"/>
        <v>0.86786898015915437</v>
      </c>
      <c r="H63" s="15"/>
    </row>
    <row r="64" spans="1:8" ht="15.75" x14ac:dyDescent="0.25">
      <c r="A64" s="27" t="s">
        <v>39</v>
      </c>
      <c r="B64" s="28"/>
      <c r="C64" s="14"/>
      <c r="D64" s="73">
        <v>23</v>
      </c>
      <c r="E64" s="74">
        <v>1229600</v>
      </c>
      <c r="F64" s="74">
        <v>96794.9</v>
      </c>
      <c r="G64" s="75">
        <f t="shared" si="1"/>
        <v>0.92127935914118408</v>
      </c>
      <c r="H64" s="15"/>
    </row>
    <row r="65" spans="1:8" ht="15.75" x14ac:dyDescent="0.25">
      <c r="A65" s="27" t="s">
        <v>40</v>
      </c>
      <c r="B65" s="28"/>
      <c r="C65" s="14"/>
      <c r="D65" s="73"/>
      <c r="E65" s="74"/>
      <c r="F65" s="74"/>
      <c r="G65" s="75"/>
      <c r="H65" s="15"/>
    </row>
    <row r="66" spans="1:8" ht="15.75" x14ac:dyDescent="0.25">
      <c r="A66" s="27" t="s">
        <v>41</v>
      </c>
      <c r="B66" s="28"/>
      <c r="C66" s="14"/>
      <c r="D66" s="73">
        <v>4</v>
      </c>
      <c r="E66" s="74">
        <v>242675</v>
      </c>
      <c r="F66" s="74">
        <v>12225</v>
      </c>
      <c r="G66" s="75">
        <f>1-(+F66/E66)</f>
        <v>0.94962398269290205</v>
      </c>
      <c r="H66" s="15"/>
    </row>
    <row r="67" spans="1:8" ht="15.75" x14ac:dyDescent="0.25">
      <c r="A67" s="29" t="s">
        <v>60</v>
      </c>
      <c r="B67" s="30"/>
      <c r="C67" s="14"/>
      <c r="D67" s="73">
        <v>2</v>
      </c>
      <c r="E67" s="74">
        <v>113200</v>
      </c>
      <c r="F67" s="74">
        <v>15200</v>
      </c>
      <c r="G67" s="75">
        <f>1-(+F67/E67)</f>
        <v>0.86572438162544163</v>
      </c>
      <c r="H67" s="15"/>
    </row>
    <row r="68" spans="1:8" ht="15.75" x14ac:dyDescent="0.25">
      <c r="A68" s="27" t="s">
        <v>61</v>
      </c>
      <c r="B68" s="30"/>
      <c r="C68" s="14"/>
      <c r="D68" s="73">
        <v>1062</v>
      </c>
      <c r="E68" s="74">
        <v>112688258.94</v>
      </c>
      <c r="F68" s="74">
        <v>12259962.689999999</v>
      </c>
      <c r="G68" s="75">
        <f>1-(+F68/E68)</f>
        <v>0.89120461345908519</v>
      </c>
      <c r="H68" s="15"/>
    </row>
    <row r="69" spans="1:8" ht="15.75" x14ac:dyDescent="0.25">
      <c r="A69" s="27" t="s">
        <v>62</v>
      </c>
      <c r="B69" s="30"/>
      <c r="C69" s="14"/>
      <c r="D69" s="73"/>
      <c r="E69" s="74"/>
      <c r="F69" s="74"/>
      <c r="G69" s="75"/>
      <c r="H69" s="15"/>
    </row>
    <row r="70" spans="1:8" x14ac:dyDescent="0.2">
      <c r="A70" s="31" t="s">
        <v>42</v>
      </c>
      <c r="B70" s="30"/>
      <c r="C70" s="14"/>
      <c r="D70" s="77"/>
      <c r="E70" s="96"/>
      <c r="F70" s="74"/>
      <c r="G70" s="79"/>
      <c r="H70" s="15"/>
    </row>
    <row r="71" spans="1:8" x14ac:dyDescent="0.2">
      <c r="A71" s="16" t="s">
        <v>43</v>
      </c>
      <c r="B71" s="28"/>
      <c r="C71" s="14"/>
      <c r="D71" s="77"/>
      <c r="E71" s="96"/>
      <c r="F71" s="74"/>
      <c r="G71" s="79"/>
      <c r="H71" s="15"/>
    </row>
    <row r="72" spans="1:8" x14ac:dyDescent="0.2">
      <c r="A72" s="16" t="s">
        <v>44</v>
      </c>
      <c r="B72" s="28"/>
      <c r="C72" s="14"/>
      <c r="D72" s="77"/>
      <c r="E72" s="78"/>
      <c r="F72" s="74"/>
      <c r="G72" s="79"/>
      <c r="H72" s="15"/>
    </row>
    <row r="73" spans="1:8" x14ac:dyDescent="0.2">
      <c r="A73" s="16" t="s">
        <v>30</v>
      </c>
      <c r="B73" s="28"/>
      <c r="C73" s="14"/>
      <c r="D73" s="77"/>
      <c r="E73" s="78"/>
      <c r="F73" s="76"/>
      <c r="G73" s="79"/>
      <c r="H73" s="15"/>
    </row>
    <row r="74" spans="1:8" ht="15.75" x14ac:dyDescent="0.25">
      <c r="A74" s="32"/>
      <c r="B74" s="18"/>
      <c r="C74" s="21"/>
      <c r="D74" s="77"/>
      <c r="E74" s="80"/>
      <c r="F74" s="80"/>
      <c r="G74" s="79"/>
      <c r="H74" s="15"/>
    </row>
    <row r="75" spans="1:8" ht="15.75" x14ac:dyDescent="0.25">
      <c r="A75" s="20" t="s">
        <v>45</v>
      </c>
      <c r="B75" s="20"/>
      <c r="C75" s="33"/>
      <c r="D75" s="81">
        <f>SUM(D58:D71)</f>
        <v>1646</v>
      </c>
      <c r="E75" s="82">
        <f>SUM(E58:E74)</f>
        <v>184357310.63</v>
      </c>
      <c r="F75" s="82">
        <f>SUM(F58:F74)</f>
        <v>16475993.379999999</v>
      </c>
      <c r="G75" s="83">
        <f>1-(+F75/E75)</f>
        <v>0.91063010561557356</v>
      </c>
      <c r="H75" s="2"/>
    </row>
    <row r="76" spans="1:8" ht="18" x14ac:dyDescent="0.25">
      <c r="A76" s="33"/>
      <c r="B76" s="33"/>
      <c r="C76" s="36"/>
      <c r="D76" s="91"/>
      <c r="E76" s="92"/>
      <c r="F76" s="34"/>
      <c r="G76" s="34"/>
      <c r="H76" s="2"/>
    </row>
    <row r="77" spans="1:8" ht="18" x14ac:dyDescent="0.25">
      <c r="A77" s="35" t="s">
        <v>46</v>
      </c>
      <c r="B77" s="36"/>
      <c r="C77" s="39"/>
      <c r="D77" s="36"/>
      <c r="E77" s="36"/>
      <c r="F77" s="37">
        <f>F75+F39+F53</f>
        <v>19355812.379999999</v>
      </c>
      <c r="G77" s="36"/>
      <c r="H77" s="2"/>
    </row>
    <row r="78" spans="1:8" ht="8.25" customHeight="1" x14ac:dyDescent="0.25">
      <c r="A78" s="35"/>
      <c r="B78" s="36"/>
      <c r="C78" s="39"/>
      <c r="D78" s="36"/>
      <c r="E78" s="36"/>
      <c r="F78" s="37"/>
      <c r="G78" s="36"/>
      <c r="H78" s="2"/>
    </row>
    <row r="79" spans="1:8" ht="15.75" x14ac:dyDescent="0.25">
      <c r="A79" s="4" t="s">
        <v>47</v>
      </c>
      <c r="B79" s="40"/>
      <c r="C79" s="40"/>
      <c r="D79" s="40"/>
      <c r="E79" s="40"/>
      <c r="F79" s="41"/>
      <c r="G79" s="40"/>
      <c r="H79" s="2"/>
    </row>
    <row r="80" spans="1:8" ht="15.75" x14ac:dyDescent="0.25">
      <c r="A80" s="4" t="s">
        <v>48</v>
      </c>
      <c r="B80" s="40"/>
      <c r="C80" s="40"/>
      <c r="D80" s="40"/>
      <c r="E80" s="40"/>
      <c r="F80" s="41"/>
      <c r="G80" s="40"/>
      <c r="H80" s="2"/>
    </row>
    <row r="81" spans="1:8" ht="15.75" x14ac:dyDescent="0.25">
      <c r="A81" s="4" t="s">
        <v>49</v>
      </c>
      <c r="B81" s="40"/>
      <c r="C81" s="40"/>
      <c r="D81" s="40"/>
      <c r="E81" s="40"/>
      <c r="F81" s="41"/>
      <c r="G81" s="40"/>
      <c r="H81" s="2"/>
    </row>
    <row r="82" spans="1:8" ht="15.75" x14ac:dyDescent="0.25">
      <c r="A82" s="4"/>
      <c r="B82" s="40"/>
      <c r="C82" s="40"/>
      <c r="D82" s="40"/>
      <c r="E82" s="40"/>
      <c r="F82" s="41"/>
      <c r="G82" s="40"/>
      <c r="H82" s="2"/>
    </row>
    <row r="83" spans="1:8" ht="18" x14ac:dyDescent="0.25">
      <c r="A83" s="42" t="s">
        <v>50</v>
      </c>
      <c r="B83" s="39"/>
      <c r="C83" s="39"/>
      <c r="D83" s="39"/>
      <c r="E83" s="39"/>
      <c r="F83" s="37"/>
      <c r="G83" s="39"/>
      <c r="H83" s="2"/>
    </row>
    <row r="84" spans="1:8" ht="18" x14ac:dyDescent="0.25">
      <c r="A84" s="43"/>
      <c r="B84" s="39"/>
      <c r="C84" s="39"/>
      <c r="D84" s="39"/>
      <c r="E84" s="37"/>
      <c r="F84" s="2"/>
      <c r="G84" s="2"/>
      <c r="H84" s="2"/>
    </row>
    <row r="85" spans="1:8" ht="18" x14ac:dyDescent="0.25">
      <c r="A85" s="115"/>
      <c r="B85" s="116"/>
      <c r="C85" s="116"/>
      <c r="D85" s="116"/>
      <c r="E85" s="44"/>
      <c r="F85" s="2"/>
      <c r="G85" s="2"/>
      <c r="H85" s="2"/>
    </row>
    <row r="86" spans="1:8" ht="18" x14ac:dyDescent="0.25">
      <c r="A86" s="43"/>
      <c r="B86" s="39"/>
      <c r="C86" s="39"/>
      <c r="D86" s="39"/>
      <c r="E86" s="45"/>
      <c r="F86" s="2"/>
      <c r="G86" s="2"/>
      <c r="H86" s="2"/>
    </row>
    <row r="87" spans="1:8" ht="18" x14ac:dyDescent="0.25">
      <c r="A87" s="43"/>
      <c r="B87" s="39"/>
      <c r="C87" s="39"/>
      <c r="D87" s="39"/>
      <c r="E87" s="46"/>
      <c r="F87" s="2"/>
      <c r="G87" s="2"/>
      <c r="H87" s="2"/>
    </row>
    <row r="88" spans="1:8" ht="18" x14ac:dyDescent="0.25">
      <c r="A88" s="43"/>
      <c r="B88" s="39"/>
      <c r="C88" s="39"/>
      <c r="D88" s="39"/>
      <c r="E88" s="37"/>
      <c r="F88" s="2"/>
      <c r="G88" s="2"/>
      <c r="H88" s="2"/>
    </row>
    <row r="89" spans="1:8" ht="18" x14ac:dyDescent="0.25">
      <c r="A89" s="43"/>
      <c r="B89" s="39"/>
      <c r="C89" s="39"/>
      <c r="D89" s="39"/>
      <c r="E89" s="37"/>
      <c r="F89" s="2"/>
      <c r="G89" s="2"/>
      <c r="H89" s="2"/>
    </row>
    <row r="90" spans="1:8" ht="18" x14ac:dyDescent="0.25">
      <c r="A90" s="43"/>
      <c r="B90" s="39"/>
      <c r="C90" s="39"/>
      <c r="D90" s="39"/>
      <c r="E90" s="44"/>
      <c r="F90" s="2"/>
      <c r="G90" s="2"/>
      <c r="H90" s="2"/>
    </row>
    <row r="91" spans="1:8" ht="18" x14ac:dyDescent="0.25">
      <c r="A91" s="43"/>
      <c r="B91" s="39"/>
      <c r="C91" s="39"/>
      <c r="D91" s="39"/>
      <c r="E91" s="45"/>
      <c r="F91" s="2"/>
      <c r="G91" s="2"/>
      <c r="H91" s="2"/>
    </row>
    <row r="92" spans="1:8" ht="18" x14ac:dyDescent="0.25">
      <c r="A92" s="43"/>
      <c r="B92" s="39"/>
      <c r="C92" s="39"/>
      <c r="D92" s="39"/>
      <c r="E92" s="45"/>
      <c r="F92" s="2"/>
      <c r="G92" s="2"/>
      <c r="H92" s="2"/>
    </row>
    <row r="93" spans="1:8" ht="18" x14ac:dyDescent="0.25">
      <c r="A93" s="43"/>
      <c r="B93" s="39"/>
      <c r="C93" s="39"/>
      <c r="D93" s="39"/>
      <c r="E93" s="45"/>
      <c r="F93" s="2"/>
      <c r="G93" s="2"/>
      <c r="H93" s="2"/>
    </row>
    <row r="94" spans="1:8" ht="18" x14ac:dyDescent="0.25">
      <c r="A94" s="43"/>
      <c r="B94" s="39"/>
      <c r="C94" s="39"/>
      <c r="D94" s="39"/>
      <c r="E94" s="47"/>
      <c r="F94" s="2"/>
      <c r="G94" s="2"/>
      <c r="H94" s="2"/>
    </row>
    <row r="95" spans="1:8" ht="18" x14ac:dyDescent="0.25">
      <c r="A95" s="43"/>
      <c r="B95" s="39"/>
      <c r="C95" s="39"/>
      <c r="D95" s="39"/>
      <c r="E95" s="39"/>
      <c r="F95" s="2"/>
      <c r="G95" s="2"/>
      <c r="H95" s="2"/>
    </row>
    <row r="96" spans="1:8" ht="15.75" x14ac:dyDescent="0.25">
      <c r="A96" s="48"/>
      <c r="B96" s="2"/>
      <c r="C96" s="2"/>
      <c r="D96" s="2"/>
      <c r="E96" s="2"/>
      <c r="F96" s="2"/>
      <c r="G96" s="2"/>
      <c r="H96" s="2"/>
    </row>
  </sheetData>
  <phoneticPr fontId="17" type="noConversion"/>
  <printOptions horizontalCentered="1"/>
  <pageMargins left="0.20624999999999999" right="0.5" top="0.31944444444444398" bottom="0.25" header="0.5" footer="0.5"/>
  <pageSetup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10" sqref="D10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137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101</v>
      </c>
      <c r="B9" s="13"/>
      <c r="C9" s="14"/>
      <c r="D9" s="73"/>
      <c r="E9" s="99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139">
        <v>9</v>
      </c>
      <c r="E10" s="99">
        <v>2115756</v>
      </c>
      <c r="F10" s="74">
        <v>328567.5</v>
      </c>
      <c r="G10" s="100">
        <f t="shared" ref="G10:G15" si="0">F10/E10</f>
        <v>0.15529555392965919</v>
      </c>
      <c r="H10" s="15"/>
    </row>
    <row r="11" spans="1:8" ht="15.75" x14ac:dyDescent="0.25">
      <c r="A11" s="93" t="s">
        <v>104</v>
      </c>
      <c r="B11" s="13"/>
      <c r="C11" s="14"/>
      <c r="D11" s="139">
        <v>10</v>
      </c>
      <c r="E11" s="99">
        <v>1260772</v>
      </c>
      <c r="F11" s="74">
        <v>399495</v>
      </c>
      <c r="G11" s="100">
        <f t="shared" si="0"/>
        <v>0.31686538089361121</v>
      </c>
      <c r="H11" s="15"/>
    </row>
    <row r="12" spans="1:8" ht="15.75" x14ac:dyDescent="0.25">
      <c r="A12" s="93" t="s">
        <v>67</v>
      </c>
      <c r="B12" s="13"/>
      <c r="C12" s="14"/>
      <c r="D12" s="73"/>
      <c r="E12" s="99"/>
      <c r="F12" s="74"/>
      <c r="G12" s="100"/>
      <c r="H12" s="15"/>
    </row>
    <row r="13" spans="1:8" ht="15.75" x14ac:dyDescent="0.25">
      <c r="A13" s="93" t="s">
        <v>108</v>
      </c>
      <c r="B13" s="13"/>
      <c r="C13" s="14"/>
      <c r="D13" s="73"/>
      <c r="E13" s="99"/>
      <c r="F13" s="74"/>
      <c r="G13" s="100"/>
      <c r="H13" s="15"/>
    </row>
    <row r="14" spans="1:8" ht="15.75" x14ac:dyDescent="0.25">
      <c r="A14" s="93" t="s">
        <v>25</v>
      </c>
      <c r="B14" s="13"/>
      <c r="C14" s="14"/>
      <c r="D14" s="139">
        <v>1</v>
      </c>
      <c r="E14" s="99">
        <v>414716</v>
      </c>
      <c r="F14" s="74">
        <v>154019</v>
      </c>
      <c r="G14" s="100">
        <f t="shared" si="0"/>
        <v>0.37138427261065404</v>
      </c>
      <c r="H14" s="15"/>
    </row>
    <row r="15" spans="1:8" ht="15.75" x14ac:dyDescent="0.25">
      <c r="A15" s="93" t="s">
        <v>110</v>
      </c>
      <c r="B15" s="13"/>
      <c r="C15" s="14"/>
      <c r="D15" s="139">
        <v>1</v>
      </c>
      <c r="E15" s="99">
        <v>192320</v>
      </c>
      <c r="F15" s="74">
        <v>10339</v>
      </c>
      <c r="G15" s="100">
        <f t="shared" si="0"/>
        <v>5.3759359400998338E-2</v>
      </c>
      <c r="H15" s="15"/>
    </row>
    <row r="16" spans="1:8" ht="15.75" x14ac:dyDescent="0.25">
      <c r="A16" s="93" t="s">
        <v>10</v>
      </c>
      <c r="B16" s="13"/>
      <c r="C16" s="14"/>
      <c r="D16" s="139">
        <v>2</v>
      </c>
      <c r="E16" s="99">
        <v>0</v>
      </c>
      <c r="F16" s="74">
        <v>0</v>
      </c>
      <c r="G16" s="100"/>
      <c r="H16" s="15"/>
    </row>
    <row r="17" spans="1:8" ht="15.75" x14ac:dyDescent="0.25">
      <c r="A17" s="93" t="s">
        <v>14</v>
      </c>
      <c r="B17" s="13"/>
      <c r="C17" s="14"/>
      <c r="D17" s="139">
        <v>3</v>
      </c>
      <c r="E17" s="99">
        <v>400125</v>
      </c>
      <c r="F17" s="74">
        <v>48551.5</v>
      </c>
      <c r="G17" s="75">
        <f t="shared" ref="G17:G22" si="1">F17/E17</f>
        <v>0.12134083099031552</v>
      </c>
      <c r="H17" s="15"/>
    </row>
    <row r="18" spans="1:8" ht="15.75" x14ac:dyDescent="0.25">
      <c r="A18" s="93" t="s">
        <v>15</v>
      </c>
      <c r="B18" s="13"/>
      <c r="C18" s="14"/>
      <c r="D18" s="139">
        <v>2</v>
      </c>
      <c r="E18" s="99">
        <v>1445714</v>
      </c>
      <c r="F18" s="74">
        <v>466855.5</v>
      </c>
      <c r="G18" s="100">
        <f t="shared" si="1"/>
        <v>0.32292382864107283</v>
      </c>
      <c r="H18" s="15"/>
    </row>
    <row r="19" spans="1:8" ht="15.75" x14ac:dyDescent="0.25">
      <c r="A19" s="93" t="s">
        <v>54</v>
      </c>
      <c r="B19" s="13"/>
      <c r="C19" s="14"/>
      <c r="D19" s="139">
        <v>2</v>
      </c>
      <c r="E19" s="99">
        <v>447485</v>
      </c>
      <c r="F19" s="74">
        <v>106642.5</v>
      </c>
      <c r="G19" s="75">
        <f t="shared" si="1"/>
        <v>0.23831525079052929</v>
      </c>
      <c r="H19" s="15"/>
    </row>
    <row r="20" spans="1:8" ht="15.75" x14ac:dyDescent="0.25">
      <c r="A20" s="93" t="s">
        <v>17</v>
      </c>
      <c r="B20" s="13"/>
      <c r="C20" s="14"/>
      <c r="D20" s="139"/>
      <c r="E20" s="99"/>
      <c r="F20" s="74"/>
      <c r="G20" s="75"/>
      <c r="H20" s="15"/>
    </row>
    <row r="21" spans="1:8" ht="15.75" x14ac:dyDescent="0.25">
      <c r="A21" s="93" t="s">
        <v>55</v>
      </c>
      <c r="B21" s="13"/>
      <c r="C21" s="14"/>
      <c r="D21" s="139">
        <v>6</v>
      </c>
      <c r="E21" s="99">
        <v>2407776</v>
      </c>
      <c r="F21" s="74">
        <v>323681.5</v>
      </c>
      <c r="G21" s="75">
        <f t="shared" si="1"/>
        <v>0.13443173285222546</v>
      </c>
      <c r="H21" s="15"/>
    </row>
    <row r="22" spans="1:8" ht="15.75" x14ac:dyDescent="0.25">
      <c r="A22" s="93" t="s">
        <v>56</v>
      </c>
      <c r="B22" s="13"/>
      <c r="C22" s="14"/>
      <c r="D22" s="139">
        <v>3</v>
      </c>
      <c r="E22" s="99">
        <v>892734</v>
      </c>
      <c r="F22" s="74">
        <v>167250</v>
      </c>
      <c r="G22" s="75">
        <f t="shared" si="1"/>
        <v>0.18734583873807875</v>
      </c>
      <c r="H22" s="15"/>
    </row>
    <row r="23" spans="1:8" ht="15.75" x14ac:dyDescent="0.25">
      <c r="A23" s="94" t="s">
        <v>20</v>
      </c>
      <c r="B23" s="13"/>
      <c r="C23" s="14"/>
      <c r="D23" s="139">
        <v>3</v>
      </c>
      <c r="E23" s="99">
        <v>728624</v>
      </c>
      <c r="F23" s="74">
        <v>187923</v>
      </c>
      <c r="G23" s="75">
        <f>F23/E23</f>
        <v>0.25791491908034869</v>
      </c>
      <c r="H23" s="15"/>
    </row>
    <row r="24" spans="1:8" ht="15.75" x14ac:dyDescent="0.25">
      <c r="A24" s="94" t="s">
        <v>21</v>
      </c>
      <c r="B24" s="13"/>
      <c r="C24" s="14"/>
      <c r="D24" s="139">
        <v>13</v>
      </c>
      <c r="E24" s="99">
        <v>229687</v>
      </c>
      <c r="F24" s="74">
        <v>229687</v>
      </c>
      <c r="G24" s="75">
        <f>F24/E24</f>
        <v>1</v>
      </c>
      <c r="H24" s="15"/>
    </row>
    <row r="25" spans="1:8" ht="15.75" x14ac:dyDescent="0.25">
      <c r="A25" s="70" t="s">
        <v>22</v>
      </c>
      <c r="B25" s="13"/>
      <c r="C25" s="14"/>
      <c r="D25" s="139"/>
      <c r="E25" s="99"/>
      <c r="F25" s="74"/>
      <c r="G25" s="75"/>
      <c r="H25" s="15"/>
    </row>
    <row r="26" spans="1:8" ht="15.75" x14ac:dyDescent="0.25">
      <c r="A26" s="70" t="s">
        <v>23</v>
      </c>
      <c r="B26" s="13"/>
      <c r="C26" s="14"/>
      <c r="D26" s="139"/>
      <c r="E26" s="99">
        <v>48166</v>
      </c>
      <c r="F26" s="74">
        <v>25009</v>
      </c>
      <c r="G26" s="75">
        <f>F26/E26</f>
        <v>0.51922517958726078</v>
      </c>
      <c r="H26" s="15"/>
    </row>
    <row r="27" spans="1:8" ht="15.75" x14ac:dyDescent="0.25">
      <c r="A27" s="93" t="s">
        <v>123</v>
      </c>
      <c r="B27" s="13"/>
      <c r="C27" s="14"/>
      <c r="D27" s="139"/>
      <c r="E27" s="99"/>
      <c r="F27" s="74"/>
      <c r="G27" s="100"/>
      <c r="H27" s="15"/>
    </row>
    <row r="28" spans="1:8" ht="15.75" x14ac:dyDescent="0.25">
      <c r="A28" s="70" t="s">
        <v>24</v>
      </c>
      <c r="B28" s="13"/>
      <c r="C28" s="14"/>
      <c r="D28" s="139">
        <v>1</v>
      </c>
      <c r="E28" s="99">
        <v>120069</v>
      </c>
      <c r="F28" s="74">
        <v>41959</v>
      </c>
      <c r="G28" s="75">
        <f>F28/E28</f>
        <v>0.34945739533101799</v>
      </c>
      <c r="H28" s="15"/>
    </row>
    <row r="29" spans="1:8" ht="15.75" x14ac:dyDescent="0.25">
      <c r="A29" s="70" t="s">
        <v>119</v>
      </c>
      <c r="B29" s="13"/>
      <c r="C29" s="14"/>
      <c r="D29" s="139"/>
      <c r="E29" s="99"/>
      <c r="F29" s="99"/>
      <c r="G29" s="101"/>
      <c r="H29" s="15"/>
    </row>
    <row r="30" spans="1:8" ht="15.75" x14ac:dyDescent="0.25">
      <c r="A30" s="70" t="s">
        <v>124</v>
      </c>
      <c r="B30" s="13"/>
      <c r="C30" s="14"/>
      <c r="D30" s="139"/>
      <c r="E30" s="102"/>
      <c r="F30" s="74"/>
      <c r="G30" s="100"/>
      <c r="H30" s="15"/>
    </row>
    <row r="31" spans="1:8" ht="15.75" x14ac:dyDescent="0.25">
      <c r="A31" s="70" t="s">
        <v>151</v>
      </c>
      <c r="B31" s="13"/>
      <c r="C31" s="14"/>
      <c r="D31" s="139">
        <v>1</v>
      </c>
      <c r="E31" s="102">
        <v>199169</v>
      </c>
      <c r="F31" s="74">
        <v>59733</v>
      </c>
      <c r="G31" s="100">
        <f>F31/E31</f>
        <v>0.29991113074825904</v>
      </c>
      <c r="H31" s="15"/>
    </row>
    <row r="32" spans="1:8" ht="15.75" x14ac:dyDescent="0.25">
      <c r="A32" s="70" t="s">
        <v>58</v>
      </c>
      <c r="B32" s="13"/>
      <c r="C32" s="14"/>
      <c r="D32" s="139"/>
      <c r="E32" s="102"/>
      <c r="F32" s="76"/>
      <c r="G32" s="100"/>
      <c r="H32" s="15"/>
    </row>
    <row r="33" spans="1:8" ht="15.75" x14ac:dyDescent="0.25">
      <c r="A33" s="93" t="s">
        <v>148</v>
      </c>
      <c r="B33" s="13"/>
      <c r="C33" s="14"/>
      <c r="D33" s="139">
        <v>2</v>
      </c>
      <c r="E33" s="99">
        <v>397322</v>
      </c>
      <c r="F33" s="74">
        <v>112662</v>
      </c>
      <c r="G33" s="100">
        <f>F33/E33</f>
        <v>0.28355338994568635</v>
      </c>
      <c r="H33" s="15"/>
    </row>
    <row r="34" spans="1:8" ht="15.75" x14ac:dyDescent="0.25">
      <c r="A34" s="93" t="s">
        <v>98</v>
      </c>
      <c r="B34" s="13"/>
      <c r="C34" s="14"/>
      <c r="D34" s="73"/>
      <c r="E34" s="99"/>
      <c r="F34" s="74"/>
      <c r="G34" s="100"/>
      <c r="H34" s="15"/>
    </row>
    <row r="35" spans="1:8" x14ac:dyDescent="0.2">
      <c r="A35" s="16" t="s">
        <v>28</v>
      </c>
      <c r="B35" s="13"/>
      <c r="C35" s="14"/>
      <c r="D35" s="77"/>
      <c r="E35" s="102">
        <v>1135480</v>
      </c>
      <c r="F35" s="76">
        <v>176348</v>
      </c>
      <c r="G35" s="79"/>
      <c r="H35" s="15"/>
    </row>
    <row r="36" spans="1:8" x14ac:dyDescent="0.2">
      <c r="A36" s="16" t="s">
        <v>29</v>
      </c>
      <c r="B36" s="13"/>
      <c r="C36" s="14"/>
      <c r="D36" s="77"/>
      <c r="E36" s="102"/>
      <c r="F36" s="76"/>
      <c r="G36" s="79"/>
      <c r="H36" s="15"/>
    </row>
    <row r="37" spans="1:8" x14ac:dyDescent="0.2">
      <c r="A37" s="16" t="s">
        <v>30</v>
      </c>
      <c r="B37" s="13"/>
      <c r="C37" s="14"/>
      <c r="D37" s="77"/>
      <c r="E37" s="99"/>
      <c r="F37" s="74"/>
      <c r="G37" s="79"/>
      <c r="H37" s="15"/>
    </row>
    <row r="38" spans="1:8" x14ac:dyDescent="0.2">
      <c r="A38" s="17"/>
      <c r="B38" s="18"/>
      <c r="C38" s="21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2"/>
      <c r="D39" s="81">
        <f>SUM(D9:D38)</f>
        <v>59</v>
      </c>
      <c r="E39" s="82">
        <f>SUM(E9:E38)</f>
        <v>12435915</v>
      </c>
      <c r="F39" s="82">
        <f>SUM(F9:F38)</f>
        <v>2838722.5</v>
      </c>
      <c r="G39" s="83">
        <f>F39/E39</f>
        <v>0.22826808481724103</v>
      </c>
      <c r="H39" s="2"/>
    </row>
    <row r="40" spans="1:8" ht="15.75" x14ac:dyDescent="0.25">
      <c r="A40" s="22"/>
      <c r="B40" s="22"/>
      <c r="C40" s="24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6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14"/>
      <c r="D43" s="89" t="s">
        <v>6</v>
      </c>
      <c r="E43" s="90" t="s">
        <v>134</v>
      </c>
      <c r="F43" s="88" t="s">
        <v>8</v>
      </c>
      <c r="G43" s="88" t="s">
        <v>135</v>
      </c>
      <c r="H43" s="15"/>
    </row>
    <row r="44" spans="1:8" ht="15.75" x14ac:dyDescent="0.25">
      <c r="A44" s="27" t="s">
        <v>33</v>
      </c>
      <c r="B44" s="28"/>
      <c r="C44" s="14"/>
      <c r="D44" s="73">
        <v>54</v>
      </c>
      <c r="E44" s="74">
        <v>7476395.0999999996</v>
      </c>
      <c r="F44" s="74">
        <v>443170.2</v>
      </c>
      <c r="G44" s="75">
        <f>1-(+F44/E44)</f>
        <v>0.94072407971055461</v>
      </c>
      <c r="H44" s="15"/>
    </row>
    <row r="45" spans="1:8" ht="15.75" x14ac:dyDescent="0.25">
      <c r="A45" s="27" t="s">
        <v>34</v>
      </c>
      <c r="B45" s="28"/>
      <c r="C45" s="14"/>
      <c r="D45" s="73">
        <v>24</v>
      </c>
      <c r="E45" s="74">
        <v>8583359.5299999993</v>
      </c>
      <c r="F45" s="74">
        <v>1003691.22</v>
      </c>
      <c r="G45" s="75">
        <f t="shared" ref="G45:G54" si="2">1-(+F45/E45)</f>
        <v>0.88306545747128917</v>
      </c>
      <c r="H45" s="15"/>
    </row>
    <row r="46" spans="1:8" ht="15.75" x14ac:dyDescent="0.25">
      <c r="A46" s="27" t="s">
        <v>35</v>
      </c>
      <c r="B46" s="28"/>
      <c r="C46" s="14"/>
      <c r="D46" s="73">
        <v>127</v>
      </c>
      <c r="E46" s="74">
        <v>9857974.0500000007</v>
      </c>
      <c r="F46" s="74">
        <v>660580.5</v>
      </c>
      <c r="G46" s="75">
        <f t="shared" si="2"/>
        <v>0.93299023748190935</v>
      </c>
      <c r="H46" s="15"/>
    </row>
    <row r="47" spans="1:8" ht="15.75" x14ac:dyDescent="0.25">
      <c r="A47" s="27" t="s">
        <v>36</v>
      </c>
      <c r="B47" s="28"/>
      <c r="C47" s="14"/>
      <c r="D47" s="73"/>
      <c r="E47" s="74"/>
      <c r="F47" s="74"/>
      <c r="G47" s="75"/>
      <c r="H47" s="15"/>
    </row>
    <row r="48" spans="1:8" ht="15.75" x14ac:dyDescent="0.25">
      <c r="A48" s="27" t="s">
        <v>37</v>
      </c>
      <c r="B48" s="28"/>
      <c r="C48" s="14"/>
      <c r="D48" s="73">
        <v>100</v>
      </c>
      <c r="E48" s="74">
        <v>16389904</v>
      </c>
      <c r="F48" s="74">
        <v>1218282.57</v>
      </c>
      <c r="G48" s="75">
        <f t="shared" si="2"/>
        <v>0.92566871837687392</v>
      </c>
      <c r="H48" s="15"/>
    </row>
    <row r="49" spans="1:8" ht="15.75" x14ac:dyDescent="0.25">
      <c r="A49" s="27" t="s">
        <v>38</v>
      </c>
      <c r="B49" s="28"/>
      <c r="C49" s="14"/>
      <c r="D49" s="73">
        <v>2</v>
      </c>
      <c r="E49" s="74">
        <v>1590997</v>
      </c>
      <c r="F49" s="74">
        <v>-11463</v>
      </c>
      <c r="G49" s="75">
        <f t="shared" si="2"/>
        <v>1.0072049161626326</v>
      </c>
      <c r="H49" s="15"/>
    </row>
    <row r="50" spans="1:8" ht="15.75" x14ac:dyDescent="0.25">
      <c r="A50" s="27" t="s">
        <v>39</v>
      </c>
      <c r="B50" s="28"/>
      <c r="C50" s="14"/>
      <c r="D50" s="73">
        <v>8</v>
      </c>
      <c r="E50" s="74">
        <v>1164040</v>
      </c>
      <c r="F50" s="74">
        <v>118950</v>
      </c>
      <c r="G50" s="75">
        <f t="shared" si="2"/>
        <v>0.89781278993849012</v>
      </c>
      <c r="H50" s="15"/>
    </row>
    <row r="51" spans="1:8" ht="15.75" x14ac:dyDescent="0.25">
      <c r="A51" s="27" t="s">
        <v>40</v>
      </c>
      <c r="B51" s="28"/>
      <c r="C51" s="14"/>
      <c r="D51" s="73">
        <v>2</v>
      </c>
      <c r="E51" s="74">
        <v>202920</v>
      </c>
      <c r="F51" s="74">
        <v>19090</v>
      </c>
      <c r="G51" s="75">
        <f t="shared" si="2"/>
        <v>0.90592351665681059</v>
      </c>
      <c r="H51" s="15"/>
    </row>
    <row r="52" spans="1:8" ht="15.75" x14ac:dyDescent="0.25">
      <c r="A52" s="27" t="s">
        <v>41</v>
      </c>
      <c r="B52" s="28"/>
      <c r="C52" s="14"/>
      <c r="D52" s="73">
        <v>2</v>
      </c>
      <c r="E52" s="74">
        <v>375175</v>
      </c>
      <c r="F52" s="74">
        <v>48350</v>
      </c>
      <c r="G52" s="75">
        <f t="shared" si="2"/>
        <v>0.87112680748983806</v>
      </c>
      <c r="H52" s="15"/>
    </row>
    <row r="53" spans="1:8" ht="15.75" x14ac:dyDescent="0.25">
      <c r="A53" s="29" t="s">
        <v>60</v>
      </c>
      <c r="B53" s="30"/>
      <c r="C53" s="14"/>
      <c r="D53" s="73">
        <v>1</v>
      </c>
      <c r="E53" s="74">
        <v>36500</v>
      </c>
      <c r="F53" s="74">
        <v>3700</v>
      </c>
      <c r="G53" s="75">
        <f t="shared" si="2"/>
        <v>0.89863013698630134</v>
      </c>
      <c r="H53" s="15"/>
    </row>
    <row r="54" spans="1:8" ht="15.75" x14ac:dyDescent="0.25">
      <c r="A54" s="27" t="s">
        <v>61</v>
      </c>
      <c r="B54" s="30"/>
      <c r="C54" s="14"/>
      <c r="D54" s="73">
        <v>612</v>
      </c>
      <c r="E54" s="74">
        <v>59445777.450000003</v>
      </c>
      <c r="F54" s="74">
        <v>7059895.4299999997</v>
      </c>
      <c r="G54" s="75">
        <f t="shared" si="2"/>
        <v>0.88123806714550756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x14ac:dyDescent="0.2">
      <c r="A56" s="31" t="s">
        <v>42</v>
      </c>
      <c r="B56" s="30"/>
      <c r="C56" s="14"/>
      <c r="D56" s="77"/>
      <c r="E56" s="96"/>
      <c r="F56" s="74"/>
      <c r="G56" s="79"/>
      <c r="H56" s="15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15"/>
    </row>
    <row r="58" spans="1:8" x14ac:dyDescent="0.2">
      <c r="A58" s="16" t="s">
        <v>44</v>
      </c>
      <c r="B58" s="28"/>
      <c r="C58" s="14"/>
      <c r="D58" s="77"/>
      <c r="E58" s="78"/>
      <c r="F58" s="74"/>
      <c r="G58" s="79"/>
      <c r="H58" s="15"/>
    </row>
    <row r="59" spans="1:8" x14ac:dyDescent="0.2">
      <c r="A59" s="16" t="s">
        <v>30</v>
      </c>
      <c r="B59" s="28"/>
      <c r="C59" s="14"/>
      <c r="D59" s="77"/>
      <c r="E59" s="95"/>
      <c r="F59" s="74"/>
      <c r="G59" s="79"/>
      <c r="H59" s="15"/>
    </row>
    <row r="60" spans="1:8" ht="15.75" x14ac:dyDescent="0.25">
      <c r="A60" s="32"/>
      <c r="B60" s="18"/>
      <c r="C60" s="21"/>
      <c r="D60" s="77"/>
      <c r="E60" s="97"/>
      <c r="F60" s="80"/>
      <c r="G60" s="79"/>
      <c r="H60" s="2"/>
    </row>
    <row r="61" spans="1:8" ht="18" x14ac:dyDescent="0.25">
      <c r="A61" s="20" t="s">
        <v>45</v>
      </c>
      <c r="B61" s="20"/>
      <c r="C61" s="39"/>
      <c r="D61" s="81">
        <f>SUM(D44:D57)</f>
        <v>932</v>
      </c>
      <c r="E61" s="82">
        <f>SUM(E44:E60)</f>
        <v>105123042.13</v>
      </c>
      <c r="F61" s="82">
        <f>SUM(F44:F60)</f>
        <v>10564246.92</v>
      </c>
      <c r="G61" s="83">
        <f>1-(F61/E61)</f>
        <v>0.89950588656922847</v>
      </c>
      <c r="H61" s="2"/>
    </row>
    <row r="62" spans="1:8" ht="18" x14ac:dyDescent="0.25">
      <c r="A62" s="33"/>
      <c r="B62" s="33"/>
      <c r="C62" s="39"/>
      <c r="D62" s="98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51"/>
      <c r="E63" s="36"/>
      <c r="F63" s="37">
        <f>F61+F39</f>
        <v>13402969.42</v>
      </c>
      <c r="G63" s="36"/>
      <c r="H63" s="2"/>
    </row>
    <row r="64" spans="1:8" ht="18" x14ac:dyDescent="0.25">
      <c r="A64" s="35"/>
      <c r="B64" s="36"/>
      <c r="C64" s="39"/>
      <c r="D64" s="51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37"/>
      <c r="F71" s="2"/>
      <c r="G71" s="2"/>
      <c r="H71" s="2"/>
    </row>
    <row r="72" spans="1:8" ht="18" x14ac:dyDescent="0.25">
      <c r="A72" s="43"/>
      <c r="B72" s="39"/>
      <c r="C72" s="39"/>
      <c r="D72" s="39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10" sqref="D10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150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>
        <v>4</v>
      </c>
      <c r="E10" s="74">
        <v>539315</v>
      </c>
      <c r="F10" s="74">
        <v>72705.5</v>
      </c>
      <c r="G10" s="75">
        <f>F10/E10</f>
        <v>0.13481082484262444</v>
      </c>
      <c r="H10" s="15"/>
    </row>
    <row r="11" spans="1:8" ht="15.75" x14ac:dyDescent="0.25">
      <c r="A11" s="93" t="s">
        <v>101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63</v>
      </c>
      <c r="B12" s="13"/>
      <c r="C12" s="14"/>
      <c r="D12" s="73">
        <v>1</v>
      </c>
      <c r="E12" s="74">
        <v>100304</v>
      </c>
      <c r="F12" s="74">
        <v>21966.5</v>
      </c>
      <c r="G12" s="75">
        <f>F12/E12</f>
        <v>0.21899924230339768</v>
      </c>
      <c r="H12" s="15"/>
    </row>
    <row r="13" spans="1:8" ht="15.75" x14ac:dyDescent="0.25">
      <c r="A13" s="93" t="s">
        <v>64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129</v>
      </c>
      <c r="B14" s="13"/>
      <c r="C14" s="14"/>
      <c r="D14" s="73">
        <v>8</v>
      </c>
      <c r="E14" s="74">
        <v>5271736</v>
      </c>
      <c r="F14" s="74">
        <v>704778</v>
      </c>
      <c r="G14" s="75">
        <f>F14/E14</f>
        <v>0.1336899268096885</v>
      </c>
      <c r="H14" s="15"/>
    </row>
    <row r="15" spans="1:8" ht="15.75" x14ac:dyDescent="0.25">
      <c r="A15" s="93" t="s">
        <v>25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111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131</v>
      </c>
      <c r="B17" s="13"/>
      <c r="C17" s="14"/>
      <c r="D17" s="73"/>
      <c r="E17" s="74"/>
      <c r="F17" s="74"/>
      <c r="G17" s="75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340329</v>
      </c>
      <c r="F18" s="74">
        <v>27959</v>
      </c>
      <c r="G18" s="75">
        <f>F18/E18</f>
        <v>8.2152857969788051E-2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102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124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159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117</v>
      </c>
      <c r="B23" s="13"/>
      <c r="C23" s="14"/>
      <c r="D23" s="73">
        <v>8</v>
      </c>
      <c r="E23" s="74">
        <v>909139</v>
      </c>
      <c r="F23" s="74">
        <v>76293</v>
      </c>
      <c r="G23" s="75">
        <f>F23/E23</f>
        <v>8.3917860745166578E-2</v>
      </c>
      <c r="H23" s="15"/>
    </row>
    <row r="24" spans="1:8" ht="15.75" x14ac:dyDescent="0.25">
      <c r="A24" s="93" t="s">
        <v>154</v>
      </c>
      <c r="B24" s="13"/>
      <c r="C24" s="14"/>
      <c r="D24" s="73">
        <v>1</v>
      </c>
      <c r="E24" s="74">
        <v>641318</v>
      </c>
      <c r="F24" s="74">
        <v>109524.5</v>
      </c>
      <c r="G24" s="75">
        <f>F24/E24</f>
        <v>0.17078033050686242</v>
      </c>
      <c r="H24" s="15"/>
    </row>
    <row r="25" spans="1:8" ht="15.75" x14ac:dyDescent="0.25">
      <c r="A25" s="94" t="s">
        <v>20</v>
      </c>
      <c r="B25" s="13"/>
      <c r="C25" s="14"/>
      <c r="D25" s="73">
        <v>1</v>
      </c>
      <c r="E25" s="74">
        <v>134464</v>
      </c>
      <c r="F25" s="74">
        <v>21885</v>
      </c>
      <c r="G25" s="75">
        <f>F25/E25</f>
        <v>0.16275731794383627</v>
      </c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146</v>
      </c>
      <c r="B29" s="13"/>
      <c r="C29" s="14"/>
      <c r="D29" s="73"/>
      <c r="E29" s="74"/>
      <c r="F29" s="74"/>
      <c r="G29" s="75"/>
      <c r="H29" s="15"/>
    </row>
    <row r="30" spans="1:8" ht="15.75" x14ac:dyDescent="0.25">
      <c r="A30" s="70" t="s">
        <v>67</v>
      </c>
      <c r="B30" s="13"/>
      <c r="C30" s="14"/>
      <c r="D30" s="73"/>
      <c r="E30" s="74"/>
      <c r="F30" s="74"/>
      <c r="G30" s="75"/>
      <c r="H30" s="15"/>
    </row>
    <row r="31" spans="1:8" ht="15.75" x14ac:dyDescent="0.25">
      <c r="A31" s="70" t="s">
        <v>160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x14ac:dyDescent="0.25">
      <c r="A33" s="70" t="s">
        <v>98</v>
      </c>
      <c r="B33" s="13"/>
      <c r="C33" s="14"/>
      <c r="D33" s="73"/>
      <c r="E33" s="74"/>
      <c r="F33" s="74"/>
      <c r="G33" s="75"/>
      <c r="H33" s="15"/>
    </row>
    <row r="34" spans="1:8" ht="15.75" x14ac:dyDescent="0.25">
      <c r="A34" s="70" t="s">
        <v>103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5"/>
      <c r="F36" s="74">
        <v>58230</v>
      </c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24</v>
      </c>
      <c r="E39" s="82">
        <f>SUM(E9:E38)</f>
        <v>7936605</v>
      </c>
      <c r="F39" s="82">
        <f>SUM(F9:F38)</f>
        <v>1093341.5</v>
      </c>
      <c r="G39" s="83">
        <f>F39/E39</f>
        <v>0.13775934420322039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2</v>
      </c>
      <c r="E44" s="74">
        <v>307912</v>
      </c>
      <c r="F44" s="74">
        <v>28201.07</v>
      </c>
      <c r="G44" s="75">
        <f>1-(+F44/E44)</f>
        <v>0.90841191639169638</v>
      </c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49</v>
      </c>
      <c r="E46" s="74">
        <v>1874595</v>
      </c>
      <c r="F46" s="74">
        <v>167207.44</v>
      </c>
      <c r="G46" s="75">
        <f>1-(+F46/E46)</f>
        <v>0.91080343220802362</v>
      </c>
      <c r="H46" s="15"/>
    </row>
    <row r="47" spans="1:8" ht="15.75" x14ac:dyDescent="0.25">
      <c r="A47" s="27" t="s">
        <v>36</v>
      </c>
      <c r="B47" s="28"/>
      <c r="C47" s="14"/>
      <c r="D47" s="73">
        <v>7</v>
      </c>
      <c r="E47" s="74">
        <v>1363527.32</v>
      </c>
      <c r="F47" s="74">
        <v>95875.65</v>
      </c>
      <c r="G47" s="75"/>
      <c r="H47" s="15"/>
    </row>
    <row r="48" spans="1:8" ht="15.75" x14ac:dyDescent="0.25">
      <c r="A48" s="27" t="s">
        <v>37</v>
      </c>
      <c r="B48" s="28"/>
      <c r="C48" s="14"/>
      <c r="D48" s="73">
        <v>60</v>
      </c>
      <c r="E48" s="74">
        <v>4866253</v>
      </c>
      <c r="F48" s="74">
        <v>447788.91</v>
      </c>
      <c r="G48" s="75">
        <f>1-(+F48/E48)</f>
        <v>0.90798075850145898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14</v>
      </c>
      <c r="E50" s="74">
        <v>1195480</v>
      </c>
      <c r="F50" s="74">
        <v>77755</v>
      </c>
      <c r="G50" s="75">
        <f>1-(+F50/E50)</f>
        <v>0.93495917957640451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60</v>
      </c>
      <c r="B53" s="30"/>
      <c r="C53" s="14"/>
      <c r="D53" s="73"/>
      <c r="E53" s="74"/>
      <c r="F53" s="74"/>
      <c r="G53" s="75"/>
      <c r="H53" s="15"/>
    </row>
    <row r="54" spans="1:8" ht="15.75" x14ac:dyDescent="0.25">
      <c r="A54" s="27" t="s">
        <v>61</v>
      </c>
      <c r="B54" s="30"/>
      <c r="C54" s="14"/>
      <c r="D54" s="73">
        <v>539</v>
      </c>
      <c r="E54" s="74">
        <v>42099531.560000002</v>
      </c>
      <c r="F54" s="74">
        <v>5056819.24</v>
      </c>
      <c r="G54" s="75">
        <f>1-(+F54/E54)</f>
        <v>0.8798841922316154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ht="15.75" x14ac:dyDescent="0.25">
      <c r="A56" s="72" t="s">
        <v>126</v>
      </c>
      <c r="B56" s="30"/>
      <c r="C56" s="14"/>
      <c r="D56" s="73">
        <v>241</v>
      </c>
      <c r="E56" s="74">
        <v>42996287.509999998</v>
      </c>
      <c r="F56" s="74">
        <v>4835020.8099999996</v>
      </c>
      <c r="G56" s="75">
        <f>1-(+F56/E56)</f>
        <v>0.88754794681109439</v>
      </c>
      <c r="H56" s="15"/>
    </row>
    <row r="57" spans="1:8" x14ac:dyDescent="0.2">
      <c r="A57" s="16" t="s">
        <v>42</v>
      </c>
      <c r="B57" s="30"/>
      <c r="C57" s="14"/>
      <c r="D57" s="77"/>
      <c r="E57" s="96"/>
      <c r="F57" s="74"/>
      <c r="G57" s="79"/>
      <c r="H57" s="15"/>
    </row>
    <row r="58" spans="1:8" x14ac:dyDescent="0.2">
      <c r="A58" s="16" t="s">
        <v>43</v>
      </c>
      <c r="B58" s="28"/>
      <c r="C58" s="14"/>
      <c r="D58" s="77"/>
      <c r="E58" s="96"/>
      <c r="F58" s="74"/>
      <c r="G58" s="79"/>
      <c r="H58" s="15"/>
    </row>
    <row r="59" spans="1:8" x14ac:dyDescent="0.2">
      <c r="A59" s="16" t="s">
        <v>44</v>
      </c>
      <c r="B59" s="28"/>
      <c r="C59" s="14"/>
      <c r="D59" s="77"/>
      <c r="E59" s="95"/>
      <c r="F59" s="74"/>
      <c r="G59" s="79"/>
      <c r="H59" s="15"/>
    </row>
    <row r="60" spans="1:8" x14ac:dyDescent="0.2">
      <c r="A60" s="16" t="s">
        <v>30</v>
      </c>
      <c r="B60" s="28"/>
      <c r="C60" s="14"/>
      <c r="D60" s="77"/>
      <c r="E60" s="95"/>
      <c r="F60" s="74"/>
      <c r="G60" s="79"/>
      <c r="H60" s="15"/>
    </row>
    <row r="61" spans="1:8" ht="15.75" x14ac:dyDescent="0.25">
      <c r="A61" s="32"/>
      <c r="B61" s="18"/>
      <c r="C61" s="14"/>
      <c r="D61" s="77"/>
      <c r="E61" s="80"/>
      <c r="F61" s="80"/>
      <c r="G61" s="79"/>
      <c r="H61" s="15"/>
    </row>
    <row r="62" spans="1:8" ht="15.75" x14ac:dyDescent="0.25">
      <c r="A62" s="20" t="s">
        <v>45</v>
      </c>
      <c r="B62" s="20"/>
      <c r="C62" s="21"/>
      <c r="D62" s="81">
        <f>SUM(D44:D58)</f>
        <v>912</v>
      </c>
      <c r="E62" s="82">
        <f>SUM(E44:E61)</f>
        <v>94703586.390000001</v>
      </c>
      <c r="F62" s="82">
        <f>SUM(F44:F61)</f>
        <v>10708668.120000001</v>
      </c>
      <c r="G62" s="83">
        <f>1-(+F62/E62)</f>
        <v>0.88692436550501363</v>
      </c>
      <c r="H62" s="2"/>
    </row>
    <row r="63" spans="1:8" x14ac:dyDescent="0.2">
      <c r="A63" s="33"/>
      <c r="B63" s="33"/>
      <c r="C63" s="33"/>
      <c r="D63" s="91"/>
      <c r="E63" s="92"/>
      <c r="F63" s="34"/>
      <c r="G63" s="34"/>
      <c r="H63" s="2"/>
    </row>
    <row r="64" spans="1:8" ht="18" x14ac:dyDescent="0.25">
      <c r="A64" s="35" t="s">
        <v>46</v>
      </c>
      <c r="B64" s="36"/>
      <c r="C64" s="36"/>
      <c r="D64" s="36"/>
      <c r="E64" s="36"/>
      <c r="F64" s="37">
        <f>F62+F39</f>
        <v>11802009.620000001</v>
      </c>
      <c r="G64" s="36"/>
      <c r="H64" s="2"/>
    </row>
    <row r="65" spans="1:8" ht="18" x14ac:dyDescent="0.25">
      <c r="A65" s="38"/>
      <c r="B65" s="39"/>
      <c r="C65" s="39"/>
      <c r="D65" s="36"/>
      <c r="E65" s="36"/>
      <c r="F65" s="37"/>
      <c r="G65" s="36"/>
      <c r="H65" s="2"/>
    </row>
    <row r="66" spans="1:8" ht="15.75" x14ac:dyDescent="0.25">
      <c r="A66" s="4" t="s">
        <v>47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48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 t="s">
        <v>49</v>
      </c>
      <c r="B68" s="40"/>
      <c r="C68" s="40"/>
      <c r="D68" s="40"/>
      <c r="E68" s="40"/>
      <c r="F68" s="41"/>
      <c r="G68" s="40"/>
      <c r="H68" s="2"/>
    </row>
    <row r="69" spans="1:8" ht="15.75" x14ac:dyDescent="0.25">
      <c r="A69" s="4"/>
      <c r="B69" s="40"/>
      <c r="C69" s="40"/>
      <c r="D69" s="40"/>
      <c r="E69" s="40"/>
      <c r="F69" s="41"/>
      <c r="G69" s="40"/>
      <c r="H69" s="2"/>
    </row>
    <row r="70" spans="1:8" ht="18" x14ac:dyDescent="0.25">
      <c r="A70" s="42" t="s">
        <v>50</v>
      </c>
      <c r="B70" s="39"/>
      <c r="C70" s="39"/>
      <c r="D70" s="39"/>
      <c r="E70" s="39"/>
      <c r="F70" s="37"/>
      <c r="G70" s="39"/>
      <c r="H70" s="2"/>
    </row>
    <row r="71" spans="1:8" ht="18" x14ac:dyDescent="0.25">
      <c r="A71" s="43"/>
      <c r="B71" s="39"/>
      <c r="C71" s="39"/>
      <c r="D71" s="39"/>
      <c r="E71" s="37"/>
      <c r="F71" s="2"/>
      <c r="G71" s="2"/>
      <c r="H71" s="2"/>
    </row>
    <row r="72" spans="1:8" ht="18" x14ac:dyDescent="0.25">
      <c r="A72" s="115"/>
      <c r="B72" s="116"/>
      <c r="C72" s="116"/>
      <c r="D72" s="116"/>
      <c r="E72" s="37"/>
      <c r="F72" s="2"/>
      <c r="G72" s="2"/>
      <c r="H72" s="2"/>
    </row>
    <row r="73" spans="1:8" ht="18" x14ac:dyDescent="0.25">
      <c r="A73" s="43"/>
      <c r="B73" s="39"/>
      <c r="C73" s="39"/>
      <c r="D73" s="39"/>
      <c r="E73" s="44"/>
      <c r="F73" s="2"/>
      <c r="G73" s="2"/>
      <c r="H73" s="2"/>
    </row>
    <row r="74" spans="1:8" ht="18" x14ac:dyDescent="0.25">
      <c r="A74" s="43"/>
      <c r="B74" s="39"/>
      <c r="C74" s="39"/>
      <c r="D74" s="39"/>
      <c r="E74" s="45"/>
      <c r="F74" s="2"/>
      <c r="G74" s="2"/>
      <c r="H74" s="2"/>
    </row>
    <row r="75" spans="1:8" ht="18" x14ac:dyDescent="0.25">
      <c r="A75" s="43"/>
      <c r="B75" s="39"/>
      <c r="C75" s="39"/>
      <c r="D75" s="39"/>
      <c r="E75" s="46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37"/>
      <c r="F77" s="2"/>
      <c r="G77" s="2"/>
      <c r="H77" s="2"/>
    </row>
    <row r="78" spans="1:8" ht="18" x14ac:dyDescent="0.25">
      <c r="A78" s="43"/>
      <c r="B78" s="39"/>
      <c r="C78" s="39"/>
      <c r="D78" s="39"/>
      <c r="E78" s="44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5"/>
      <c r="F81" s="2"/>
      <c r="G81" s="2"/>
      <c r="H81" s="2"/>
    </row>
    <row r="82" spans="1:8" ht="18" x14ac:dyDescent="0.25">
      <c r="A82" s="43"/>
      <c r="B82" s="39"/>
      <c r="C82" s="39"/>
      <c r="D82" s="39"/>
      <c r="E82" s="47"/>
      <c r="F82" s="2"/>
      <c r="G82" s="2"/>
      <c r="H82" s="2"/>
    </row>
    <row r="83" spans="1:8" ht="18" x14ac:dyDescent="0.25">
      <c r="A83" s="43"/>
      <c r="B83" s="39"/>
      <c r="C83" s="39"/>
      <c r="D83" s="39"/>
      <c r="E83" s="39"/>
      <c r="F83" s="2"/>
      <c r="G83" s="2"/>
      <c r="H83" s="2"/>
    </row>
    <row r="84" spans="1:8" ht="15.75" x14ac:dyDescent="0.25">
      <c r="A84" s="48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11" sqref="D11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99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/>
      <c r="E10" s="99"/>
      <c r="F10" s="74"/>
      <c r="G10" s="75"/>
      <c r="H10" s="15"/>
    </row>
    <row r="11" spans="1:8" ht="15.75" x14ac:dyDescent="0.25">
      <c r="A11" s="93" t="s">
        <v>101</v>
      </c>
      <c r="B11" s="13"/>
      <c r="C11" s="14"/>
      <c r="D11" s="139">
        <v>4</v>
      </c>
      <c r="E11" s="99">
        <v>898711</v>
      </c>
      <c r="F11" s="74">
        <v>239891</v>
      </c>
      <c r="G11" s="75">
        <f t="shared" ref="G11:G23" si="0">F11/E11</f>
        <v>0.26692785556202159</v>
      </c>
      <c r="H11" s="15"/>
    </row>
    <row r="12" spans="1:8" ht="15.75" x14ac:dyDescent="0.25">
      <c r="A12" s="93" t="s">
        <v>63</v>
      </c>
      <c r="B12" s="13"/>
      <c r="C12" s="14"/>
      <c r="D12" s="73"/>
      <c r="E12" s="99"/>
      <c r="F12" s="74"/>
      <c r="G12" s="75"/>
      <c r="H12" s="15"/>
    </row>
    <row r="13" spans="1:8" ht="15.75" x14ac:dyDescent="0.25">
      <c r="A13" s="93" t="s">
        <v>64</v>
      </c>
      <c r="B13" s="13"/>
      <c r="C13" s="14"/>
      <c r="D13" s="139">
        <v>1</v>
      </c>
      <c r="E13" s="99">
        <v>75305</v>
      </c>
      <c r="F13" s="74">
        <v>16724.5</v>
      </c>
      <c r="G13" s="75">
        <f t="shared" si="0"/>
        <v>0.22209016665560055</v>
      </c>
      <c r="H13" s="15"/>
    </row>
    <row r="14" spans="1:8" ht="15.75" x14ac:dyDescent="0.25">
      <c r="A14" s="93" t="s">
        <v>129</v>
      </c>
      <c r="B14" s="13"/>
      <c r="C14" s="14"/>
      <c r="D14" s="139">
        <v>4</v>
      </c>
      <c r="E14" s="99">
        <v>2068279</v>
      </c>
      <c r="F14" s="74">
        <v>402374</v>
      </c>
      <c r="G14" s="75">
        <f t="shared" si="0"/>
        <v>0.19454532004628003</v>
      </c>
      <c r="H14" s="15"/>
    </row>
    <row r="15" spans="1:8" ht="15.75" x14ac:dyDescent="0.25">
      <c r="A15" s="93" t="s">
        <v>25</v>
      </c>
      <c r="B15" s="13"/>
      <c r="C15" s="14"/>
      <c r="D15" s="139">
        <v>1</v>
      </c>
      <c r="E15" s="99">
        <v>67660</v>
      </c>
      <c r="F15" s="74">
        <v>16790</v>
      </c>
      <c r="G15" s="75">
        <f t="shared" si="0"/>
        <v>0.24815252734259532</v>
      </c>
      <c r="H15" s="15"/>
    </row>
    <row r="16" spans="1:8" ht="15.75" x14ac:dyDescent="0.25">
      <c r="A16" s="93" t="s">
        <v>111</v>
      </c>
      <c r="B16" s="13"/>
      <c r="C16" s="14"/>
      <c r="D16" s="139">
        <v>2</v>
      </c>
      <c r="E16" s="99">
        <v>196958</v>
      </c>
      <c r="F16" s="74">
        <v>68221</v>
      </c>
      <c r="G16" s="75">
        <f t="shared" si="0"/>
        <v>0.34637333847825424</v>
      </c>
      <c r="H16" s="15"/>
    </row>
    <row r="17" spans="1:8" ht="15.75" x14ac:dyDescent="0.25">
      <c r="A17" s="93" t="s">
        <v>131</v>
      </c>
      <c r="B17" s="13"/>
      <c r="C17" s="14"/>
      <c r="D17" s="139">
        <v>1</v>
      </c>
      <c r="E17" s="99">
        <v>11605</v>
      </c>
      <c r="F17" s="74">
        <v>3529</v>
      </c>
      <c r="G17" s="75">
        <f t="shared" si="0"/>
        <v>0.30409306333476949</v>
      </c>
      <c r="H17" s="15"/>
    </row>
    <row r="18" spans="1:8" ht="15.75" x14ac:dyDescent="0.25">
      <c r="A18" s="93" t="s">
        <v>14</v>
      </c>
      <c r="B18" s="13"/>
      <c r="C18" s="14"/>
      <c r="D18" s="139">
        <v>2</v>
      </c>
      <c r="E18" s="99">
        <v>284975</v>
      </c>
      <c r="F18" s="74">
        <v>33625</v>
      </c>
      <c r="G18" s="75">
        <f t="shared" si="0"/>
        <v>0.11799280638652514</v>
      </c>
      <c r="H18" s="15"/>
    </row>
    <row r="19" spans="1:8" ht="15.75" x14ac:dyDescent="0.25">
      <c r="A19" s="93" t="s">
        <v>15</v>
      </c>
      <c r="B19" s="13"/>
      <c r="C19" s="14"/>
      <c r="D19" s="139">
        <v>2</v>
      </c>
      <c r="E19" s="99">
        <v>1287789</v>
      </c>
      <c r="F19" s="74">
        <v>222486</v>
      </c>
      <c r="G19" s="75">
        <f t="shared" si="0"/>
        <v>0.17276588012477198</v>
      </c>
      <c r="H19" s="15"/>
    </row>
    <row r="20" spans="1:8" ht="15.75" x14ac:dyDescent="0.25">
      <c r="A20" s="93" t="s">
        <v>102</v>
      </c>
      <c r="B20" s="13"/>
      <c r="C20" s="14"/>
      <c r="D20" s="73"/>
      <c r="E20" s="99"/>
      <c r="F20" s="74"/>
      <c r="G20" s="75"/>
      <c r="H20" s="15"/>
    </row>
    <row r="21" spans="1:8" ht="15.75" x14ac:dyDescent="0.25">
      <c r="A21" s="93" t="s">
        <v>124</v>
      </c>
      <c r="B21" s="13"/>
      <c r="C21" s="14"/>
      <c r="D21" s="139">
        <v>2</v>
      </c>
      <c r="E21" s="99">
        <v>301684</v>
      </c>
      <c r="F21" s="74">
        <v>58863</v>
      </c>
      <c r="G21" s="75">
        <f t="shared" si="0"/>
        <v>0.19511475583723367</v>
      </c>
      <c r="H21" s="15"/>
    </row>
    <row r="22" spans="1:8" ht="15.75" x14ac:dyDescent="0.25">
      <c r="A22" s="93" t="s">
        <v>159</v>
      </c>
      <c r="B22" s="13"/>
      <c r="C22" s="14"/>
      <c r="D22" s="139">
        <v>10</v>
      </c>
      <c r="E22" s="99">
        <v>1862011</v>
      </c>
      <c r="F22" s="74">
        <v>337965</v>
      </c>
      <c r="G22" s="75">
        <f t="shared" si="0"/>
        <v>0.18150537241724135</v>
      </c>
      <c r="H22" s="15"/>
    </row>
    <row r="23" spans="1:8" ht="15.75" x14ac:dyDescent="0.25">
      <c r="A23" s="93" t="s">
        <v>117</v>
      </c>
      <c r="B23" s="13"/>
      <c r="C23" s="14"/>
      <c r="D23" s="139">
        <v>2</v>
      </c>
      <c r="E23" s="99">
        <v>8800</v>
      </c>
      <c r="F23" s="74">
        <v>10224</v>
      </c>
      <c r="G23" s="75">
        <f t="shared" si="0"/>
        <v>1.1618181818181819</v>
      </c>
      <c r="H23" s="15"/>
    </row>
    <row r="24" spans="1:8" ht="15.75" x14ac:dyDescent="0.25">
      <c r="A24" s="93" t="s">
        <v>154</v>
      </c>
      <c r="B24" s="13"/>
      <c r="C24" s="14"/>
      <c r="D24" s="73"/>
      <c r="E24" s="99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139">
        <v>4</v>
      </c>
      <c r="E25" s="99">
        <v>764225</v>
      </c>
      <c r="F25" s="74">
        <v>215688</v>
      </c>
      <c r="G25" s="75">
        <f>F25/E25</f>
        <v>0.28223101835192516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99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99"/>
      <c r="F28" s="74"/>
      <c r="G28" s="75"/>
      <c r="H28" s="15"/>
    </row>
    <row r="29" spans="1:8" ht="15.75" x14ac:dyDescent="0.25">
      <c r="A29" s="70" t="s">
        <v>146</v>
      </c>
      <c r="B29" s="13"/>
      <c r="C29" s="14"/>
      <c r="D29" s="73"/>
      <c r="E29" s="99"/>
      <c r="F29" s="74"/>
      <c r="G29" s="75"/>
      <c r="H29" s="15"/>
    </row>
    <row r="30" spans="1:8" ht="15.75" x14ac:dyDescent="0.25">
      <c r="A30" s="70" t="s">
        <v>67</v>
      </c>
      <c r="B30" s="13"/>
      <c r="C30" s="14"/>
      <c r="D30" s="139">
        <v>1</v>
      </c>
      <c r="E30" s="99">
        <v>48171</v>
      </c>
      <c r="F30" s="74">
        <v>10532.5</v>
      </c>
      <c r="G30" s="75">
        <f>F30/E30</f>
        <v>0.21864814930144694</v>
      </c>
      <c r="H30" s="15"/>
    </row>
    <row r="31" spans="1:8" ht="15.75" x14ac:dyDescent="0.25">
      <c r="A31" s="70" t="s">
        <v>160</v>
      </c>
      <c r="B31" s="13"/>
      <c r="C31" s="14"/>
      <c r="D31" s="139">
        <v>2</v>
      </c>
      <c r="E31" s="99">
        <v>267863</v>
      </c>
      <c r="F31" s="74">
        <v>42424</v>
      </c>
      <c r="G31" s="75">
        <f>F31/E31</f>
        <v>0.15837947010225376</v>
      </c>
      <c r="H31" s="15"/>
    </row>
    <row r="32" spans="1:8" ht="15.75" x14ac:dyDescent="0.25">
      <c r="A32" s="70" t="s">
        <v>53</v>
      </c>
      <c r="B32" s="13"/>
      <c r="C32" s="14"/>
      <c r="D32" s="139">
        <v>1</v>
      </c>
      <c r="E32" s="99">
        <v>154915</v>
      </c>
      <c r="F32" s="74">
        <v>50486</v>
      </c>
      <c r="G32" s="75">
        <f>F32/E32</f>
        <v>0.32589484556046866</v>
      </c>
      <c r="H32" s="15"/>
    </row>
    <row r="33" spans="1:8" ht="15.75" x14ac:dyDescent="0.25">
      <c r="A33" s="70" t="s">
        <v>98</v>
      </c>
      <c r="B33" s="13"/>
      <c r="C33" s="14"/>
      <c r="D33" s="139">
        <v>1</v>
      </c>
      <c r="E33" s="99">
        <v>25906</v>
      </c>
      <c r="F33" s="74">
        <v>509</v>
      </c>
      <c r="G33" s="75">
        <f>F33/E33</f>
        <v>1.9647958002007256E-2</v>
      </c>
      <c r="H33" s="15"/>
    </row>
    <row r="34" spans="1:8" ht="15.75" x14ac:dyDescent="0.25">
      <c r="A34" s="70" t="s">
        <v>103</v>
      </c>
      <c r="B34" s="13"/>
      <c r="C34" s="14"/>
      <c r="D34" s="139">
        <v>2</v>
      </c>
      <c r="E34" s="99">
        <v>2034483</v>
      </c>
      <c r="F34" s="74">
        <v>250554.5</v>
      </c>
      <c r="G34" s="75">
        <f>F34/E34</f>
        <v>0.12315389216818229</v>
      </c>
      <c r="H34" s="15"/>
    </row>
    <row r="35" spans="1:8" x14ac:dyDescent="0.2">
      <c r="A35" s="16" t="s">
        <v>28</v>
      </c>
      <c r="B35" s="13"/>
      <c r="C35" s="14"/>
      <c r="D35" s="77"/>
      <c r="E35" s="99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9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99"/>
      <c r="F37" s="74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42</v>
      </c>
      <c r="E39" s="82">
        <f>SUM(E9:E38)</f>
        <v>10359340</v>
      </c>
      <c r="F39" s="82">
        <f>SUM(F9:F38)</f>
        <v>1980886.5</v>
      </c>
      <c r="G39" s="83">
        <f>F39/E39</f>
        <v>0.19121744242393821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113</v>
      </c>
      <c r="E44" s="74">
        <v>12340147.300000001</v>
      </c>
      <c r="F44" s="74">
        <v>861351.64</v>
      </c>
      <c r="G44" s="75">
        <f>1-(+F44/E44)</f>
        <v>0.93019924162493584</v>
      </c>
      <c r="H44" s="15"/>
    </row>
    <row r="45" spans="1:8" ht="15.75" x14ac:dyDescent="0.25">
      <c r="A45" s="27" t="s">
        <v>34</v>
      </c>
      <c r="B45" s="28"/>
      <c r="C45" s="14"/>
      <c r="D45" s="73">
        <v>18</v>
      </c>
      <c r="E45" s="74">
        <v>6376188.2400000002</v>
      </c>
      <c r="F45" s="74">
        <v>579058.56000000006</v>
      </c>
      <c r="G45" s="75">
        <f t="shared" ref="G45:G53" si="1">1-(+F45/E45)</f>
        <v>0.90918421191404475</v>
      </c>
      <c r="H45" s="15"/>
    </row>
    <row r="46" spans="1:8" ht="15.75" x14ac:dyDescent="0.25">
      <c r="A46" s="27" t="s">
        <v>35</v>
      </c>
      <c r="B46" s="28"/>
      <c r="C46" s="14"/>
      <c r="D46" s="73">
        <v>87</v>
      </c>
      <c r="E46" s="74">
        <v>4215635</v>
      </c>
      <c r="F46" s="74">
        <v>293513.59999999998</v>
      </c>
      <c r="G46" s="75">
        <f t="shared" si="1"/>
        <v>0.93037499688659009</v>
      </c>
      <c r="H46" s="15"/>
    </row>
    <row r="47" spans="1:8" ht="15.75" x14ac:dyDescent="0.25">
      <c r="A47" s="27" t="s">
        <v>36</v>
      </c>
      <c r="B47" s="28"/>
      <c r="C47" s="14"/>
      <c r="D47" s="73"/>
      <c r="E47" s="74"/>
      <c r="F47" s="74"/>
      <c r="G47" s="75"/>
      <c r="H47" s="15"/>
    </row>
    <row r="48" spans="1:8" ht="15.75" x14ac:dyDescent="0.25">
      <c r="A48" s="27" t="s">
        <v>37</v>
      </c>
      <c r="B48" s="28"/>
      <c r="C48" s="14"/>
      <c r="D48" s="73">
        <v>115</v>
      </c>
      <c r="E48" s="74">
        <v>16485713.539999999</v>
      </c>
      <c r="F48" s="74">
        <v>990712.82</v>
      </c>
      <c r="G48" s="75">
        <f t="shared" si="1"/>
        <v>0.93990476556588276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16</v>
      </c>
      <c r="E50" s="74">
        <v>1767295</v>
      </c>
      <c r="F50" s="74">
        <v>190808</v>
      </c>
      <c r="G50" s="75">
        <f t="shared" si="1"/>
        <v>0.89203387097230513</v>
      </c>
      <c r="H50" s="15"/>
    </row>
    <row r="51" spans="1:8" ht="15.75" x14ac:dyDescent="0.25">
      <c r="A51" s="27" t="s">
        <v>40</v>
      </c>
      <c r="B51" s="28"/>
      <c r="C51" s="14"/>
      <c r="D51" s="73">
        <v>3</v>
      </c>
      <c r="E51" s="74">
        <v>328820</v>
      </c>
      <c r="F51" s="74">
        <v>32990</v>
      </c>
      <c r="G51" s="75">
        <f t="shared" si="1"/>
        <v>0.89967155282525391</v>
      </c>
      <c r="H51" s="15"/>
    </row>
    <row r="52" spans="1:8" ht="15.75" x14ac:dyDescent="0.25">
      <c r="A52" s="27" t="s">
        <v>41</v>
      </c>
      <c r="B52" s="28"/>
      <c r="C52" s="14"/>
      <c r="D52" s="73">
        <v>5</v>
      </c>
      <c r="E52" s="74">
        <v>511575</v>
      </c>
      <c r="F52" s="74">
        <v>85050</v>
      </c>
      <c r="G52" s="75">
        <f t="shared" si="1"/>
        <v>0.83374871719689192</v>
      </c>
      <c r="H52" s="15"/>
    </row>
    <row r="53" spans="1:8" ht="15.75" x14ac:dyDescent="0.25">
      <c r="A53" s="29" t="s">
        <v>60</v>
      </c>
      <c r="B53" s="30"/>
      <c r="C53" s="14"/>
      <c r="D53" s="73">
        <v>2</v>
      </c>
      <c r="E53" s="74">
        <v>160000</v>
      </c>
      <c r="F53" s="74">
        <v>48500</v>
      </c>
      <c r="G53" s="75">
        <f t="shared" si="1"/>
        <v>0.69687500000000002</v>
      </c>
      <c r="H53" s="15"/>
    </row>
    <row r="54" spans="1:8" ht="15.75" x14ac:dyDescent="0.25">
      <c r="A54" s="27" t="s">
        <v>61</v>
      </c>
      <c r="B54" s="30"/>
      <c r="C54" s="14"/>
      <c r="D54" s="73">
        <v>1281</v>
      </c>
      <c r="E54" s="74">
        <v>99039749.159999996</v>
      </c>
      <c r="F54" s="74">
        <v>10814595.82</v>
      </c>
      <c r="G54" s="75">
        <f>1-(+F54/E54)</f>
        <v>0.89080550070326936</v>
      </c>
      <c r="H54" s="15"/>
    </row>
    <row r="55" spans="1:8" ht="15.75" x14ac:dyDescent="0.25">
      <c r="A55" s="27" t="s">
        <v>62</v>
      </c>
      <c r="B55" s="30"/>
      <c r="C55" s="14"/>
      <c r="D55" s="73">
        <v>15</v>
      </c>
      <c r="E55" s="74">
        <v>413746.59</v>
      </c>
      <c r="F55" s="74">
        <v>55119.27</v>
      </c>
      <c r="G55" s="75">
        <f>1-(+F55/E55)</f>
        <v>0.86678012258662962</v>
      </c>
      <c r="H55" s="15"/>
    </row>
    <row r="56" spans="1:8" ht="15.75" x14ac:dyDescent="0.25">
      <c r="A56" s="72" t="s">
        <v>126</v>
      </c>
      <c r="B56" s="30"/>
      <c r="C56" s="14"/>
      <c r="D56" s="73"/>
      <c r="E56" s="74"/>
      <c r="F56" s="74"/>
      <c r="G56" s="75"/>
      <c r="H56" s="15"/>
    </row>
    <row r="57" spans="1:8" x14ac:dyDescent="0.2">
      <c r="A57" s="16" t="s">
        <v>42</v>
      </c>
      <c r="B57" s="30"/>
      <c r="C57" s="14"/>
      <c r="D57" s="77"/>
      <c r="E57" s="96"/>
      <c r="F57" s="74"/>
      <c r="G57" s="79"/>
      <c r="H57" s="15"/>
    </row>
    <row r="58" spans="1:8" x14ac:dyDescent="0.2">
      <c r="A58" s="16" t="s">
        <v>43</v>
      </c>
      <c r="B58" s="28"/>
      <c r="C58" s="14"/>
      <c r="D58" s="77"/>
      <c r="E58" s="96"/>
      <c r="F58" s="74"/>
      <c r="G58" s="79"/>
      <c r="H58" s="15"/>
    </row>
    <row r="59" spans="1:8" x14ac:dyDescent="0.2">
      <c r="A59" s="16" t="s">
        <v>44</v>
      </c>
      <c r="B59" s="28"/>
      <c r="C59" s="14"/>
      <c r="D59" s="77"/>
      <c r="E59" s="95"/>
      <c r="F59" s="74"/>
      <c r="G59" s="79"/>
      <c r="H59" s="15"/>
    </row>
    <row r="60" spans="1:8" x14ac:dyDescent="0.2">
      <c r="A60" s="16" t="s">
        <v>30</v>
      </c>
      <c r="B60" s="28"/>
      <c r="C60" s="14"/>
      <c r="D60" s="77"/>
      <c r="E60" s="95"/>
      <c r="F60" s="74"/>
      <c r="G60" s="79"/>
      <c r="H60" s="15"/>
    </row>
    <row r="61" spans="1:8" ht="15.75" x14ac:dyDescent="0.25">
      <c r="A61" s="32"/>
      <c r="B61" s="18"/>
      <c r="C61" s="14"/>
      <c r="D61" s="77"/>
      <c r="E61" s="97"/>
      <c r="F61" s="80"/>
      <c r="G61" s="79"/>
      <c r="H61" s="15"/>
    </row>
    <row r="62" spans="1:8" ht="15.75" x14ac:dyDescent="0.25">
      <c r="A62" s="20" t="s">
        <v>45</v>
      </c>
      <c r="B62" s="20"/>
      <c r="C62" s="21"/>
      <c r="D62" s="81">
        <f>SUM(D44:D58)</f>
        <v>1655</v>
      </c>
      <c r="E62" s="82">
        <f>SUM(E44:E61)</f>
        <v>141638869.83000001</v>
      </c>
      <c r="F62" s="82">
        <f>SUM(F44:F61)</f>
        <v>13951699.710000001</v>
      </c>
      <c r="G62" s="83">
        <f>1-(F62/E62)</f>
        <v>0.90149808645927965</v>
      </c>
      <c r="H62" s="15"/>
    </row>
    <row r="63" spans="1:8" x14ac:dyDescent="0.2">
      <c r="A63" s="33"/>
      <c r="B63" s="33"/>
      <c r="C63" s="50"/>
      <c r="D63" s="98"/>
      <c r="E63" s="92"/>
      <c r="F63" s="34"/>
      <c r="G63" s="34"/>
      <c r="H63" s="2"/>
    </row>
    <row r="64" spans="1:8" ht="18" x14ac:dyDescent="0.25">
      <c r="A64" s="35" t="s">
        <v>46</v>
      </c>
      <c r="B64" s="36"/>
      <c r="C64" s="39"/>
      <c r="D64" s="51"/>
      <c r="E64" s="36"/>
      <c r="F64" s="37">
        <f>F62+F39</f>
        <v>15932586.210000001</v>
      </c>
      <c r="G64" s="36"/>
      <c r="H64" s="2"/>
    </row>
    <row r="65" spans="1:8" ht="18" x14ac:dyDescent="0.25">
      <c r="A65" s="38"/>
      <c r="B65" s="39"/>
      <c r="C65" s="39"/>
      <c r="D65" s="113"/>
      <c r="E65" s="36"/>
      <c r="F65" s="37"/>
      <c r="G65" s="36"/>
      <c r="H65" s="2"/>
    </row>
    <row r="66" spans="1:8" ht="15.75" x14ac:dyDescent="0.25">
      <c r="A66" s="4" t="s">
        <v>47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48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 t="s">
        <v>49</v>
      </c>
      <c r="B68" s="40"/>
      <c r="C68" s="40"/>
      <c r="D68" s="40"/>
      <c r="E68" s="40"/>
      <c r="F68" s="41"/>
      <c r="G68" s="40"/>
      <c r="H68" s="2"/>
    </row>
    <row r="69" spans="1:8" ht="15.75" x14ac:dyDescent="0.25">
      <c r="A69" s="4"/>
      <c r="B69" s="40"/>
      <c r="C69" s="40"/>
      <c r="D69" s="40"/>
      <c r="E69" s="40"/>
      <c r="F69" s="41"/>
      <c r="G69" s="40"/>
      <c r="H69" s="2"/>
    </row>
    <row r="70" spans="1:8" ht="18" x14ac:dyDescent="0.25">
      <c r="A70" s="42" t="s">
        <v>50</v>
      </c>
      <c r="B70" s="39"/>
      <c r="C70" s="39"/>
      <c r="D70" s="39"/>
      <c r="E70" s="39"/>
      <c r="F70" s="37"/>
      <c r="G70" s="39"/>
      <c r="H70" s="2"/>
    </row>
    <row r="71" spans="1:8" ht="18" x14ac:dyDescent="0.25">
      <c r="A71" s="43"/>
      <c r="B71" s="39"/>
      <c r="C71" s="39"/>
      <c r="D71" s="39"/>
      <c r="E71" s="37"/>
      <c r="F71" s="2"/>
      <c r="G71" s="2"/>
      <c r="H71" s="2"/>
    </row>
    <row r="72" spans="1:8" ht="18" x14ac:dyDescent="0.25">
      <c r="A72" s="115"/>
      <c r="B72" s="116"/>
      <c r="C72" s="116"/>
      <c r="D72" s="116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3" customWidth="1"/>
    <col min="2" max="2" width="15.6640625" style="53" customWidth="1"/>
    <col min="3" max="3" width="3.6640625" style="53" customWidth="1"/>
    <col min="4" max="4" width="7.6640625" style="53" customWidth="1"/>
    <col min="5" max="6" width="14.6640625" style="53" customWidth="1"/>
    <col min="7" max="7" width="11.6640625" style="53" customWidth="1"/>
    <col min="8" max="16384" width="8.88671875" style="53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OCTOBER 2023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93" t="s">
        <v>10</v>
      </c>
      <c r="B9" s="13"/>
      <c r="C9" s="14"/>
      <c r="D9" s="73">
        <v>2</v>
      </c>
      <c r="E9" s="74">
        <v>132795</v>
      </c>
      <c r="F9" s="74">
        <v>26530</v>
      </c>
      <c r="G9" s="75">
        <f>F9/E9</f>
        <v>0.19978161828382093</v>
      </c>
      <c r="H9" s="15"/>
    </row>
    <row r="10" spans="1:8" ht="15.75" customHeight="1" x14ac:dyDescent="0.35">
      <c r="A10" s="93" t="s">
        <v>11</v>
      </c>
      <c r="B10" s="13"/>
      <c r="C10" s="14"/>
      <c r="D10" s="73"/>
      <c r="E10" s="74"/>
      <c r="F10" s="74"/>
      <c r="G10" s="75"/>
      <c r="H10" s="15"/>
    </row>
    <row r="11" spans="1:8" ht="15.75" customHeight="1" x14ac:dyDescent="0.35">
      <c r="A11" s="93" t="s">
        <v>69</v>
      </c>
      <c r="B11" s="13"/>
      <c r="C11" s="14"/>
      <c r="D11" s="73"/>
      <c r="E11" s="74"/>
      <c r="F11" s="74"/>
      <c r="G11" s="75"/>
      <c r="H11" s="15"/>
    </row>
    <row r="12" spans="1:8" ht="15.75" customHeight="1" x14ac:dyDescent="0.3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customHeight="1" x14ac:dyDescent="0.35">
      <c r="A13" s="93" t="s">
        <v>115</v>
      </c>
      <c r="B13" s="13"/>
      <c r="C13" s="14"/>
      <c r="D13" s="73"/>
      <c r="E13" s="74"/>
      <c r="F13" s="74"/>
      <c r="G13" s="75"/>
      <c r="H13" s="15"/>
    </row>
    <row r="14" spans="1:8" ht="15.75" customHeight="1" x14ac:dyDescent="0.35">
      <c r="A14" s="93" t="s">
        <v>97</v>
      </c>
      <c r="B14" s="13"/>
      <c r="C14" s="14"/>
      <c r="D14" s="73"/>
      <c r="E14" s="74"/>
      <c r="F14" s="74"/>
      <c r="G14" s="75"/>
      <c r="H14" s="15"/>
    </row>
    <row r="15" spans="1:8" ht="15.75" customHeight="1" x14ac:dyDescent="0.35">
      <c r="A15" s="93" t="s">
        <v>57</v>
      </c>
      <c r="B15" s="13"/>
      <c r="C15" s="14"/>
      <c r="D15" s="73">
        <v>1</v>
      </c>
      <c r="E15" s="74">
        <v>21112</v>
      </c>
      <c r="F15" s="74">
        <v>10927.5</v>
      </c>
      <c r="G15" s="75">
        <f>+F15/E15</f>
        <v>0.51759662751042057</v>
      </c>
      <c r="H15" s="15"/>
    </row>
    <row r="16" spans="1:8" ht="15.75" customHeight="1" x14ac:dyDescent="0.35">
      <c r="A16" s="93" t="s">
        <v>70</v>
      </c>
      <c r="B16" s="13"/>
      <c r="C16" s="14"/>
      <c r="D16" s="73"/>
      <c r="E16" s="74"/>
      <c r="F16" s="74"/>
      <c r="G16" s="75"/>
      <c r="H16" s="15"/>
    </row>
    <row r="17" spans="1:8" ht="15.75" customHeight="1" x14ac:dyDescent="0.35">
      <c r="A17" s="93" t="s">
        <v>25</v>
      </c>
      <c r="B17" s="13"/>
      <c r="C17" s="14"/>
      <c r="D17" s="73"/>
      <c r="E17" s="74"/>
      <c r="F17" s="74"/>
      <c r="G17" s="75"/>
      <c r="H17" s="15"/>
    </row>
    <row r="18" spans="1:8" ht="15.75" customHeight="1" x14ac:dyDescent="0.35">
      <c r="A18" s="93" t="s">
        <v>14</v>
      </c>
      <c r="B18" s="13"/>
      <c r="C18" s="14"/>
      <c r="D18" s="73"/>
      <c r="E18" s="74"/>
      <c r="F18" s="74"/>
      <c r="G18" s="75"/>
      <c r="H18" s="15"/>
    </row>
    <row r="19" spans="1:8" ht="15.75" customHeight="1" x14ac:dyDescent="0.3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customHeight="1" x14ac:dyDescent="0.3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customHeight="1" x14ac:dyDescent="0.35">
      <c r="A21" s="93" t="s">
        <v>71</v>
      </c>
      <c r="B21" s="13"/>
      <c r="C21" s="14"/>
      <c r="D21" s="73"/>
      <c r="E21" s="74"/>
      <c r="F21" s="74"/>
      <c r="G21" s="75"/>
      <c r="H21" s="15"/>
    </row>
    <row r="22" spans="1:8" ht="15.75" customHeight="1" x14ac:dyDescent="0.35">
      <c r="A22" s="93" t="s">
        <v>127</v>
      </c>
      <c r="B22" s="13"/>
      <c r="C22" s="14"/>
      <c r="D22" s="73"/>
      <c r="E22" s="74"/>
      <c r="F22" s="74"/>
      <c r="G22" s="75"/>
      <c r="H22" s="15"/>
    </row>
    <row r="23" spans="1:8" ht="15.75" customHeight="1" x14ac:dyDescent="0.35">
      <c r="A23" s="93" t="s">
        <v>18</v>
      </c>
      <c r="B23" s="13"/>
      <c r="C23" s="14"/>
      <c r="D23" s="73"/>
      <c r="E23" s="74"/>
      <c r="F23" s="74"/>
      <c r="G23" s="75"/>
      <c r="H23" s="15"/>
    </row>
    <row r="24" spans="1:8" ht="15.75" customHeight="1" x14ac:dyDescent="0.3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customHeight="1" x14ac:dyDescent="0.3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customHeight="1" x14ac:dyDescent="0.3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customHeight="1" x14ac:dyDescent="0.3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customHeight="1" x14ac:dyDescent="0.3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customHeight="1" x14ac:dyDescent="0.35">
      <c r="A29" s="70" t="s">
        <v>24</v>
      </c>
      <c r="B29" s="13"/>
      <c r="C29" s="14"/>
      <c r="D29" s="73"/>
      <c r="E29" s="74"/>
      <c r="F29" s="74"/>
      <c r="G29" s="75"/>
      <c r="H29" s="15"/>
    </row>
    <row r="30" spans="1:8" ht="15.75" customHeight="1" x14ac:dyDescent="0.35">
      <c r="A30" s="70" t="s">
        <v>112</v>
      </c>
      <c r="B30" s="13"/>
      <c r="C30" s="14"/>
      <c r="D30" s="73"/>
      <c r="E30" s="74"/>
      <c r="F30" s="74"/>
      <c r="G30" s="75"/>
      <c r="H30" s="15"/>
    </row>
    <row r="31" spans="1:8" ht="15.75" customHeight="1" x14ac:dyDescent="0.35">
      <c r="A31" s="70" t="s">
        <v>27</v>
      </c>
      <c r="B31" s="13"/>
      <c r="C31" s="14"/>
      <c r="D31" s="73">
        <v>1</v>
      </c>
      <c r="E31" s="74">
        <v>45436</v>
      </c>
      <c r="F31" s="74">
        <v>6362</v>
      </c>
      <c r="G31" s="75">
        <f>+F31/E31</f>
        <v>0.14002112862047716</v>
      </c>
      <c r="H31" s="15"/>
    </row>
    <row r="32" spans="1:8" ht="15.75" customHeight="1" x14ac:dyDescent="0.3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customHeight="1" x14ac:dyDescent="0.35">
      <c r="A33" s="70" t="s">
        <v>118</v>
      </c>
      <c r="B33" s="13"/>
      <c r="C33" s="14"/>
      <c r="D33" s="73"/>
      <c r="E33" s="74"/>
      <c r="F33" s="74"/>
      <c r="G33" s="75"/>
      <c r="H33" s="15"/>
    </row>
    <row r="34" spans="1:8" ht="15.75" customHeight="1" x14ac:dyDescent="0.35">
      <c r="A34" s="70" t="s">
        <v>130</v>
      </c>
      <c r="B34" s="13"/>
      <c r="C34" s="14"/>
      <c r="D34" s="73"/>
      <c r="E34" s="74"/>
      <c r="F34" s="74"/>
      <c r="G34" s="75"/>
      <c r="H34" s="15"/>
    </row>
    <row r="35" spans="1:8" ht="15.75" customHeight="1" x14ac:dyDescent="0.35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ht="15.75" customHeight="1" x14ac:dyDescent="0.35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ht="15.75" customHeight="1" x14ac:dyDescent="0.35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ht="15.75" customHeight="1" x14ac:dyDescent="0.35">
      <c r="A38" s="17"/>
      <c r="B38" s="18"/>
      <c r="C38" s="14"/>
      <c r="D38" s="77"/>
      <c r="E38" s="80"/>
      <c r="F38" s="80"/>
      <c r="G38" s="79"/>
      <c r="H38" s="15"/>
    </row>
    <row r="39" spans="1:8" ht="15.75" customHeight="1" x14ac:dyDescent="0.35">
      <c r="A39" s="19" t="s">
        <v>31</v>
      </c>
      <c r="B39" s="20"/>
      <c r="C39" s="21"/>
      <c r="D39" s="81">
        <f>SUM(D9:D38)</f>
        <v>4</v>
      </c>
      <c r="E39" s="82">
        <f>SUM(E9:E38)</f>
        <v>199343</v>
      </c>
      <c r="F39" s="82">
        <f>SUM(F9:F38)</f>
        <v>43819.5</v>
      </c>
      <c r="G39" s="83">
        <f>F39/E39</f>
        <v>0.21981960741034298</v>
      </c>
      <c r="H39" s="15"/>
    </row>
    <row r="40" spans="1:8" ht="15.75" customHeight="1" x14ac:dyDescent="0.35">
      <c r="A40" s="22"/>
      <c r="B40" s="22"/>
      <c r="C40" s="22"/>
      <c r="D40" s="84"/>
      <c r="E40" s="85"/>
      <c r="F40" s="86"/>
      <c r="G40" s="86"/>
      <c r="H40" s="2"/>
    </row>
    <row r="41" spans="1:8" ht="15.75" customHeight="1" x14ac:dyDescent="0.3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customHeight="1" x14ac:dyDescent="0.3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customHeight="1" x14ac:dyDescent="0.3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customHeight="1" x14ac:dyDescent="0.35">
      <c r="A44" s="27" t="s">
        <v>33</v>
      </c>
      <c r="B44" s="28"/>
      <c r="C44" s="14"/>
      <c r="D44" s="73">
        <v>9</v>
      </c>
      <c r="E44" s="74">
        <v>837712.9</v>
      </c>
      <c r="F44" s="74">
        <v>34740.449999999997</v>
      </c>
      <c r="G44" s="75">
        <f>1-(+F44/E44)</f>
        <v>0.95852940786754026</v>
      </c>
      <c r="H44" s="15"/>
    </row>
    <row r="45" spans="1:8" ht="15.75" customHeight="1" x14ac:dyDescent="0.3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customHeight="1" x14ac:dyDescent="0.35">
      <c r="A46" s="27" t="s">
        <v>35</v>
      </c>
      <c r="B46" s="28"/>
      <c r="C46" s="14"/>
      <c r="D46" s="73">
        <v>16</v>
      </c>
      <c r="E46" s="74">
        <v>329640.5</v>
      </c>
      <c r="F46" s="74">
        <v>16626.25</v>
      </c>
      <c r="G46" s="75">
        <f>1-(+F46/E46)</f>
        <v>0.94956247791154302</v>
      </c>
      <c r="H46" s="15"/>
    </row>
    <row r="47" spans="1:8" ht="15.75" customHeight="1" x14ac:dyDescent="0.35">
      <c r="A47" s="27" t="s">
        <v>36</v>
      </c>
      <c r="B47" s="28"/>
      <c r="C47" s="14"/>
      <c r="D47" s="73">
        <v>12</v>
      </c>
      <c r="E47" s="74">
        <v>524230</v>
      </c>
      <c r="F47" s="74">
        <v>95347.5</v>
      </c>
      <c r="G47" s="75">
        <f>1-(+F47/E47)</f>
        <v>0.81811895542033075</v>
      </c>
      <c r="H47" s="15"/>
    </row>
    <row r="48" spans="1:8" ht="15.75" customHeight="1" x14ac:dyDescent="0.35">
      <c r="A48" s="27" t="s">
        <v>37</v>
      </c>
      <c r="B48" s="28"/>
      <c r="C48" s="14"/>
      <c r="D48" s="73">
        <v>16</v>
      </c>
      <c r="E48" s="74">
        <v>977340.54</v>
      </c>
      <c r="F48" s="74">
        <v>91677.6</v>
      </c>
      <c r="G48" s="75">
        <f>1-(+F48/E48)</f>
        <v>0.90619687176795105</v>
      </c>
      <c r="H48" s="15"/>
    </row>
    <row r="49" spans="1:8" ht="15.75" customHeight="1" x14ac:dyDescent="0.3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customHeight="1" x14ac:dyDescent="0.35">
      <c r="A50" s="27" t="s">
        <v>39</v>
      </c>
      <c r="B50" s="28"/>
      <c r="C50" s="14"/>
      <c r="D50" s="73">
        <v>9</v>
      </c>
      <c r="E50" s="74">
        <v>474881.5</v>
      </c>
      <c r="F50" s="74">
        <v>57142</v>
      </c>
      <c r="G50" s="75">
        <f>1-(+F50/E50)</f>
        <v>0.87967103372104405</v>
      </c>
      <c r="H50" s="15"/>
    </row>
    <row r="51" spans="1:8" ht="15.75" customHeight="1" x14ac:dyDescent="0.3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customHeight="1" x14ac:dyDescent="0.3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customHeight="1" x14ac:dyDescent="0.35">
      <c r="A53" s="27" t="s">
        <v>61</v>
      </c>
      <c r="B53" s="30"/>
      <c r="C53" s="14"/>
      <c r="D53" s="73">
        <v>337</v>
      </c>
      <c r="E53" s="74">
        <v>22439820.780000001</v>
      </c>
      <c r="F53" s="74">
        <v>2750704.73</v>
      </c>
      <c r="G53" s="75">
        <f>1-(+F53/E53)</f>
        <v>0.87741859629950214</v>
      </c>
      <c r="H53" s="15"/>
    </row>
    <row r="54" spans="1:8" ht="15.75" customHeight="1" x14ac:dyDescent="0.35">
      <c r="A54" s="27" t="s">
        <v>62</v>
      </c>
      <c r="B54" s="30"/>
      <c r="C54" s="14"/>
      <c r="D54" s="73"/>
      <c r="E54" s="74"/>
      <c r="F54" s="74"/>
      <c r="G54" s="75"/>
      <c r="H54" s="15"/>
    </row>
    <row r="55" spans="1:8" ht="15.75" customHeight="1" x14ac:dyDescent="0.35">
      <c r="A55" s="31" t="s">
        <v>42</v>
      </c>
      <c r="B55" s="30"/>
      <c r="C55" s="14"/>
      <c r="D55" s="77"/>
      <c r="E55" s="96"/>
      <c r="F55" s="74"/>
      <c r="G55" s="79"/>
      <c r="H55" s="15"/>
    </row>
    <row r="56" spans="1:8" ht="15.75" customHeight="1" x14ac:dyDescent="0.35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ht="15.75" customHeight="1" x14ac:dyDescent="0.35">
      <c r="A57" s="16" t="s">
        <v>29</v>
      </c>
      <c r="B57" s="28"/>
      <c r="C57" s="14"/>
      <c r="D57" s="77"/>
      <c r="E57" s="95"/>
      <c r="F57" s="74"/>
      <c r="G57" s="79"/>
      <c r="H57" s="15"/>
    </row>
    <row r="58" spans="1:8" ht="15.75" customHeight="1" x14ac:dyDescent="0.35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customHeight="1" x14ac:dyDescent="0.35">
      <c r="A59" s="32"/>
      <c r="B59" s="18"/>
      <c r="C59" s="14"/>
      <c r="D59" s="77"/>
      <c r="E59" s="80"/>
      <c r="F59" s="80"/>
      <c r="G59" s="79"/>
      <c r="H59" s="15"/>
    </row>
    <row r="60" spans="1:8" ht="15.75" customHeight="1" x14ac:dyDescent="0.35">
      <c r="A60" s="20" t="s">
        <v>45</v>
      </c>
      <c r="B60" s="20"/>
      <c r="C60" s="21"/>
      <c r="D60" s="81">
        <f>SUM(D44:D56)</f>
        <v>399</v>
      </c>
      <c r="E60" s="82">
        <f>SUM(E44:E59)</f>
        <v>25583626.220000003</v>
      </c>
      <c r="F60" s="82">
        <f>SUM(F44:F59)</f>
        <v>3046238.5300000003</v>
      </c>
      <c r="G60" s="83">
        <f>1-(F60/E60)</f>
        <v>0.88093015025295351</v>
      </c>
      <c r="H60" s="15"/>
    </row>
    <row r="61" spans="1:8" ht="15.75" customHeight="1" x14ac:dyDescent="0.35">
      <c r="A61" s="33"/>
      <c r="B61" s="33"/>
      <c r="C61" s="33"/>
      <c r="D61" s="98"/>
      <c r="E61" s="92"/>
      <c r="F61" s="34"/>
      <c r="G61" s="34"/>
      <c r="H61" s="2"/>
    </row>
    <row r="62" spans="1:8" ht="15.75" customHeight="1" x14ac:dyDescent="0.35">
      <c r="A62" s="35" t="s">
        <v>46</v>
      </c>
      <c r="B62" s="36"/>
      <c r="C62" s="36"/>
      <c r="D62" s="51"/>
      <c r="E62" s="36"/>
      <c r="F62" s="37">
        <f>F60+F39</f>
        <v>3090058.0300000003</v>
      </c>
      <c r="G62" s="36"/>
      <c r="H62" s="2"/>
    </row>
    <row r="63" spans="1:8" ht="15.75" customHeight="1" x14ac:dyDescent="0.35">
      <c r="A63" s="38"/>
      <c r="B63" s="39"/>
      <c r="C63" s="39"/>
      <c r="D63" s="52"/>
      <c r="E63" s="39"/>
      <c r="F63" s="37"/>
      <c r="G63" s="39"/>
      <c r="H63" s="2"/>
    </row>
    <row r="64" spans="1:8" ht="15.75" customHeight="1" x14ac:dyDescent="0.3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customHeight="1" x14ac:dyDescent="0.3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customHeight="1" x14ac:dyDescent="0.3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customHeight="1" x14ac:dyDescent="0.35">
      <c r="A67" s="4"/>
      <c r="B67" s="40"/>
      <c r="C67" s="40"/>
      <c r="D67" s="40"/>
      <c r="E67" s="40"/>
      <c r="F67" s="41"/>
      <c r="G67" s="40"/>
      <c r="H67" s="2"/>
    </row>
    <row r="68" spans="1:8" ht="15.75" customHeight="1" x14ac:dyDescent="0.35">
      <c r="A68" s="42" t="s">
        <v>50</v>
      </c>
      <c r="B68" s="39"/>
      <c r="C68" s="39"/>
      <c r="D68" s="39"/>
      <c r="E68" s="39"/>
      <c r="F68" s="37"/>
      <c r="G68" s="39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93"/>
  <sheetViews>
    <sheetView showOutlineSymbols="0" topLeftCell="A31" zoomScale="87" workbookViewId="0">
      <selection activeCell="M59" sqref="M5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152</v>
      </c>
      <c r="B9" s="13"/>
      <c r="C9" s="14"/>
      <c r="D9" s="73"/>
      <c r="E9" s="74"/>
      <c r="F9" s="74"/>
      <c r="G9" s="103"/>
      <c r="H9" s="15"/>
    </row>
    <row r="10" spans="1:8" ht="15.75" x14ac:dyDescent="0.25">
      <c r="A10" s="93" t="s">
        <v>11</v>
      </c>
      <c r="B10" s="13"/>
      <c r="C10" s="14"/>
      <c r="D10" s="73">
        <v>4</v>
      </c>
      <c r="E10" s="74">
        <v>750971</v>
      </c>
      <c r="F10" s="74">
        <v>52506.5</v>
      </c>
      <c r="G10" s="103">
        <f>F10/E10</f>
        <v>6.9918145973679416E-2</v>
      </c>
      <c r="H10" s="15"/>
    </row>
    <row r="11" spans="1:8" ht="15.75" x14ac:dyDescent="0.25">
      <c r="A11" s="93" t="s">
        <v>73</v>
      </c>
      <c r="B11" s="13"/>
      <c r="C11" s="14"/>
      <c r="D11" s="73">
        <v>1</v>
      </c>
      <c r="E11" s="74">
        <v>282374</v>
      </c>
      <c r="F11" s="74">
        <v>93910.1</v>
      </c>
      <c r="G11" s="103">
        <f>F11/E11</f>
        <v>0.33257346639563135</v>
      </c>
      <c r="H11" s="15"/>
    </row>
    <row r="12" spans="1:8" ht="15.75" x14ac:dyDescent="0.25">
      <c r="A12" s="93" t="s">
        <v>25</v>
      </c>
      <c r="B12" s="13"/>
      <c r="C12" s="14"/>
      <c r="D12" s="73">
        <v>1</v>
      </c>
      <c r="E12" s="74">
        <v>67454</v>
      </c>
      <c r="F12" s="74">
        <v>35281</v>
      </c>
      <c r="G12" s="103">
        <f>F12/E12</f>
        <v>0.52303792213953215</v>
      </c>
      <c r="H12" s="15"/>
    </row>
    <row r="13" spans="1:8" ht="15.75" x14ac:dyDescent="0.25">
      <c r="A13" s="93" t="s">
        <v>74</v>
      </c>
      <c r="B13" s="13"/>
      <c r="C13" s="14"/>
      <c r="D13" s="73">
        <v>15</v>
      </c>
      <c r="E13" s="74">
        <v>4257801</v>
      </c>
      <c r="F13" s="74">
        <v>873452.5</v>
      </c>
      <c r="G13" s="103">
        <f>F13/E13</f>
        <v>0.20514169168544982</v>
      </c>
      <c r="H13" s="15"/>
    </row>
    <row r="14" spans="1:8" ht="15.75" x14ac:dyDescent="0.25">
      <c r="A14" s="93" t="s">
        <v>121</v>
      </c>
      <c r="B14" s="13"/>
      <c r="C14" s="14"/>
      <c r="D14" s="73"/>
      <c r="E14" s="74"/>
      <c r="F14" s="74"/>
      <c r="G14" s="103"/>
      <c r="H14" s="15"/>
    </row>
    <row r="15" spans="1:8" ht="15.75" x14ac:dyDescent="0.25">
      <c r="A15" s="93" t="s">
        <v>113</v>
      </c>
      <c r="B15" s="13"/>
      <c r="C15" s="14"/>
      <c r="D15" s="73"/>
      <c r="E15" s="74"/>
      <c r="F15" s="74"/>
      <c r="G15" s="103"/>
      <c r="H15" s="15"/>
    </row>
    <row r="16" spans="1:8" ht="15.75" x14ac:dyDescent="0.25">
      <c r="A16" s="93" t="s">
        <v>122</v>
      </c>
      <c r="B16" s="13"/>
      <c r="C16" s="14"/>
      <c r="D16" s="73"/>
      <c r="E16" s="74"/>
      <c r="F16" s="74"/>
      <c r="G16" s="103"/>
      <c r="H16" s="15"/>
    </row>
    <row r="17" spans="1:8" ht="15.75" x14ac:dyDescent="0.25">
      <c r="A17" s="93" t="s">
        <v>153</v>
      </c>
      <c r="B17" s="13"/>
      <c r="C17" s="14"/>
      <c r="D17" s="73"/>
      <c r="E17" s="74"/>
      <c r="F17" s="74"/>
      <c r="G17" s="103"/>
      <c r="H17" s="15"/>
    </row>
    <row r="18" spans="1:8" ht="15.75" x14ac:dyDescent="0.25">
      <c r="A18" s="93" t="s">
        <v>14</v>
      </c>
      <c r="B18" s="13"/>
      <c r="C18" s="14"/>
      <c r="D18" s="73">
        <v>2</v>
      </c>
      <c r="E18" s="74">
        <v>1134377</v>
      </c>
      <c r="F18" s="74">
        <v>223070</v>
      </c>
      <c r="G18" s="103">
        <f>F18/E18</f>
        <v>0.196645383324944</v>
      </c>
      <c r="H18" s="15"/>
    </row>
    <row r="19" spans="1:8" ht="15.75" x14ac:dyDescent="0.25">
      <c r="A19" s="93" t="s">
        <v>15</v>
      </c>
      <c r="B19" s="13"/>
      <c r="C19" s="14"/>
      <c r="D19" s="73">
        <v>2</v>
      </c>
      <c r="E19" s="74">
        <v>2370309</v>
      </c>
      <c r="F19" s="74">
        <v>719411</v>
      </c>
      <c r="G19" s="103">
        <f>F19/E19</f>
        <v>0.30350937367237774</v>
      </c>
      <c r="H19" s="15"/>
    </row>
    <row r="20" spans="1:8" ht="15.75" x14ac:dyDescent="0.25">
      <c r="A20" s="70" t="s">
        <v>16</v>
      </c>
      <c r="B20" s="13"/>
      <c r="C20" s="14"/>
      <c r="D20" s="73"/>
      <c r="E20" s="74"/>
      <c r="F20" s="74"/>
      <c r="G20" s="103"/>
      <c r="H20" s="15"/>
    </row>
    <row r="21" spans="1:8" ht="15.75" x14ac:dyDescent="0.25">
      <c r="A21" s="93" t="s">
        <v>75</v>
      </c>
      <c r="B21" s="13"/>
      <c r="C21" s="14"/>
      <c r="D21" s="73">
        <v>3</v>
      </c>
      <c r="E21" s="74">
        <v>3019771</v>
      </c>
      <c r="F21" s="74">
        <v>972184</v>
      </c>
      <c r="G21" s="103">
        <f>F21/E21</f>
        <v>0.32193964376768969</v>
      </c>
      <c r="H21" s="15"/>
    </row>
    <row r="22" spans="1:8" ht="15.75" x14ac:dyDescent="0.25">
      <c r="A22" s="93" t="s">
        <v>98</v>
      </c>
      <c r="B22" s="13"/>
      <c r="C22" s="14"/>
      <c r="D22" s="73"/>
      <c r="E22" s="74"/>
      <c r="F22" s="74"/>
      <c r="G22" s="103"/>
      <c r="H22" s="15"/>
    </row>
    <row r="23" spans="1:8" ht="15.75" x14ac:dyDescent="0.25">
      <c r="A23" s="93" t="s">
        <v>155</v>
      </c>
      <c r="B23" s="13"/>
      <c r="C23" s="14"/>
      <c r="D23" s="73">
        <v>1</v>
      </c>
      <c r="E23" s="74">
        <v>177824</v>
      </c>
      <c r="F23" s="74">
        <v>77832.5</v>
      </c>
      <c r="G23" s="103"/>
      <c r="H23" s="15"/>
    </row>
    <row r="24" spans="1:8" ht="15.75" x14ac:dyDescent="0.25">
      <c r="A24" s="93" t="s">
        <v>149</v>
      </c>
      <c r="B24" s="13"/>
      <c r="C24" s="14"/>
      <c r="D24" s="73">
        <v>1</v>
      </c>
      <c r="E24" s="74">
        <v>339429</v>
      </c>
      <c r="F24" s="74">
        <v>97427</v>
      </c>
      <c r="G24" s="103">
        <f>F24/E24</f>
        <v>0.28703204499320917</v>
      </c>
      <c r="H24" s="15"/>
    </row>
    <row r="25" spans="1:8" ht="15.75" x14ac:dyDescent="0.25">
      <c r="A25" s="94" t="s">
        <v>20</v>
      </c>
      <c r="B25" s="13"/>
      <c r="C25" s="14"/>
      <c r="D25" s="73">
        <v>4</v>
      </c>
      <c r="E25" s="74">
        <v>1765636</v>
      </c>
      <c r="F25" s="74">
        <v>497268</v>
      </c>
      <c r="G25" s="103">
        <f>F25/E25</f>
        <v>0.28163675865240628</v>
      </c>
      <c r="H25" s="15"/>
    </row>
    <row r="26" spans="1:8" ht="15.75" x14ac:dyDescent="0.25">
      <c r="A26" s="94" t="s">
        <v>21</v>
      </c>
      <c r="B26" s="13"/>
      <c r="C26" s="14"/>
      <c r="D26" s="73">
        <v>21</v>
      </c>
      <c r="E26" s="74">
        <v>193202</v>
      </c>
      <c r="F26" s="74">
        <v>193202</v>
      </c>
      <c r="G26" s="103">
        <f>F26/E26</f>
        <v>1</v>
      </c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>
        <v>43895</v>
      </c>
      <c r="F28" s="74">
        <v>-57285.5</v>
      </c>
      <c r="G28" s="103">
        <f>F28/E28</f>
        <v>-1.3050575236359494</v>
      </c>
      <c r="H28" s="15"/>
    </row>
    <row r="29" spans="1:8" ht="15.75" x14ac:dyDescent="0.25">
      <c r="A29" s="70" t="s">
        <v>157</v>
      </c>
      <c r="B29" s="13"/>
      <c r="C29" s="14"/>
      <c r="D29" s="73">
        <v>1</v>
      </c>
      <c r="E29" s="74">
        <v>1533193</v>
      </c>
      <c r="F29" s="74">
        <v>240071.5</v>
      </c>
      <c r="G29" s="103">
        <f>F29/E29</f>
        <v>0.15658270028626534</v>
      </c>
      <c r="H29" s="15"/>
    </row>
    <row r="30" spans="1:8" ht="15.75" x14ac:dyDescent="0.25">
      <c r="A30" s="70" t="s">
        <v>116</v>
      </c>
      <c r="B30" s="13"/>
      <c r="C30" s="14"/>
      <c r="D30" s="73"/>
      <c r="E30" s="74"/>
      <c r="F30" s="74"/>
      <c r="G30" s="103"/>
      <c r="H30" s="15"/>
    </row>
    <row r="31" spans="1:8" ht="15.75" x14ac:dyDescent="0.25">
      <c r="A31" s="70" t="s">
        <v>19</v>
      </c>
      <c r="B31" s="13"/>
      <c r="C31" s="14"/>
      <c r="D31" s="73"/>
      <c r="E31" s="74"/>
      <c r="F31" s="74"/>
      <c r="G31" s="103"/>
      <c r="H31" s="15"/>
    </row>
    <row r="32" spans="1:8" ht="15.75" x14ac:dyDescent="0.25">
      <c r="A32" s="70" t="s">
        <v>148</v>
      </c>
      <c r="B32" s="13"/>
      <c r="C32" s="14"/>
      <c r="D32" s="73">
        <v>2</v>
      </c>
      <c r="E32" s="74">
        <v>354093</v>
      </c>
      <c r="F32" s="74">
        <v>119577</v>
      </c>
      <c r="G32" s="103">
        <f>F32/E32</f>
        <v>0.33769941794952174</v>
      </c>
      <c r="H32" s="15"/>
    </row>
    <row r="33" spans="1:8" ht="15.75" x14ac:dyDescent="0.25">
      <c r="A33" s="70" t="s">
        <v>158</v>
      </c>
      <c r="B33" s="13"/>
      <c r="C33" s="14"/>
      <c r="D33" s="73">
        <v>2</v>
      </c>
      <c r="E33" s="74">
        <v>797830</v>
      </c>
      <c r="F33" s="74">
        <v>151030.62</v>
      </c>
      <c r="G33" s="103">
        <f>F33/E33</f>
        <v>0.18930175601318577</v>
      </c>
      <c r="H33" s="15"/>
    </row>
    <row r="34" spans="1:8" ht="15.75" x14ac:dyDescent="0.25">
      <c r="A34" s="70" t="s">
        <v>76</v>
      </c>
      <c r="B34" s="13"/>
      <c r="C34" s="14"/>
      <c r="D34" s="73">
        <v>3</v>
      </c>
      <c r="E34" s="74">
        <v>2846634</v>
      </c>
      <c r="F34" s="74">
        <v>636468</v>
      </c>
      <c r="G34" s="103">
        <f>F34/E34</f>
        <v>0.22358617230033787</v>
      </c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63</v>
      </c>
      <c r="E39" s="82">
        <f>SUM(E9:E38)</f>
        <v>19934793</v>
      </c>
      <c r="F39" s="82">
        <f>SUM(F9:F38)</f>
        <v>4925406.22</v>
      </c>
      <c r="G39" s="105">
        <f>F39/E39</f>
        <v>0.24707586479578694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138</v>
      </c>
      <c r="B41" s="24"/>
      <c r="C41" s="24"/>
      <c r="D41" s="25"/>
      <c r="E41" s="87"/>
      <c r="F41" s="88"/>
      <c r="G41" s="106"/>
      <c r="H41" s="2"/>
    </row>
    <row r="42" spans="1:8" ht="15.75" x14ac:dyDescent="0.25">
      <c r="A42" s="26"/>
      <c r="B42" s="26"/>
      <c r="C42" s="26"/>
      <c r="D42" s="89"/>
      <c r="E42" s="25" t="s">
        <v>147</v>
      </c>
      <c r="F42" s="25" t="s">
        <v>147</v>
      </c>
      <c r="G42" s="107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108" t="s">
        <v>135</v>
      </c>
      <c r="H43" s="2"/>
    </row>
    <row r="44" spans="1:8" ht="15.75" x14ac:dyDescent="0.25">
      <c r="A44" s="27" t="s">
        <v>10</v>
      </c>
      <c r="B44" s="28"/>
      <c r="C44" s="14"/>
      <c r="D44" s="73">
        <v>12</v>
      </c>
      <c r="E44" s="110">
        <v>5353656.5</v>
      </c>
      <c r="F44" s="74">
        <v>233641.67</v>
      </c>
      <c r="G44" s="103">
        <f>1-(+F44/E44)</f>
        <v>0.95635848695186176</v>
      </c>
      <c r="H44" s="2"/>
    </row>
    <row r="45" spans="1:8" ht="15.75" x14ac:dyDescent="0.25">
      <c r="A45" s="27"/>
      <c r="B45" s="28"/>
      <c r="C45" s="14"/>
      <c r="D45" s="73"/>
      <c r="E45" s="110"/>
      <c r="F45" s="74"/>
      <c r="G45" s="103"/>
      <c r="H45" s="2"/>
    </row>
    <row r="46" spans="1:8" x14ac:dyDescent="0.2">
      <c r="A46" s="16" t="s">
        <v>139</v>
      </c>
      <c r="B46" s="30"/>
      <c r="C46" s="14"/>
      <c r="D46" s="77"/>
      <c r="E46" s="96"/>
      <c r="F46" s="74"/>
      <c r="G46" s="104"/>
      <c r="H46" s="2"/>
    </row>
    <row r="47" spans="1:8" x14ac:dyDescent="0.2">
      <c r="A47" s="16" t="s">
        <v>44</v>
      </c>
      <c r="B47" s="28"/>
      <c r="C47" s="14"/>
      <c r="D47" s="77"/>
      <c r="E47" s="95"/>
      <c r="F47" s="74"/>
      <c r="G47" s="104"/>
      <c r="H47" s="2"/>
    </row>
    <row r="48" spans="1:8" x14ac:dyDescent="0.2">
      <c r="A48" s="16" t="s">
        <v>30</v>
      </c>
      <c r="B48" s="28"/>
      <c r="C48" s="14"/>
      <c r="D48" s="77"/>
      <c r="E48" s="95"/>
      <c r="F48" s="74"/>
      <c r="G48" s="104"/>
      <c r="H48" s="2"/>
    </row>
    <row r="49" spans="1:8" ht="15.75" x14ac:dyDescent="0.25">
      <c r="A49" s="32"/>
      <c r="B49" s="18"/>
      <c r="C49" s="14"/>
      <c r="D49" s="77"/>
      <c r="E49" s="80"/>
      <c r="F49" s="80"/>
      <c r="G49" s="104"/>
      <c r="H49" s="2"/>
    </row>
    <row r="50" spans="1:8" ht="15.75" x14ac:dyDescent="0.25">
      <c r="A50" s="20" t="s">
        <v>140</v>
      </c>
      <c r="B50" s="20"/>
      <c r="C50" s="21"/>
      <c r="D50" s="137">
        <f>SUM(D44:D46)</f>
        <v>12</v>
      </c>
      <c r="E50" s="138">
        <f>SUM(E44:E49)</f>
        <v>5353656.5</v>
      </c>
      <c r="F50" s="138">
        <f>SUM(F44:F49)</f>
        <v>233641.67</v>
      </c>
      <c r="G50" s="109">
        <f>1-(+F50/E50)</f>
        <v>0.95635848695186176</v>
      </c>
      <c r="H50" s="2"/>
    </row>
    <row r="51" spans="1:8" ht="15.75" x14ac:dyDescent="0.25">
      <c r="A51" s="22"/>
      <c r="B51" s="22"/>
      <c r="C51" s="22"/>
      <c r="D51" s="135"/>
      <c r="E51" s="136"/>
      <c r="F51" s="106"/>
      <c r="G51" s="106"/>
      <c r="H51" s="2"/>
    </row>
    <row r="52" spans="1:8" ht="18" x14ac:dyDescent="0.25">
      <c r="A52" s="23" t="s">
        <v>32</v>
      </c>
      <c r="B52" s="24"/>
      <c r="C52" s="24"/>
      <c r="D52" s="25"/>
      <c r="E52" s="87"/>
      <c r="F52" s="88"/>
      <c r="G52" s="106"/>
      <c r="H52" s="2"/>
    </row>
    <row r="53" spans="1:8" ht="15.75" x14ac:dyDescent="0.25">
      <c r="A53" s="26"/>
      <c r="B53" s="26"/>
      <c r="C53" s="26"/>
      <c r="D53" s="89"/>
      <c r="E53" s="25" t="s">
        <v>133</v>
      </c>
      <c r="F53" s="25" t="s">
        <v>133</v>
      </c>
      <c r="G53" s="107" t="s">
        <v>5</v>
      </c>
      <c r="H53" s="2"/>
    </row>
    <row r="54" spans="1:8" ht="15.75" x14ac:dyDescent="0.25">
      <c r="A54" s="26"/>
      <c r="B54" s="26"/>
      <c r="C54" s="26"/>
      <c r="D54" s="89" t="s">
        <v>6</v>
      </c>
      <c r="E54" s="90" t="s">
        <v>134</v>
      </c>
      <c r="F54" s="88" t="s">
        <v>8</v>
      </c>
      <c r="G54" s="108" t="s">
        <v>135</v>
      </c>
      <c r="H54" s="2"/>
    </row>
    <row r="55" spans="1:8" ht="15.75" x14ac:dyDescent="0.25">
      <c r="A55" s="27" t="s">
        <v>33</v>
      </c>
      <c r="B55" s="28"/>
      <c r="C55" s="14"/>
      <c r="D55" s="73">
        <v>95</v>
      </c>
      <c r="E55" s="74">
        <v>17000049.199999999</v>
      </c>
      <c r="F55" s="74">
        <v>749920.17</v>
      </c>
      <c r="G55" s="103">
        <f>1-(+F55/E55)</f>
        <v>0.95588717649123034</v>
      </c>
      <c r="H55" s="15"/>
    </row>
    <row r="56" spans="1:8" ht="15.75" x14ac:dyDescent="0.25">
      <c r="A56" s="27" t="s">
        <v>34</v>
      </c>
      <c r="B56" s="28"/>
      <c r="C56" s="14"/>
      <c r="D56" s="73">
        <v>9</v>
      </c>
      <c r="E56" s="74">
        <v>7793459.2400000002</v>
      </c>
      <c r="F56" s="74">
        <v>820893.11</v>
      </c>
      <c r="G56" s="103">
        <f>1-(+F56/E56)</f>
        <v>0.89466896730700041</v>
      </c>
      <c r="H56" s="15"/>
    </row>
    <row r="57" spans="1:8" ht="15.75" x14ac:dyDescent="0.25">
      <c r="A57" s="27" t="s">
        <v>35</v>
      </c>
      <c r="B57" s="28"/>
      <c r="C57" s="14"/>
      <c r="D57" s="73">
        <v>262</v>
      </c>
      <c r="E57" s="74">
        <v>16746853.5</v>
      </c>
      <c r="F57" s="74">
        <v>774155.41</v>
      </c>
      <c r="G57" s="103">
        <f>1-(+F57/E57)</f>
        <v>0.9537730828062716</v>
      </c>
      <c r="H57" s="15"/>
    </row>
    <row r="58" spans="1:8" ht="15.75" x14ac:dyDescent="0.25">
      <c r="A58" s="27" t="s">
        <v>36</v>
      </c>
      <c r="B58" s="28"/>
      <c r="C58" s="14"/>
      <c r="D58" s="73">
        <v>17</v>
      </c>
      <c r="E58" s="74">
        <v>1497199</v>
      </c>
      <c r="F58" s="74">
        <v>156469.5</v>
      </c>
      <c r="G58" s="103">
        <f>1-(+F58/E58)</f>
        <v>0.8954918484449963</v>
      </c>
      <c r="H58" s="15"/>
    </row>
    <row r="59" spans="1:8" ht="15.75" x14ac:dyDescent="0.25">
      <c r="A59" s="27" t="s">
        <v>37</v>
      </c>
      <c r="B59" s="28"/>
      <c r="C59" s="14"/>
      <c r="D59" s="73">
        <v>109</v>
      </c>
      <c r="E59" s="74">
        <v>17818953</v>
      </c>
      <c r="F59" s="74">
        <v>1294000.6399999999</v>
      </c>
      <c r="G59" s="103">
        <f>1-(+F59/E59)</f>
        <v>0.92738065811161863</v>
      </c>
      <c r="H59" s="15"/>
    </row>
    <row r="60" spans="1:8" ht="15.75" x14ac:dyDescent="0.25">
      <c r="A60" s="27" t="s">
        <v>38</v>
      </c>
      <c r="B60" s="28"/>
      <c r="C60" s="14"/>
      <c r="D60" s="73"/>
      <c r="E60" s="74"/>
      <c r="F60" s="74"/>
      <c r="G60" s="103"/>
      <c r="H60" s="15"/>
    </row>
    <row r="61" spans="1:8" ht="15.75" x14ac:dyDescent="0.25">
      <c r="A61" s="27" t="s">
        <v>39</v>
      </c>
      <c r="B61" s="28"/>
      <c r="C61" s="14"/>
      <c r="D61" s="73">
        <v>30</v>
      </c>
      <c r="E61" s="74">
        <v>5187592.5</v>
      </c>
      <c r="F61" s="74">
        <v>238211.57</v>
      </c>
      <c r="G61" s="103">
        <f t="shared" ref="G61:G66" si="0">1-(+F61/E61)</f>
        <v>0.95408051615465173</v>
      </c>
      <c r="H61" s="15"/>
    </row>
    <row r="62" spans="1:8" ht="15.75" x14ac:dyDescent="0.25">
      <c r="A62" s="27" t="s">
        <v>40</v>
      </c>
      <c r="B62" s="28"/>
      <c r="C62" s="14"/>
      <c r="D62" s="73">
        <v>8</v>
      </c>
      <c r="E62" s="74">
        <v>1019910</v>
      </c>
      <c r="F62" s="74">
        <v>84817.35</v>
      </c>
      <c r="G62" s="103">
        <f t="shared" si="0"/>
        <v>0.91683839750566221</v>
      </c>
      <c r="H62" s="15"/>
    </row>
    <row r="63" spans="1:8" ht="15.75" x14ac:dyDescent="0.25">
      <c r="A63" s="54" t="s">
        <v>41</v>
      </c>
      <c r="B63" s="28"/>
      <c r="C63" s="14"/>
      <c r="D63" s="73">
        <v>6</v>
      </c>
      <c r="E63" s="74">
        <v>1034225</v>
      </c>
      <c r="F63" s="74">
        <v>-50800</v>
      </c>
      <c r="G63" s="103">
        <f t="shared" si="0"/>
        <v>1.0491189054606107</v>
      </c>
      <c r="H63" s="15"/>
    </row>
    <row r="64" spans="1:8" ht="15.75" x14ac:dyDescent="0.25">
      <c r="A64" s="55" t="s">
        <v>60</v>
      </c>
      <c r="B64" s="28"/>
      <c r="C64" s="14"/>
      <c r="D64" s="73">
        <v>2</v>
      </c>
      <c r="E64" s="74">
        <v>327200</v>
      </c>
      <c r="F64" s="74">
        <v>18400</v>
      </c>
      <c r="G64" s="103">
        <f t="shared" si="0"/>
        <v>0.94376528117359415</v>
      </c>
      <c r="H64" s="15"/>
    </row>
    <row r="65" spans="1:8" ht="15.75" x14ac:dyDescent="0.25">
      <c r="A65" s="27" t="s">
        <v>99</v>
      </c>
      <c r="B65" s="28"/>
      <c r="C65" s="14"/>
      <c r="D65" s="73">
        <v>1199</v>
      </c>
      <c r="E65" s="74">
        <v>130627410.81999999</v>
      </c>
      <c r="F65" s="74">
        <v>14366194.75</v>
      </c>
      <c r="G65" s="103">
        <f t="shared" si="0"/>
        <v>0.89002159148820525</v>
      </c>
      <c r="H65" s="15"/>
    </row>
    <row r="66" spans="1:8" ht="15.75" x14ac:dyDescent="0.25">
      <c r="A66" s="71" t="s">
        <v>100</v>
      </c>
      <c r="B66" s="30"/>
      <c r="C66" s="14"/>
      <c r="D66" s="73">
        <v>3</v>
      </c>
      <c r="E66" s="74">
        <v>394748</v>
      </c>
      <c r="F66" s="74">
        <v>40018.94</v>
      </c>
      <c r="G66" s="103">
        <f t="shared" si="0"/>
        <v>0.89862155096415941</v>
      </c>
      <c r="H66" s="15"/>
    </row>
    <row r="67" spans="1:8" x14ac:dyDescent="0.2">
      <c r="A67" s="31" t="s">
        <v>42</v>
      </c>
      <c r="B67" s="30"/>
      <c r="C67" s="14"/>
      <c r="D67" s="77"/>
      <c r="E67" s="96"/>
      <c r="F67" s="74"/>
      <c r="G67" s="104"/>
      <c r="H67" s="15"/>
    </row>
    <row r="68" spans="1:8" x14ac:dyDescent="0.2">
      <c r="A68" s="16" t="s">
        <v>43</v>
      </c>
      <c r="B68" s="28"/>
      <c r="C68" s="14"/>
      <c r="D68" s="77"/>
      <c r="E68" s="96"/>
      <c r="F68" s="74"/>
      <c r="G68" s="104"/>
      <c r="H68" s="15"/>
    </row>
    <row r="69" spans="1:8" x14ac:dyDescent="0.2">
      <c r="A69" s="16" t="s">
        <v>29</v>
      </c>
      <c r="B69" s="28"/>
      <c r="C69" s="14"/>
      <c r="D69" s="77"/>
      <c r="E69" s="95"/>
      <c r="F69" s="74"/>
      <c r="G69" s="104"/>
      <c r="H69" s="15"/>
    </row>
    <row r="70" spans="1:8" x14ac:dyDescent="0.2">
      <c r="A70" s="16" t="s">
        <v>30</v>
      </c>
      <c r="B70" s="28"/>
      <c r="C70" s="14"/>
      <c r="D70" s="77"/>
      <c r="E70" s="95"/>
      <c r="F70" s="74"/>
      <c r="G70" s="104"/>
      <c r="H70" s="15"/>
    </row>
    <row r="71" spans="1:8" ht="15.75" x14ac:dyDescent="0.25">
      <c r="A71" s="32"/>
      <c r="B71" s="18"/>
      <c r="C71" s="14"/>
      <c r="D71" s="77"/>
      <c r="E71" s="80"/>
      <c r="F71" s="80"/>
      <c r="G71" s="104"/>
      <c r="H71" s="2"/>
    </row>
    <row r="72" spans="1:8" ht="15.75" x14ac:dyDescent="0.25">
      <c r="A72" s="20" t="s">
        <v>45</v>
      </c>
      <c r="B72" s="20"/>
      <c r="C72" s="21"/>
      <c r="D72" s="81">
        <f>SUM(D55:D68)</f>
        <v>1740</v>
      </c>
      <c r="E72" s="82">
        <f>SUM(E55:E71)</f>
        <v>199447600.25999999</v>
      </c>
      <c r="F72" s="82">
        <f>SUM(F55:F71)</f>
        <v>18492281.440000001</v>
      </c>
      <c r="G72" s="109">
        <f>1-(+F72/E72)</f>
        <v>0.90728250720543413</v>
      </c>
      <c r="H72" s="2"/>
    </row>
    <row r="73" spans="1:8" x14ac:dyDescent="0.2">
      <c r="A73" s="33"/>
      <c r="B73" s="33"/>
      <c r="C73" s="33"/>
      <c r="D73" s="91"/>
      <c r="E73" s="92"/>
      <c r="F73" s="34"/>
      <c r="G73" s="34"/>
      <c r="H73" s="2"/>
    </row>
    <row r="74" spans="1:8" ht="18" x14ac:dyDescent="0.25">
      <c r="A74" s="35" t="s">
        <v>46</v>
      </c>
      <c r="B74" s="36"/>
      <c r="C74" s="36"/>
      <c r="D74" s="36"/>
      <c r="E74" s="36"/>
      <c r="F74" s="37">
        <f>F72+F39+F50</f>
        <v>23651329.330000002</v>
      </c>
      <c r="G74" s="36"/>
      <c r="H74" s="2"/>
    </row>
    <row r="75" spans="1:8" ht="18" x14ac:dyDescent="0.25">
      <c r="A75" s="35"/>
      <c r="B75" s="36"/>
      <c r="C75" s="36"/>
      <c r="D75" s="36"/>
      <c r="E75" s="36"/>
      <c r="F75" s="37"/>
      <c r="G75" s="36"/>
      <c r="H75" s="2"/>
    </row>
    <row r="76" spans="1:8" ht="15.75" x14ac:dyDescent="0.25">
      <c r="A76" s="4" t="s">
        <v>47</v>
      </c>
      <c r="B76" s="40"/>
      <c r="C76" s="40"/>
      <c r="D76" s="40"/>
      <c r="E76" s="40"/>
      <c r="F76" s="41"/>
      <c r="G76" s="40"/>
      <c r="H76" s="2"/>
    </row>
    <row r="77" spans="1:8" ht="15.75" x14ac:dyDescent="0.25">
      <c r="A77" s="4" t="s">
        <v>48</v>
      </c>
      <c r="B77" s="40"/>
      <c r="C77" s="40"/>
      <c r="D77" s="40"/>
      <c r="E77" s="40"/>
      <c r="F77" s="41"/>
      <c r="G77" s="40"/>
      <c r="H77" s="2"/>
    </row>
    <row r="78" spans="1:8" ht="15.75" x14ac:dyDescent="0.25">
      <c r="A78" s="4" t="s">
        <v>49</v>
      </c>
      <c r="B78" s="40"/>
      <c r="C78" s="40"/>
      <c r="D78" s="40"/>
      <c r="E78" s="40"/>
      <c r="F78" s="41"/>
      <c r="G78" s="40"/>
      <c r="H78" s="2"/>
    </row>
    <row r="79" spans="1:8" ht="15.75" x14ac:dyDescent="0.25">
      <c r="A79" s="4"/>
      <c r="B79" s="40"/>
      <c r="C79" s="40"/>
      <c r="D79" s="40"/>
      <c r="E79" s="40"/>
      <c r="F79" s="41"/>
      <c r="G79" s="40"/>
      <c r="H79" s="2"/>
    </row>
    <row r="80" spans="1:8" ht="18" x14ac:dyDescent="0.25">
      <c r="A80" s="42" t="s">
        <v>50</v>
      </c>
      <c r="B80" s="39"/>
      <c r="C80" s="39"/>
      <c r="D80" s="39"/>
      <c r="E80" s="39"/>
      <c r="F80" s="37"/>
      <c r="G80" s="39"/>
      <c r="H80" s="2"/>
    </row>
    <row r="81" spans="1:8" ht="18" x14ac:dyDescent="0.25">
      <c r="A81" s="43"/>
      <c r="B81" s="39"/>
      <c r="C81" s="39"/>
      <c r="D81" s="39"/>
      <c r="E81" s="37"/>
      <c r="F81" s="2"/>
      <c r="G81" s="2"/>
      <c r="H81" s="2"/>
    </row>
    <row r="82" spans="1:8" ht="18" x14ac:dyDescent="0.25">
      <c r="A82" s="115"/>
      <c r="B82" s="116"/>
      <c r="C82" s="116"/>
      <c r="D82" s="116"/>
      <c r="E82" s="44"/>
      <c r="F82" s="2"/>
      <c r="G82" s="2"/>
      <c r="H82" s="2"/>
    </row>
    <row r="83" spans="1:8" ht="18" x14ac:dyDescent="0.25">
      <c r="A83" s="43"/>
      <c r="B83" s="39"/>
      <c r="C83" s="39"/>
      <c r="D83" s="39"/>
      <c r="E83" s="45"/>
      <c r="F83" s="2"/>
      <c r="G83" s="2"/>
      <c r="H83" s="2"/>
    </row>
    <row r="84" spans="1:8" ht="18" x14ac:dyDescent="0.25">
      <c r="A84" s="43"/>
      <c r="B84" s="39"/>
      <c r="C84" s="39"/>
      <c r="D84" s="39"/>
      <c r="E84" s="46"/>
      <c r="F84" s="2"/>
      <c r="G84" s="2"/>
      <c r="H84" s="2"/>
    </row>
    <row r="85" spans="1:8" ht="18" x14ac:dyDescent="0.25">
      <c r="A85" s="43"/>
      <c r="B85" s="39"/>
      <c r="C85" s="39"/>
      <c r="D85" s="39"/>
      <c r="E85" s="37"/>
      <c r="F85" s="2"/>
      <c r="G85" s="2"/>
      <c r="H85" s="2"/>
    </row>
    <row r="86" spans="1:8" ht="18" x14ac:dyDescent="0.25">
      <c r="A86" s="43"/>
      <c r="B86" s="39"/>
      <c r="C86" s="39"/>
      <c r="D86" s="39"/>
      <c r="E86" s="37"/>
      <c r="F86" s="2"/>
      <c r="G86" s="2"/>
      <c r="H86" s="2"/>
    </row>
    <row r="87" spans="1:8" ht="18" x14ac:dyDescent="0.25">
      <c r="A87" s="43"/>
      <c r="B87" s="39"/>
      <c r="C87" s="39"/>
      <c r="D87" s="39"/>
      <c r="E87" s="44"/>
      <c r="F87" s="2"/>
      <c r="G87" s="2"/>
      <c r="H87" s="2"/>
    </row>
    <row r="88" spans="1:8" ht="18" x14ac:dyDescent="0.25">
      <c r="A88" s="43"/>
      <c r="B88" s="39"/>
      <c r="C88" s="39"/>
      <c r="D88" s="39"/>
      <c r="E88" s="45"/>
      <c r="F88" s="2"/>
      <c r="G88" s="2"/>
      <c r="H88" s="2"/>
    </row>
    <row r="89" spans="1:8" ht="18" x14ac:dyDescent="0.25">
      <c r="A89" s="43"/>
      <c r="B89" s="39"/>
      <c r="C89" s="39"/>
      <c r="D89" s="39"/>
      <c r="E89" s="45"/>
      <c r="F89" s="2"/>
      <c r="G89" s="2"/>
      <c r="H89" s="2"/>
    </row>
    <row r="90" spans="1:8" ht="18" x14ac:dyDescent="0.25">
      <c r="A90" s="43"/>
      <c r="B90" s="39"/>
      <c r="C90" s="39"/>
      <c r="D90" s="39"/>
      <c r="E90" s="45"/>
      <c r="F90" s="2"/>
      <c r="G90" s="2"/>
      <c r="H90" s="2"/>
    </row>
    <row r="91" spans="1:8" ht="18" x14ac:dyDescent="0.25">
      <c r="A91" s="43"/>
      <c r="B91" s="39"/>
      <c r="C91" s="39"/>
      <c r="D91" s="39"/>
      <c r="E91" s="47"/>
      <c r="F91" s="2"/>
      <c r="G91" s="2"/>
      <c r="H91" s="2"/>
    </row>
    <row r="92" spans="1:8" ht="18" x14ac:dyDescent="0.25">
      <c r="A92" s="43"/>
      <c r="B92" s="39"/>
      <c r="C92" s="39"/>
      <c r="D92" s="39"/>
      <c r="E92" s="39"/>
      <c r="F92" s="2"/>
      <c r="G92" s="2"/>
      <c r="H92" s="2"/>
    </row>
    <row r="93" spans="1:8" ht="15.75" x14ac:dyDescent="0.25">
      <c r="A93" s="48"/>
      <c r="B93" s="2"/>
      <c r="C93" s="2"/>
      <c r="D93" s="2"/>
      <c r="E93" s="2"/>
      <c r="F93" s="2"/>
      <c r="G93" s="2"/>
      <c r="H93" s="2"/>
    </row>
  </sheetData>
  <phoneticPr fontId="17" type="noConversion"/>
  <printOptions horizontalCentered="1"/>
  <pageMargins left="0.20624999999999999" right="0.5" top="0.31944444444444398" bottom="0.25" header="0.5" footer="0.5"/>
  <pageSetup scale="4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46" zoomScale="87" workbookViewId="0">
      <selection activeCell="D13" sqref="D13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OCTOBER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117"/>
      <c r="C5" s="117"/>
      <c r="D5" s="61" t="s">
        <v>77</v>
      </c>
      <c r="E5" s="62"/>
      <c r="F5" s="8"/>
      <c r="G5" s="118"/>
      <c r="H5" s="2"/>
    </row>
    <row r="6" spans="1:8" ht="18" x14ac:dyDescent="0.25">
      <c r="A6" s="23" t="s">
        <v>3</v>
      </c>
      <c r="B6" s="117"/>
      <c r="C6" s="117"/>
      <c r="D6" s="117"/>
      <c r="E6" s="117"/>
      <c r="F6" s="118"/>
      <c r="G6" s="118"/>
      <c r="H6" s="2"/>
    </row>
    <row r="7" spans="1:8" ht="15.75" x14ac:dyDescent="0.25">
      <c r="A7" s="64"/>
      <c r="B7" s="64"/>
      <c r="C7" s="64"/>
      <c r="D7" s="64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4"/>
      <c r="B8" s="64"/>
      <c r="C8" s="64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99"/>
      <c r="F9" s="110"/>
      <c r="G9" s="103"/>
      <c r="H9" s="15"/>
    </row>
    <row r="10" spans="1:8" ht="15.75" x14ac:dyDescent="0.25">
      <c r="A10" s="93" t="s">
        <v>11</v>
      </c>
      <c r="B10" s="13"/>
      <c r="C10" s="14"/>
      <c r="D10" s="73"/>
      <c r="E10" s="99"/>
      <c r="F10" s="110"/>
      <c r="G10" s="103"/>
      <c r="H10" s="15"/>
    </row>
    <row r="11" spans="1:8" ht="15.75" x14ac:dyDescent="0.25">
      <c r="A11" s="93" t="s">
        <v>120</v>
      </c>
      <c r="B11" s="13"/>
      <c r="C11" s="14"/>
      <c r="D11" s="73"/>
      <c r="E11" s="99"/>
      <c r="F11" s="110"/>
      <c r="G11" s="103"/>
      <c r="H11" s="15"/>
    </row>
    <row r="12" spans="1:8" ht="15.75" x14ac:dyDescent="0.25">
      <c r="A12" s="93" t="s">
        <v>25</v>
      </c>
      <c r="B12" s="13"/>
      <c r="C12" s="14"/>
      <c r="D12" s="73"/>
      <c r="E12" s="99"/>
      <c r="F12" s="110"/>
      <c r="G12" s="103"/>
      <c r="H12" s="15"/>
    </row>
    <row r="13" spans="1:8" ht="15.75" x14ac:dyDescent="0.25">
      <c r="A13" s="93" t="s">
        <v>74</v>
      </c>
      <c r="B13" s="13"/>
      <c r="C13" s="14"/>
      <c r="D13" s="73">
        <v>18</v>
      </c>
      <c r="E13" s="99">
        <v>2201929</v>
      </c>
      <c r="F13" s="110">
        <v>398007.16</v>
      </c>
      <c r="G13" s="103">
        <f>F13/E13</f>
        <v>0.18075385718613088</v>
      </c>
      <c r="H13" s="15"/>
    </row>
    <row r="14" spans="1:8" ht="15.75" x14ac:dyDescent="0.25">
      <c r="A14" s="93" t="s">
        <v>107</v>
      </c>
      <c r="B14" s="13"/>
      <c r="C14" s="14"/>
      <c r="D14" s="73">
        <v>3</v>
      </c>
      <c r="E14" s="99">
        <v>586345</v>
      </c>
      <c r="F14" s="110">
        <v>89508</v>
      </c>
      <c r="G14" s="103">
        <f>F14/E14</f>
        <v>0.15265415412427838</v>
      </c>
      <c r="H14" s="15"/>
    </row>
    <row r="15" spans="1:8" ht="15.75" x14ac:dyDescent="0.25">
      <c r="A15" s="93" t="s">
        <v>109</v>
      </c>
      <c r="B15" s="13"/>
      <c r="C15" s="14"/>
      <c r="D15" s="73"/>
      <c r="E15" s="99"/>
      <c r="F15" s="110"/>
      <c r="G15" s="103"/>
      <c r="H15" s="15"/>
    </row>
    <row r="16" spans="1:8" ht="15.75" x14ac:dyDescent="0.25">
      <c r="A16" s="93" t="s">
        <v>104</v>
      </c>
      <c r="B16" s="13"/>
      <c r="C16" s="14"/>
      <c r="D16" s="73">
        <v>1</v>
      </c>
      <c r="E16" s="99">
        <v>20307</v>
      </c>
      <c r="F16" s="110">
        <v>2631.5</v>
      </c>
      <c r="G16" s="103">
        <f>F16/E16</f>
        <v>0.12958585709361303</v>
      </c>
      <c r="H16" s="15"/>
    </row>
    <row r="17" spans="1:8" ht="15.75" x14ac:dyDescent="0.25">
      <c r="A17" s="93" t="s">
        <v>78</v>
      </c>
      <c r="B17" s="13"/>
      <c r="C17" s="14"/>
      <c r="D17" s="73">
        <v>2</v>
      </c>
      <c r="E17" s="99">
        <v>380749</v>
      </c>
      <c r="F17" s="110">
        <v>-117</v>
      </c>
      <c r="G17" s="103">
        <f>F17/E17</f>
        <v>-3.0728905394367416E-4</v>
      </c>
      <c r="H17" s="15"/>
    </row>
    <row r="18" spans="1:8" ht="15.75" x14ac:dyDescent="0.25">
      <c r="A18" s="70" t="s">
        <v>114</v>
      </c>
      <c r="B18" s="13"/>
      <c r="C18" s="14"/>
      <c r="D18" s="73">
        <v>1</v>
      </c>
      <c r="E18" s="99">
        <v>396959</v>
      </c>
      <c r="F18" s="110">
        <v>159881</v>
      </c>
      <c r="G18" s="103">
        <f>F18/E18</f>
        <v>0.40276451724233486</v>
      </c>
      <c r="H18" s="15"/>
    </row>
    <row r="19" spans="1:8" ht="15.75" x14ac:dyDescent="0.25">
      <c r="A19" s="70" t="s">
        <v>14</v>
      </c>
      <c r="B19" s="13"/>
      <c r="C19" s="14"/>
      <c r="D19" s="73"/>
      <c r="E19" s="99"/>
      <c r="F19" s="110"/>
      <c r="G19" s="103"/>
      <c r="H19" s="15"/>
    </row>
    <row r="20" spans="1:8" ht="15.75" x14ac:dyDescent="0.25">
      <c r="A20" s="93" t="s">
        <v>15</v>
      </c>
      <c r="B20" s="13"/>
      <c r="C20" s="14"/>
      <c r="D20" s="73">
        <v>2</v>
      </c>
      <c r="E20" s="99">
        <v>1057827</v>
      </c>
      <c r="F20" s="110">
        <v>188640</v>
      </c>
      <c r="G20" s="103">
        <f>F20/E20</f>
        <v>0.17832783621518453</v>
      </c>
      <c r="H20" s="15"/>
    </row>
    <row r="21" spans="1:8" ht="15.75" x14ac:dyDescent="0.25">
      <c r="A21" s="93" t="s">
        <v>59</v>
      </c>
      <c r="B21" s="13"/>
      <c r="C21" s="14"/>
      <c r="D21" s="73"/>
      <c r="E21" s="99"/>
      <c r="F21" s="110"/>
      <c r="G21" s="103"/>
      <c r="H21" s="15"/>
    </row>
    <row r="22" spans="1:8" ht="15.75" x14ac:dyDescent="0.25">
      <c r="A22" s="93" t="s">
        <v>98</v>
      </c>
      <c r="B22" s="13"/>
      <c r="C22" s="14"/>
      <c r="D22" s="73"/>
      <c r="E22" s="99"/>
      <c r="F22" s="110"/>
      <c r="G22" s="103"/>
      <c r="H22" s="15"/>
    </row>
    <row r="23" spans="1:8" ht="15.75" x14ac:dyDescent="0.25">
      <c r="A23" s="93" t="s">
        <v>115</v>
      </c>
      <c r="B23" s="13"/>
      <c r="C23" s="14"/>
      <c r="D23" s="73">
        <v>3</v>
      </c>
      <c r="E23" s="99">
        <v>956214</v>
      </c>
      <c r="F23" s="110">
        <v>272846.11</v>
      </c>
      <c r="G23" s="103">
        <f t="shared" ref="G23:G29" si="0">F23/E23</f>
        <v>0.28534000757152689</v>
      </c>
      <c r="H23" s="15"/>
    </row>
    <row r="24" spans="1:8" ht="15.75" x14ac:dyDescent="0.25">
      <c r="A24" s="93" t="s">
        <v>18</v>
      </c>
      <c r="B24" s="13"/>
      <c r="C24" s="14"/>
      <c r="D24" s="73">
        <v>3</v>
      </c>
      <c r="E24" s="99">
        <v>2163693</v>
      </c>
      <c r="F24" s="110">
        <v>98930.5</v>
      </c>
      <c r="G24" s="103">
        <f t="shared" si="0"/>
        <v>4.5722983805928104E-2</v>
      </c>
      <c r="H24" s="15"/>
    </row>
    <row r="25" spans="1:8" ht="15.75" x14ac:dyDescent="0.25">
      <c r="A25" s="94" t="s">
        <v>20</v>
      </c>
      <c r="B25" s="13"/>
      <c r="C25" s="14"/>
      <c r="D25" s="73">
        <v>4</v>
      </c>
      <c r="E25" s="99">
        <v>838443</v>
      </c>
      <c r="F25" s="110">
        <v>202788</v>
      </c>
      <c r="G25" s="103">
        <f t="shared" si="0"/>
        <v>0.24186259531059356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110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99"/>
      <c r="F27" s="110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99"/>
      <c r="F28" s="110"/>
      <c r="G28" s="103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99">
        <v>39930</v>
      </c>
      <c r="F29" s="110">
        <v>12417</v>
      </c>
      <c r="G29" s="103">
        <f t="shared" si="0"/>
        <v>0.31096919609316304</v>
      </c>
      <c r="H29" s="15"/>
    </row>
    <row r="30" spans="1:8" ht="15.75" x14ac:dyDescent="0.25">
      <c r="A30" s="70" t="s">
        <v>67</v>
      </c>
      <c r="B30" s="13"/>
      <c r="C30" s="14"/>
      <c r="D30" s="73"/>
      <c r="E30" s="99"/>
      <c r="F30" s="110"/>
      <c r="G30" s="103"/>
      <c r="H30" s="15"/>
    </row>
    <row r="31" spans="1:8" ht="15.75" x14ac:dyDescent="0.25">
      <c r="A31" s="70" t="s">
        <v>79</v>
      </c>
      <c r="B31" s="13"/>
      <c r="C31" s="14"/>
      <c r="D31" s="73"/>
      <c r="E31" s="99"/>
      <c r="F31" s="110"/>
      <c r="G31" s="103"/>
      <c r="H31" s="15"/>
    </row>
    <row r="32" spans="1:8" ht="15.75" x14ac:dyDescent="0.25">
      <c r="A32" s="70" t="s">
        <v>110</v>
      </c>
      <c r="B32" s="13"/>
      <c r="C32" s="14"/>
      <c r="D32" s="73">
        <v>1</v>
      </c>
      <c r="E32" s="99">
        <v>92494</v>
      </c>
      <c r="F32" s="110">
        <v>30558</v>
      </c>
      <c r="G32" s="103">
        <f>F32/E32</f>
        <v>0.33037818669319091</v>
      </c>
      <c r="H32" s="15"/>
    </row>
    <row r="33" spans="1:8" ht="15.75" x14ac:dyDescent="0.25">
      <c r="A33" s="70" t="s">
        <v>27</v>
      </c>
      <c r="B33" s="13"/>
      <c r="C33" s="14"/>
      <c r="D33" s="73"/>
      <c r="E33" s="99"/>
      <c r="F33" s="110"/>
      <c r="G33" s="103"/>
      <c r="H33" s="15"/>
    </row>
    <row r="34" spans="1:8" ht="15.75" x14ac:dyDescent="0.25">
      <c r="A34" s="70" t="s">
        <v>76</v>
      </c>
      <c r="B34" s="13"/>
      <c r="C34" s="14"/>
      <c r="D34" s="73">
        <v>5</v>
      </c>
      <c r="E34" s="99">
        <v>4012840</v>
      </c>
      <c r="F34" s="110">
        <v>799394</v>
      </c>
      <c r="G34" s="103">
        <f>F34/E34</f>
        <v>0.19920903898485862</v>
      </c>
      <c r="H34" s="15"/>
    </row>
    <row r="35" spans="1:8" x14ac:dyDescent="0.2">
      <c r="A35" s="16" t="s">
        <v>28</v>
      </c>
      <c r="B35" s="13"/>
      <c r="C35" s="14"/>
      <c r="D35" s="77"/>
      <c r="E35" s="99"/>
      <c r="F35" s="110"/>
      <c r="G35" s="104"/>
      <c r="H35" s="15"/>
    </row>
    <row r="36" spans="1:8" x14ac:dyDescent="0.2">
      <c r="A36" s="16" t="s">
        <v>44</v>
      </c>
      <c r="B36" s="13"/>
      <c r="C36" s="14"/>
      <c r="D36" s="77"/>
      <c r="E36" s="99"/>
      <c r="F36" s="110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44</v>
      </c>
      <c r="E39" s="82">
        <f>SUM(E9:E38)</f>
        <v>12747730</v>
      </c>
      <c r="F39" s="82">
        <f>SUM(F9:F38)</f>
        <v>2255484.27</v>
      </c>
      <c r="G39" s="105">
        <f>F39/E39</f>
        <v>0.1769322279339145</v>
      </c>
      <c r="H39" s="15"/>
    </row>
    <row r="40" spans="1:8" ht="15.75" x14ac:dyDescent="0.25">
      <c r="A40" s="119"/>
      <c r="B40" s="120"/>
      <c r="C40" s="21"/>
      <c r="D40" s="121"/>
      <c r="E40" s="122"/>
      <c r="F40" s="122"/>
      <c r="G40" s="123"/>
      <c r="H40" s="15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106"/>
      <c r="H41" s="15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107" t="s">
        <v>5</v>
      </c>
      <c r="H42" s="15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108" t="s">
        <v>135</v>
      </c>
      <c r="H43" s="15"/>
    </row>
    <row r="44" spans="1:8" ht="15.75" x14ac:dyDescent="0.25">
      <c r="A44" s="27" t="s">
        <v>33</v>
      </c>
      <c r="B44" s="28"/>
      <c r="C44" s="14"/>
      <c r="D44" s="73">
        <v>144</v>
      </c>
      <c r="E44" s="74">
        <v>27944963.370000001</v>
      </c>
      <c r="F44" s="74">
        <v>1413004.5</v>
      </c>
      <c r="G44" s="103">
        <f>1-(+F44/E44)</f>
        <v>0.94943616560553756</v>
      </c>
      <c r="H44" s="15"/>
    </row>
    <row r="45" spans="1:8" ht="15.75" x14ac:dyDescent="0.25">
      <c r="A45" s="27" t="s">
        <v>34</v>
      </c>
      <c r="B45" s="28"/>
      <c r="C45" s="14"/>
      <c r="D45" s="73">
        <v>24</v>
      </c>
      <c r="E45" s="74">
        <v>9325398.0999999996</v>
      </c>
      <c r="F45" s="74">
        <v>840684.22</v>
      </c>
      <c r="G45" s="103">
        <f t="shared" ref="G45:G54" si="1">1-(+F45/E45)</f>
        <v>0.90985004490049604</v>
      </c>
      <c r="H45" s="15"/>
    </row>
    <row r="46" spans="1:8" ht="15.75" x14ac:dyDescent="0.25">
      <c r="A46" s="27" t="s">
        <v>35</v>
      </c>
      <c r="B46" s="28"/>
      <c r="C46" s="14"/>
      <c r="D46" s="73">
        <v>133</v>
      </c>
      <c r="E46" s="74">
        <v>18926152.539999999</v>
      </c>
      <c r="F46" s="74">
        <v>956578.35</v>
      </c>
      <c r="G46" s="103">
        <f t="shared" si="1"/>
        <v>0.94945732641759628</v>
      </c>
      <c r="H46" s="15"/>
    </row>
    <row r="47" spans="1:8" ht="15.75" x14ac:dyDescent="0.25">
      <c r="A47" s="27" t="s">
        <v>36</v>
      </c>
      <c r="B47" s="28"/>
      <c r="C47" s="14"/>
      <c r="D47" s="73">
        <v>6</v>
      </c>
      <c r="E47" s="74">
        <v>1151800</v>
      </c>
      <c r="F47" s="74">
        <v>74107.740000000005</v>
      </c>
      <c r="G47" s="103">
        <f t="shared" si="1"/>
        <v>0.93565919430456679</v>
      </c>
      <c r="H47" s="15"/>
    </row>
    <row r="48" spans="1:8" ht="15.75" x14ac:dyDescent="0.25">
      <c r="A48" s="27" t="s">
        <v>37</v>
      </c>
      <c r="B48" s="28"/>
      <c r="C48" s="14"/>
      <c r="D48" s="73">
        <v>83</v>
      </c>
      <c r="E48" s="74">
        <v>10493230.130000001</v>
      </c>
      <c r="F48" s="74">
        <v>609335.23</v>
      </c>
      <c r="G48" s="103">
        <f t="shared" si="1"/>
        <v>0.94193063313670033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103"/>
      <c r="H49" s="2"/>
    </row>
    <row r="50" spans="1:8" ht="15.75" x14ac:dyDescent="0.25">
      <c r="A50" s="27" t="s">
        <v>39</v>
      </c>
      <c r="B50" s="28"/>
      <c r="C50" s="14"/>
      <c r="D50" s="73">
        <v>10</v>
      </c>
      <c r="E50" s="74">
        <v>2343090</v>
      </c>
      <c r="F50" s="74">
        <v>167279</v>
      </c>
      <c r="G50" s="103">
        <f t="shared" si="1"/>
        <v>0.92860752254501533</v>
      </c>
      <c r="H50" s="2"/>
    </row>
    <row r="51" spans="1:8" ht="15.75" x14ac:dyDescent="0.25">
      <c r="A51" s="27" t="s">
        <v>40</v>
      </c>
      <c r="B51" s="28"/>
      <c r="C51" s="14"/>
      <c r="D51" s="73">
        <v>4</v>
      </c>
      <c r="E51" s="74">
        <v>998610</v>
      </c>
      <c r="F51" s="74">
        <v>120730</v>
      </c>
      <c r="G51" s="103">
        <f t="shared" si="1"/>
        <v>0.87910195171288086</v>
      </c>
      <c r="H51" s="2"/>
    </row>
    <row r="52" spans="1:8" ht="15.75" x14ac:dyDescent="0.25">
      <c r="A52" s="54" t="s">
        <v>41</v>
      </c>
      <c r="B52" s="28"/>
      <c r="C52" s="14"/>
      <c r="D52" s="73">
        <v>3</v>
      </c>
      <c r="E52" s="74">
        <v>386875</v>
      </c>
      <c r="F52" s="74">
        <v>11935</v>
      </c>
      <c r="G52" s="103">
        <f t="shared" si="1"/>
        <v>0.96915024232633284</v>
      </c>
      <c r="H52" s="2"/>
    </row>
    <row r="53" spans="1:8" ht="15.75" x14ac:dyDescent="0.25">
      <c r="A53" s="55" t="s">
        <v>60</v>
      </c>
      <c r="B53" s="28"/>
      <c r="C53" s="14"/>
      <c r="D53" s="73"/>
      <c r="E53" s="74"/>
      <c r="F53" s="74"/>
      <c r="G53" s="103"/>
      <c r="H53" s="2"/>
    </row>
    <row r="54" spans="1:8" ht="15.75" x14ac:dyDescent="0.25">
      <c r="A54" s="27" t="s">
        <v>99</v>
      </c>
      <c r="B54" s="28"/>
      <c r="C54" s="14"/>
      <c r="D54" s="73">
        <v>1236</v>
      </c>
      <c r="E54" s="74">
        <v>121352720.38</v>
      </c>
      <c r="F54" s="74">
        <v>13051347.390000001</v>
      </c>
      <c r="G54" s="103">
        <f t="shared" si="1"/>
        <v>0.89245113460059711</v>
      </c>
      <c r="H54" s="2"/>
    </row>
    <row r="55" spans="1:8" ht="15.75" x14ac:dyDescent="0.25">
      <c r="A55" s="71" t="s">
        <v>100</v>
      </c>
      <c r="B55" s="30"/>
      <c r="C55" s="14"/>
      <c r="D55" s="73"/>
      <c r="E55" s="74"/>
      <c r="F55" s="74"/>
      <c r="G55" s="103"/>
      <c r="H55" s="2"/>
    </row>
    <row r="56" spans="1:8" x14ac:dyDescent="0.2">
      <c r="A56" s="16" t="s">
        <v>42</v>
      </c>
      <c r="B56" s="30"/>
      <c r="C56" s="14"/>
      <c r="D56" s="77"/>
      <c r="E56" s="96"/>
      <c r="F56" s="74"/>
      <c r="G56" s="104"/>
      <c r="H56" s="2"/>
    </row>
    <row r="57" spans="1:8" x14ac:dyDescent="0.2">
      <c r="A57" s="16" t="s">
        <v>43</v>
      </c>
      <c r="B57" s="28"/>
      <c r="C57" s="14"/>
      <c r="D57" s="77"/>
      <c r="E57" s="96"/>
      <c r="F57" s="74"/>
      <c r="G57" s="104"/>
      <c r="H57" s="2"/>
    </row>
    <row r="58" spans="1:8" x14ac:dyDescent="0.2">
      <c r="A58" s="16" t="s">
        <v>44</v>
      </c>
      <c r="B58" s="28"/>
      <c r="C58" s="14"/>
      <c r="D58" s="77"/>
      <c r="E58" s="95"/>
      <c r="F58" s="74">
        <v>288848</v>
      </c>
      <c r="G58" s="104"/>
      <c r="H58" s="2"/>
    </row>
    <row r="59" spans="1:8" x14ac:dyDescent="0.2">
      <c r="A59" s="16" t="s">
        <v>30</v>
      </c>
      <c r="B59" s="28"/>
      <c r="C59" s="14"/>
      <c r="D59" s="77"/>
      <c r="E59" s="95"/>
      <c r="F59" s="74"/>
      <c r="G59" s="104"/>
      <c r="H59" s="2"/>
    </row>
    <row r="60" spans="1:8" ht="15.75" x14ac:dyDescent="0.25">
      <c r="A60" s="32"/>
      <c r="B60" s="18"/>
      <c r="C60" s="14"/>
      <c r="D60" s="77"/>
      <c r="E60" s="80"/>
      <c r="F60" s="80"/>
      <c r="G60" s="104"/>
      <c r="H60" s="2"/>
    </row>
    <row r="61" spans="1:8" ht="15.75" x14ac:dyDescent="0.25">
      <c r="A61" s="20" t="s">
        <v>45</v>
      </c>
      <c r="B61" s="20"/>
      <c r="C61" s="21"/>
      <c r="D61" s="81">
        <f>SUM(D44:D57)</f>
        <v>1643</v>
      </c>
      <c r="E61" s="82">
        <f>SUM(E44:E60)</f>
        <v>192922839.51999998</v>
      </c>
      <c r="F61" s="82">
        <f>SUM(F44:F60)</f>
        <v>17533849.43</v>
      </c>
      <c r="G61" s="109">
        <f>1-(+F61/E61)</f>
        <v>0.90911470371457859</v>
      </c>
      <c r="H61" s="2"/>
    </row>
    <row r="62" spans="1:8" x14ac:dyDescent="0.2">
      <c r="A62" s="33"/>
      <c r="B62" s="33"/>
      <c r="C62" s="33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6"/>
      <c r="D63" s="36"/>
      <c r="E63" s="36"/>
      <c r="F63" s="37">
        <f>F61+F39</f>
        <v>19789333.699999999</v>
      </c>
      <c r="G63" s="36"/>
      <c r="H63" s="2"/>
    </row>
    <row r="64" spans="1:8" ht="18" x14ac:dyDescent="0.25">
      <c r="A64" s="43"/>
      <c r="B64" s="39"/>
      <c r="C64" s="39"/>
      <c r="D64" s="39"/>
      <c r="E64" s="44"/>
      <c r="F64" s="2"/>
      <c r="G64" s="2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9"/>
      <c r="F70" s="2"/>
      <c r="G70" s="2"/>
      <c r="H70" s="2"/>
    </row>
    <row r="71" spans="1:8" ht="15.75" x14ac:dyDescent="0.25">
      <c r="A71" s="48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25" bottom="0.25" header="0.5" footer="0.5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2023-02-08T23:20:04Z</cp:lastPrinted>
  <dcterms:created xsi:type="dcterms:W3CDTF">2012-06-07T14:04:25Z</dcterms:created>
  <dcterms:modified xsi:type="dcterms:W3CDTF">2023-12-08T18:04:08Z</dcterms:modified>
</cp:coreProperties>
</file>