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4\Optimized\"/>
    </mc:Choice>
  </mc:AlternateContent>
  <bookViews>
    <workbookView xWindow="0" yWindow="0" windowWidth="28800" windowHeight="1221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1" i="14" l="1"/>
  <c r="F63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0" i="12"/>
  <c r="F62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0" i="7"/>
  <c r="F62" i="7"/>
  <c r="E60" i="7"/>
  <c r="D60" i="7"/>
  <c r="G53" i="7"/>
  <c r="G50" i="7"/>
  <c r="G48" i="7"/>
  <c r="G47" i="7"/>
  <c r="G46" i="7"/>
  <c r="G44" i="7"/>
  <c r="F39" i="7"/>
  <c r="E39" i="7"/>
  <c r="D39" i="7"/>
  <c r="F63" i="10"/>
  <c r="G61" i="10"/>
  <c r="F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E15" i="10"/>
  <c r="E39" i="10"/>
  <c r="G12" i="10"/>
  <c r="G10" i="10"/>
  <c r="F75" i="9"/>
  <c r="F73" i="9"/>
  <c r="G73" i="9"/>
  <c r="E73" i="9"/>
  <c r="D73" i="9"/>
  <c r="G66" i="9"/>
  <c r="G64" i="9"/>
  <c r="G63" i="9"/>
  <c r="G62" i="9"/>
  <c r="G60" i="9"/>
  <c r="G59" i="9"/>
  <c r="G58" i="9"/>
  <c r="G57" i="9"/>
  <c r="G56" i="9"/>
  <c r="F51" i="9"/>
  <c r="B13" i="13"/>
  <c r="E51" i="9"/>
  <c r="B12" i="13"/>
  <c r="D51" i="9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B16" i="13"/>
  <c r="G55" i="6"/>
  <c r="G54" i="6"/>
  <c r="G53" i="6"/>
  <c r="G52" i="6"/>
  <c r="G51" i="6"/>
  <c r="G50" i="6"/>
  <c r="G48" i="6"/>
  <c r="G46" i="6"/>
  <c r="G45" i="6"/>
  <c r="G44" i="6"/>
  <c r="G39" i="6"/>
  <c r="F39" i="6"/>
  <c r="F64" i="6"/>
  <c r="E39" i="6"/>
  <c r="D39" i="6"/>
  <c r="G34" i="6"/>
  <c r="G33" i="6"/>
  <c r="G32" i="6"/>
  <c r="G31" i="6"/>
  <c r="G30" i="6"/>
  <c r="G29" i="6"/>
  <c r="G25" i="6"/>
  <c r="G22" i="6"/>
  <c r="G21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1" i="4"/>
  <c r="F63" i="4"/>
  <c r="E61" i="4"/>
  <c r="D61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1" i="3"/>
  <c r="F63" i="3"/>
  <c r="E61" i="3"/>
  <c r="D61" i="3"/>
  <c r="G54" i="3"/>
  <c r="G53" i="3"/>
  <c r="G52" i="3"/>
  <c r="G50" i="3"/>
  <c r="G49" i="3"/>
  <c r="G48" i="3"/>
  <c r="G47" i="3"/>
  <c r="G46" i="3"/>
  <c r="G45" i="3"/>
  <c r="G44" i="3"/>
  <c r="G39" i="3"/>
  <c r="F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G60" i="2"/>
  <c r="F60" i="2"/>
  <c r="F62" i="2"/>
  <c r="E60" i="2"/>
  <c r="D60" i="2"/>
  <c r="G54" i="2"/>
  <c r="G53" i="2"/>
  <c r="G50" i="2"/>
  <c r="G48" i="2"/>
  <c r="G47" i="2"/>
  <c r="G46" i="2"/>
  <c r="G44" i="2"/>
  <c r="G39" i="2"/>
  <c r="F39" i="2"/>
  <c r="E39" i="2"/>
  <c r="D39" i="2"/>
  <c r="G32" i="2"/>
  <c r="G30" i="2"/>
  <c r="G29" i="2"/>
  <c r="G18" i="2"/>
  <c r="F62" i="11"/>
  <c r="G60" i="11"/>
  <c r="F60" i="11"/>
  <c r="E60" i="11"/>
  <c r="D60" i="11"/>
  <c r="G53" i="11"/>
  <c r="G50" i="11"/>
  <c r="G49" i="11"/>
  <c r="G48" i="11"/>
  <c r="G47" i="11"/>
  <c r="G46" i="11"/>
  <c r="G45" i="11"/>
  <c r="G44" i="11"/>
  <c r="F39" i="11"/>
  <c r="E39" i="11"/>
  <c r="D39" i="11"/>
  <c r="G34" i="11"/>
  <c r="G30" i="11"/>
  <c r="G29" i="11"/>
  <c r="G22" i="11"/>
  <c r="G18" i="11"/>
  <c r="G15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1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B17" i="13"/>
  <c r="G61" i="14"/>
  <c r="G60" i="12"/>
  <c r="G60" i="7"/>
  <c r="G39" i="10"/>
  <c r="B8" i="13"/>
  <c r="G15" i="10"/>
  <c r="B14" i="13"/>
  <c r="G51" i="9"/>
  <c r="G62" i="5"/>
  <c r="G61" i="4"/>
  <c r="G61" i="3"/>
  <c r="B6" i="13"/>
  <c r="B7" i="13"/>
  <c r="B9" i="13"/>
  <c r="G39" i="11"/>
  <c r="B18" i="13"/>
  <c r="B19" i="13"/>
  <c r="G61" i="1"/>
  <c r="B21" i="13"/>
</calcChain>
</file>

<file path=xl/sharedStrings.xml><?xml version="1.0" encoding="utf-8"?>
<sst xmlns="http://schemas.openxmlformats.org/spreadsheetml/2006/main" count="952" uniqueCount="161">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</sst>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160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>
        <v>8</v>
      </c>
      <c r="E9" s="104">
        <v>1572033</v>
      </c>
      <c r="F9" s="105">
        <v>368317.5</v>
      </c>
      <c r="G9" s="106">
        <f>F9/E9</f>
        <v>0.2342937457419787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1525004</v>
      </c>
      <c r="F10" s="105">
        <v>259822</v>
      </c>
      <c r="G10" s="106">
        <f>F10/E10</f>
        <v>0.17037463508292439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374602</v>
      </c>
      <c r="F13" s="105">
        <v>-1776.5</v>
      </c>
      <c r="G13" s="106">
        <f t="shared" ref="G13:G22" si="0">F13/E13</f>
        <v>-4.7423665650477035E-3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256005</v>
      </c>
      <c r="F15" s="105">
        <v>78287</v>
      </c>
      <c r="G15" s="106">
        <f t="shared" si="0"/>
        <v>0.30580262104255779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4051360</v>
      </c>
      <c r="F16" s="105">
        <v>517020</v>
      </c>
      <c r="G16" s="106">
        <f t="shared" si="0"/>
        <v>0.12761640535523874</v>
      </c>
      <c r="H16" s="15"/>
    </row>
    <row r="17" spans="1:8" ht="15.75" x14ac:dyDescent="0.25">
      <c r="A17" s="78" t="s">
        <v>147</v>
      </c>
      <c r="B17" s="13"/>
      <c r="C17" s="14"/>
      <c r="D17" s="72">
        <v>4</v>
      </c>
      <c r="E17" s="104">
        <v>4380132</v>
      </c>
      <c r="F17" s="105">
        <v>556398.5</v>
      </c>
      <c r="G17" s="106">
        <f t="shared" si="0"/>
        <v>0.12702779276971563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440410</v>
      </c>
      <c r="F18" s="105">
        <v>222825</v>
      </c>
      <c r="G18" s="106">
        <f t="shared" si="0"/>
        <v>0.50594900206625648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1165628</v>
      </c>
      <c r="F20" s="105">
        <v>46434.5</v>
      </c>
      <c r="G20" s="106">
        <f t="shared" si="0"/>
        <v>3.9836465836441813E-2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50670</v>
      </c>
      <c r="F22" s="105">
        <v>16099</v>
      </c>
      <c r="G22" s="106">
        <f t="shared" si="0"/>
        <v>0.31772251825537795</v>
      </c>
      <c r="H22" s="15"/>
    </row>
    <row r="23" spans="1:8" ht="15.75" x14ac:dyDescent="0.25">
      <c r="A23" s="78" t="s">
        <v>149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577470</v>
      </c>
      <c r="F25" s="105">
        <v>136287</v>
      </c>
      <c r="G25" s="106">
        <f>F25/E25</f>
        <v>0.23600706530209362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151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757601</v>
      </c>
      <c r="F30" s="105">
        <v>181244</v>
      </c>
      <c r="G30" s="106">
        <f>F30/E30</f>
        <v>0.23923410871949746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262056</v>
      </c>
      <c r="F31" s="105">
        <v>77432</v>
      </c>
      <c r="G31" s="106">
        <f>F31/E31</f>
        <v>0.29547882895259031</v>
      </c>
      <c r="H31" s="15"/>
    </row>
    <row r="32" spans="1:8" ht="15.75" x14ac:dyDescent="0.25">
      <c r="A32" s="69" t="s">
        <v>142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152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>
        <v>1500</v>
      </c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37</v>
      </c>
      <c r="E39" s="109">
        <f>SUM(E9:E38)</f>
        <v>15412971</v>
      </c>
      <c r="F39" s="109">
        <f>SUM(F9:F38)</f>
        <v>2459890</v>
      </c>
      <c r="G39" s="110">
        <f>F39/E39</f>
        <v>0.1595986912581617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98</v>
      </c>
      <c r="E44" s="105">
        <v>12493287.4</v>
      </c>
      <c r="F44" s="105">
        <v>696780.27</v>
      </c>
      <c r="G44" s="106">
        <f>1-(+F44/E44)</f>
        <v>0.94422762819015915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6619543.2000000002</v>
      </c>
      <c r="F45" s="105">
        <v>609862.5</v>
      </c>
      <c r="G45" s="106">
        <f t="shared" ref="G45:G52" si="1">1-(+F45/E45)</f>
        <v>0.90786939799713062</v>
      </c>
      <c r="H45" s="15"/>
    </row>
    <row r="46" spans="1:8" ht="15.75" x14ac:dyDescent="0.25">
      <c r="A46" s="27" t="s">
        <v>35</v>
      </c>
      <c r="B46" s="28"/>
      <c r="C46" s="14"/>
      <c r="D46" s="72">
        <v>67</v>
      </c>
      <c r="E46" s="105">
        <v>4649371.75</v>
      </c>
      <c r="F46" s="105">
        <v>282185.18</v>
      </c>
      <c r="G46" s="106">
        <f t="shared" si="1"/>
        <v>0.93930681494763246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783280.5</v>
      </c>
      <c r="F47" s="105">
        <v>13163.5</v>
      </c>
      <c r="G47" s="106">
        <f t="shared" si="1"/>
        <v>0.98319439843070267</v>
      </c>
      <c r="H47" s="15"/>
    </row>
    <row r="48" spans="1:8" ht="15.75" x14ac:dyDescent="0.25">
      <c r="A48" s="27" t="s">
        <v>37</v>
      </c>
      <c r="B48" s="28"/>
      <c r="C48" s="14"/>
      <c r="D48" s="72">
        <v>115</v>
      </c>
      <c r="E48" s="105">
        <v>14711492.810000001</v>
      </c>
      <c r="F48" s="105">
        <v>1087895.99</v>
      </c>
      <c r="G48" s="106">
        <f t="shared" si="1"/>
        <v>0.92605128493414934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2050808</v>
      </c>
      <c r="F49" s="105">
        <v>112808</v>
      </c>
      <c r="G49" s="106">
        <f t="shared" si="1"/>
        <v>0.94499338797196031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1532448.04</v>
      </c>
      <c r="F50" s="105">
        <v>148984.04</v>
      </c>
      <c r="G50" s="106">
        <f t="shared" si="1"/>
        <v>0.90278036441614029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271000</v>
      </c>
      <c r="F52" s="105">
        <v>26475</v>
      </c>
      <c r="G52" s="106">
        <f t="shared" si="1"/>
        <v>0.90230627306273059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763</v>
      </c>
      <c r="E54" s="105">
        <v>87044991.099999994</v>
      </c>
      <c r="F54" s="105">
        <v>9481511.75</v>
      </c>
      <c r="G54" s="106">
        <f>1-(+F54/E54)</f>
        <v>0.8910734365047227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f>SUM(D44:D57)</f>
        <v>1080</v>
      </c>
      <c r="E61" s="116">
        <f>SUM(E44:E60)</f>
        <v>130156222.8</v>
      </c>
      <c r="F61" s="116">
        <f>SUM(F44:F60)</f>
        <v>12459666.23</v>
      </c>
      <c r="G61" s="110">
        <f>1-(+F61/E61)</f>
        <v>0.90427145193706404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f>F61+F39</f>
        <v>14919556.23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3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150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544527</v>
      </c>
      <c r="F10" s="105">
        <v>116440.5</v>
      </c>
      <c r="G10" s="106">
        <f>F10/E10</f>
        <v>0.21383788131717987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16494</v>
      </c>
      <c r="F12" s="105">
        <v>6287</v>
      </c>
      <c r="G12" s="106">
        <f>F12/E12</f>
        <v>0.38116890990663271</v>
      </c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9</v>
      </c>
      <c r="E15" s="105">
        <f>1707361+42608</f>
        <v>1749969</v>
      </c>
      <c r="F15" s="105">
        <f>396374.5-270514.5</f>
        <v>125860</v>
      </c>
      <c r="G15" s="106">
        <f>F15/E15</f>
        <v>7.1921274033997173E-2</v>
      </c>
      <c r="H15" s="15"/>
    </row>
    <row r="16" spans="1:8" ht="15.75" x14ac:dyDescent="0.25">
      <c r="A16" s="78" t="s">
        <v>103</v>
      </c>
      <c r="B16" s="13"/>
      <c r="C16" s="14"/>
      <c r="D16" s="72">
        <v>4</v>
      </c>
      <c r="E16" s="105">
        <v>399285</v>
      </c>
      <c r="F16" s="105">
        <v>138618</v>
      </c>
      <c r="G16" s="106">
        <f>F16/E16</f>
        <v>0.34716555843570385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83300</v>
      </c>
      <c r="F19" s="105">
        <v>23783</v>
      </c>
      <c r="G19" s="106">
        <f>F19/E19</f>
        <v>0.28551020408163263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1240137</v>
      </c>
      <c r="F20" s="105">
        <v>273038</v>
      </c>
      <c r="G20" s="106">
        <f>F20/E20</f>
        <v>0.22016761051399966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749894</v>
      </c>
      <c r="F25" s="105">
        <v>141870</v>
      </c>
      <c r="G25" s="106">
        <f>F25/E25</f>
        <v>0.18918673839235944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106355</v>
      </c>
      <c r="F26" s="105">
        <v>106355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17321</v>
      </c>
      <c r="F28" s="105">
        <v>-179</v>
      </c>
      <c r="G28" s="106">
        <f>F28/E28</f>
        <v>-1.0334276311991224E-2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98533</v>
      </c>
      <c r="F29" s="105">
        <v>32525.439999999999</v>
      </c>
      <c r="G29" s="106">
        <f t="shared" ref="G29:G34" si="0">F29/E29</f>
        <v>0.3300969218434433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379941</v>
      </c>
      <c r="F33" s="105">
        <v>111028</v>
      </c>
      <c r="G33" s="106">
        <f t="shared" si="0"/>
        <v>0.2922243190390087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973971</v>
      </c>
      <c r="F34" s="105">
        <v>165863</v>
      </c>
      <c r="G34" s="106">
        <f t="shared" si="0"/>
        <v>0.17029562481839808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35</v>
      </c>
      <c r="E39" s="116">
        <f>SUM(E9:E38)</f>
        <v>6359727</v>
      </c>
      <c r="F39" s="116">
        <f>SUM(F9:F38)</f>
        <v>1241488.94</v>
      </c>
      <c r="G39" s="121">
        <f>F39/E39</f>
        <v>0.19521104286394683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58</v>
      </c>
      <c r="E44" s="105">
        <v>11155018.73</v>
      </c>
      <c r="F44" s="105">
        <v>920302</v>
      </c>
      <c r="G44" s="106">
        <f>1-(+F44/E44)</f>
        <v>0.91749883865950266</v>
      </c>
      <c r="H44" s="15"/>
    </row>
    <row r="45" spans="1:8" ht="15.75" x14ac:dyDescent="0.25">
      <c r="A45" s="27" t="s">
        <v>34</v>
      </c>
      <c r="B45" s="28"/>
      <c r="C45" s="14"/>
      <c r="D45" s="72">
        <v>15</v>
      </c>
      <c r="E45" s="105">
        <v>2880916.38</v>
      </c>
      <c r="F45" s="105">
        <v>252757.24</v>
      </c>
      <c r="G45" s="106">
        <f>1-(+F45/E45)</f>
        <v>0.91226498562932945</v>
      </c>
      <c r="H45" s="15"/>
    </row>
    <row r="46" spans="1:8" ht="15.75" x14ac:dyDescent="0.25">
      <c r="A46" s="27" t="s">
        <v>35</v>
      </c>
      <c r="B46" s="28"/>
      <c r="C46" s="14"/>
      <c r="D46" s="72">
        <v>53</v>
      </c>
      <c r="E46" s="105">
        <v>3884282.25</v>
      </c>
      <c r="F46" s="105">
        <v>280829.12</v>
      </c>
      <c r="G46" s="106">
        <f>1-(+F46/E46)</f>
        <v>0.92770115508470063</v>
      </c>
      <c r="H46" s="15"/>
    </row>
    <row r="47" spans="1:8" ht="15.75" x14ac:dyDescent="0.25">
      <c r="A47" s="27" t="s">
        <v>36</v>
      </c>
      <c r="B47" s="28"/>
      <c r="C47" s="14"/>
      <c r="D47" s="72">
        <v>5</v>
      </c>
      <c r="E47" s="105">
        <v>3993303.75</v>
      </c>
      <c r="F47" s="105">
        <v>61690.12</v>
      </c>
      <c r="G47" s="106">
        <f>1-(+F47/E47)</f>
        <v>0.98455160842698231</v>
      </c>
      <c r="H47" s="15"/>
    </row>
    <row r="48" spans="1:8" ht="15.75" x14ac:dyDescent="0.25">
      <c r="A48" s="27" t="s">
        <v>37</v>
      </c>
      <c r="B48" s="28"/>
      <c r="C48" s="14"/>
      <c r="D48" s="72">
        <v>46</v>
      </c>
      <c r="E48" s="105">
        <v>11039476.5</v>
      </c>
      <c r="F48" s="105">
        <v>801823.33</v>
      </c>
      <c r="G48" s="106">
        <f t="shared" ref="G48:G54" si="1">1-(+F48/E48)</f>
        <v>0.92736763106475206</v>
      </c>
      <c r="H48" s="15"/>
    </row>
    <row r="49" spans="1:8" ht="15.75" x14ac:dyDescent="0.25">
      <c r="A49" s="27" t="s">
        <v>38</v>
      </c>
      <c r="B49" s="28"/>
      <c r="C49" s="14"/>
      <c r="D49" s="72">
        <v>1</v>
      </c>
      <c r="E49" s="105">
        <v>1176367</v>
      </c>
      <c r="F49" s="105">
        <v>-68713</v>
      </c>
      <c r="G49" s="106">
        <f t="shared" si="1"/>
        <v>1.0584111931055529</v>
      </c>
      <c r="H49" s="2"/>
    </row>
    <row r="50" spans="1:8" ht="15.75" x14ac:dyDescent="0.25">
      <c r="A50" s="27" t="s">
        <v>39</v>
      </c>
      <c r="B50" s="28"/>
      <c r="C50" s="21"/>
      <c r="D50" s="72">
        <v>3</v>
      </c>
      <c r="E50" s="105">
        <v>358045</v>
      </c>
      <c r="F50" s="105">
        <v>23825</v>
      </c>
      <c r="G50" s="106">
        <f t="shared" si="1"/>
        <v>0.93345808487759918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164400</v>
      </c>
      <c r="F52" s="105">
        <v>45150</v>
      </c>
      <c r="G52" s="106">
        <f t="shared" si="1"/>
        <v>0.72536496350364965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59900</v>
      </c>
      <c r="F53" s="105">
        <v>26100</v>
      </c>
      <c r="G53" s="106">
        <f t="shared" si="1"/>
        <v>0.56427378964941566</v>
      </c>
      <c r="H53" s="2"/>
    </row>
    <row r="54" spans="1:8" ht="15.75" x14ac:dyDescent="0.25">
      <c r="A54" s="27" t="s">
        <v>98</v>
      </c>
      <c r="B54" s="28"/>
      <c r="C54" s="39"/>
      <c r="D54" s="72">
        <v>692</v>
      </c>
      <c r="E54" s="105">
        <v>74897789.670000002</v>
      </c>
      <c r="F54" s="105">
        <v>8585988.9900000002</v>
      </c>
      <c r="G54" s="106">
        <f t="shared" si="1"/>
        <v>0.88536392024611266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875</v>
      </c>
      <c r="E61" s="116">
        <f>SUM(E44:E60)</f>
        <v>109609499.28</v>
      </c>
      <c r="F61" s="116">
        <f>SUM(F44:F60)</f>
        <v>10929752.800000001</v>
      </c>
      <c r="G61" s="110">
        <f>1-(+F61/E61)</f>
        <v>0.90028462065975057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12171241.74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x14ac:dyDescent="0.2">
      <c r="D72" s="140"/>
      <c r="E72" s="140"/>
      <c r="F72" s="140"/>
      <c r="G72" s="140"/>
    </row>
    <row r="73" spans="1:8" ht="15.75" x14ac:dyDescent="0.25">
      <c r="D73" s="74"/>
      <c r="E73" s="116"/>
      <c r="F73" s="116"/>
      <c r="G73" s="110"/>
    </row>
    <row r="74" spans="1:8" x14ac:dyDescent="0.2">
      <c r="D74" s="117"/>
      <c r="E74" s="118"/>
      <c r="F74" s="119"/>
      <c r="G74" s="119"/>
    </row>
    <row r="75" spans="1:8" ht="18" x14ac:dyDescent="0.25">
      <c r="D75" s="120"/>
      <c r="E75" s="120"/>
      <c r="F75" s="36"/>
      <c r="G75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>
        <v>7</v>
      </c>
      <c r="E9" s="104">
        <v>940937</v>
      </c>
      <c r="F9" s="105">
        <v>254318.5</v>
      </c>
      <c r="G9" s="106">
        <f>+F9/E9</f>
        <v>0.27028217617119954</v>
      </c>
      <c r="H9" s="15"/>
    </row>
    <row r="10" spans="1:8" ht="15.75" x14ac:dyDescent="0.25">
      <c r="A10" s="141" t="s">
        <v>141</v>
      </c>
      <c r="B10" s="142"/>
      <c r="C10" s="14"/>
      <c r="D10" s="72"/>
      <c r="E10" s="104"/>
      <c r="F10" s="105"/>
      <c r="G10" s="106"/>
      <c r="H10" s="15"/>
    </row>
    <row r="11" spans="1:8" ht="15.75" x14ac:dyDescent="0.25">
      <c r="A11" s="141" t="s">
        <v>11</v>
      </c>
      <c r="B11" s="142"/>
      <c r="C11" s="14"/>
      <c r="D11" s="72">
        <v>2</v>
      </c>
      <c r="E11" s="104">
        <v>202688</v>
      </c>
      <c r="F11" s="105">
        <v>58227</v>
      </c>
      <c r="G11" s="106">
        <f>F11/E11</f>
        <v>0.28727403694347964</v>
      </c>
      <c r="H11" s="15"/>
    </row>
    <row r="12" spans="1:8" ht="15.75" x14ac:dyDescent="0.25">
      <c r="A12" s="141" t="s">
        <v>12</v>
      </c>
      <c r="B12" s="142"/>
      <c r="C12" s="14"/>
      <c r="D12" s="72"/>
      <c r="E12" s="104"/>
      <c r="F12" s="105"/>
      <c r="G12" s="106"/>
      <c r="H12" s="15"/>
    </row>
    <row r="13" spans="1:8" ht="15.75" x14ac:dyDescent="0.25">
      <c r="A13" s="141" t="s">
        <v>113</v>
      </c>
      <c r="B13" s="142"/>
      <c r="C13" s="14"/>
      <c r="D13" s="72"/>
      <c r="E13" s="104"/>
      <c r="F13" s="105"/>
      <c r="G13" s="106"/>
      <c r="H13" s="15"/>
    </row>
    <row r="14" spans="1:8" ht="15.75" x14ac:dyDescent="0.25">
      <c r="A14" s="141" t="s">
        <v>53</v>
      </c>
      <c r="B14" s="142"/>
      <c r="C14" s="14"/>
      <c r="D14" s="72"/>
      <c r="E14" s="104"/>
      <c r="F14" s="105"/>
      <c r="G14" s="106"/>
      <c r="H14" s="15"/>
    </row>
    <row r="15" spans="1:8" ht="15.75" x14ac:dyDescent="0.25">
      <c r="A15" s="141" t="s">
        <v>105</v>
      </c>
      <c r="B15" s="142"/>
      <c r="C15" s="14"/>
      <c r="D15" s="72">
        <v>1</v>
      </c>
      <c r="E15" s="104">
        <v>222177</v>
      </c>
      <c r="F15" s="105">
        <v>96912.5</v>
      </c>
      <c r="G15" s="106">
        <f>F15/E15</f>
        <v>0.43619501568569202</v>
      </c>
      <c r="H15" s="15"/>
    </row>
    <row r="16" spans="1:8" ht="15.75" x14ac:dyDescent="0.25">
      <c r="A16" s="141" t="s">
        <v>121</v>
      </c>
      <c r="B16" s="142"/>
      <c r="C16" s="14"/>
      <c r="D16" s="72"/>
      <c r="E16" s="104"/>
      <c r="F16" s="105"/>
      <c r="G16" s="106"/>
      <c r="H16" s="15"/>
    </row>
    <row r="17" spans="1:8" ht="15.75" x14ac:dyDescent="0.25">
      <c r="A17" s="141" t="s">
        <v>13</v>
      </c>
      <c r="B17" s="142"/>
      <c r="C17" s="14"/>
      <c r="D17" s="72"/>
      <c r="E17" s="104"/>
      <c r="F17" s="105"/>
      <c r="G17" s="106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4">
        <v>475934</v>
      </c>
      <c r="F18" s="105">
        <v>204426</v>
      </c>
      <c r="G18" s="106">
        <f>F18/E18</f>
        <v>0.42952594267272354</v>
      </c>
      <c r="H18" s="15"/>
    </row>
    <row r="19" spans="1:8" ht="15.75" x14ac:dyDescent="0.25">
      <c r="A19" s="141" t="s">
        <v>15</v>
      </c>
      <c r="B19" s="142"/>
      <c r="C19" s="14"/>
      <c r="D19" s="72"/>
      <c r="E19" s="104"/>
      <c r="F19" s="105"/>
      <c r="G19" s="106"/>
      <c r="H19" s="15"/>
    </row>
    <row r="20" spans="1:8" ht="15.75" x14ac:dyDescent="0.25">
      <c r="A20" s="141" t="s">
        <v>16</v>
      </c>
      <c r="B20" s="142"/>
      <c r="C20" s="14"/>
      <c r="D20" s="72"/>
      <c r="E20" s="104"/>
      <c r="F20" s="105"/>
      <c r="G20" s="106"/>
      <c r="H20" s="15"/>
    </row>
    <row r="21" spans="1:8" ht="15.75" x14ac:dyDescent="0.25">
      <c r="A21" s="141" t="s">
        <v>109</v>
      </c>
      <c r="B21" s="142"/>
      <c r="C21" s="14"/>
      <c r="D21" s="72"/>
      <c r="E21" s="104"/>
      <c r="F21" s="105"/>
      <c r="G21" s="106"/>
      <c r="H21" s="15"/>
    </row>
    <row r="22" spans="1:8" ht="15.75" x14ac:dyDescent="0.25">
      <c r="A22" s="141" t="s">
        <v>56</v>
      </c>
      <c r="B22" s="142"/>
      <c r="C22" s="14"/>
      <c r="D22" s="72">
        <v>2</v>
      </c>
      <c r="E22" s="104">
        <v>151389</v>
      </c>
      <c r="F22" s="105">
        <v>49047.5</v>
      </c>
      <c r="G22" s="106">
        <f>F22/E22</f>
        <v>0.32398324845266169</v>
      </c>
      <c r="H22" s="15"/>
    </row>
    <row r="23" spans="1:8" ht="15.75" x14ac:dyDescent="0.25">
      <c r="A23" s="141" t="s">
        <v>143</v>
      </c>
      <c r="B23" s="142"/>
      <c r="C23" s="14"/>
      <c r="D23" s="72"/>
      <c r="E23" s="104"/>
      <c r="F23" s="105"/>
      <c r="G23" s="106"/>
      <c r="H23" s="15"/>
    </row>
    <row r="24" spans="1:8" ht="15.75" x14ac:dyDescent="0.25">
      <c r="A24" s="141" t="s">
        <v>19</v>
      </c>
      <c r="B24" s="142"/>
      <c r="C24" s="14"/>
      <c r="D24" s="72"/>
      <c r="E24" s="104"/>
      <c r="F24" s="105"/>
      <c r="G24" s="106"/>
      <c r="H24" s="15"/>
    </row>
    <row r="25" spans="1:8" ht="15.75" x14ac:dyDescent="0.25">
      <c r="A25" s="143" t="s">
        <v>20</v>
      </c>
      <c r="B25" s="142"/>
      <c r="C25" s="14"/>
      <c r="D25" s="72"/>
      <c r="E25" s="104"/>
      <c r="F25" s="105"/>
      <c r="G25" s="106"/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06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06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06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26036</v>
      </c>
      <c r="F29" s="105">
        <v>12644</v>
      </c>
      <c r="G29" s="106">
        <f>F29/E29</f>
        <v>0.48563527423567371</v>
      </c>
      <c r="H29" s="15"/>
    </row>
    <row r="30" spans="1:8" ht="15.75" x14ac:dyDescent="0.25">
      <c r="A30" s="144" t="s">
        <v>25</v>
      </c>
      <c r="B30" s="142"/>
      <c r="C30" s="14"/>
      <c r="D30" s="72">
        <v>1</v>
      </c>
      <c r="E30" s="105">
        <v>182850</v>
      </c>
      <c r="F30" s="105">
        <v>31088</v>
      </c>
      <c r="G30" s="106">
        <f>F30/E30</f>
        <v>0.17001914137270988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06"/>
      <c r="H31" s="15"/>
    </row>
    <row r="32" spans="1:8" ht="15.75" x14ac:dyDescent="0.25">
      <c r="A32" s="144" t="s">
        <v>117</v>
      </c>
      <c r="B32" s="142"/>
      <c r="C32" s="14"/>
      <c r="D32" s="72"/>
      <c r="E32" s="105"/>
      <c r="F32" s="105"/>
      <c r="G32" s="106"/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06"/>
      <c r="H33" s="15"/>
    </row>
    <row r="34" spans="1:8" ht="15.75" x14ac:dyDescent="0.25">
      <c r="A34" s="144" t="s">
        <v>27</v>
      </c>
      <c r="B34" s="142"/>
      <c r="C34" s="14"/>
      <c r="D34" s="72">
        <v>1</v>
      </c>
      <c r="E34" s="105">
        <v>136701</v>
      </c>
      <c r="F34" s="105">
        <v>55779.5</v>
      </c>
      <c r="G34" s="106">
        <f>+F34/E34</f>
        <v>0.40804017527304115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16</v>
      </c>
      <c r="E39" s="116">
        <f>SUM(E9:E38)</f>
        <v>2338712</v>
      </c>
      <c r="F39" s="116">
        <f>SUM(F9:F38)</f>
        <v>762443</v>
      </c>
      <c r="G39" s="121">
        <f>F39/E39</f>
        <v>0.32600978658338436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4738832.5999999996</v>
      </c>
      <c r="F44" s="105">
        <v>414485.16</v>
      </c>
      <c r="G44" s="122">
        <f t="shared" ref="G44:G50" si="0">1-(+F44/E44)</f>
        <v>0.9125343317677016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618722.9</v>
      </c>
      <c r="F45" s="105">
        <v>94582.91</v>
      </c>
      <c r="G45" s="122">
        <f t="shared" si="0"/>
        <v>0.84713203600513254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6219661.5</v>
      </c>
      <c r="F46" s="105">
        <v>474711.11</v>
      </c>
      <c r="G46" s="122">
        <f t="shared" si="0"/>
        <v>0.92367573219217802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3311833</v>
      </c>
      <c r="F47" s="105">
        <v>202146.76</v>
      </c>
      <c r="G47" s="122">
        <f t="shared" si="0"/>
        <v>0.93896227255420184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6312991</v>
      </c>
      <c r="F48" s="105">
        <v>549230.97</v>
      </c>
      <c r="G48" s="122">
        <f t="shared" si="0"/>
        <v>0.91299988072214899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893924</v>
      </c>
      <c r="F49" s="105">
        <v>54684</v>
      </c>
      <c r="G49" s="122">
        <f t="shared" si="0"/>
        <v>0.93882701437706118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1527330</v>
      </c>
      <c r="F50" s="105">
        <v>91054.44</v>
      </c>
      <c r="G50" s="122">
        <f t="shared" si="0"/>
        <v>0.94038325705643178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>
        <v>64900</v>
      </c>
      <c r="F52" s="105">
        <v>-19850</v>
      </c>
      <c r="G52" s="122"/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43015437.240000002</v>
      </c>
      <c r="F53" s="105">
        <v>4974247.43</v>
      </c>
      <c r="G53" s="122">
        <f>1-(+F53/E53)</f>
        <v>0.88436134213290174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652</v>
      </c>
      <c r="E60" s="116">
        <f>SUM(E44:E59)</f>
        <v>66703632.240000002</v>
      </c>
      <c r="F60" s="116">
        <f>SUM(F44:F59)</f>
        <v>6835292.7799999993</v>
      </c>
      <c r="G60" s="126">
        <f>1-(+F60/E60)</f>
        <v>0.89752742766081195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7597735.7799999993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145436</v>
      </c>
      <c r="F17" s="105">
        <v>26378</v>
      </c>
      <c r="G17" s="122">
        <f>F17/E17</f>
        <v>0.18137187491405155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130826</v>
      </c>
      <c r="F18" s="105">
        <v>54294</v>
      </c>
      <c r="G18" s="122">
        <f>F18/E18</f>
        <v>0.41500924892605445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421044</v>
      </c>
      <c r="F33" s="105">
        <v>115178.5</v>
      </c>
      <c r="G33" s="122">
        <f>F33/E33</f>
        <v>0.27355454536818002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697306</v>
      </c>
      <c r="F39" s="116">
        <f>SUM(F9:F38)</f>
        <v>195850.5</v>
      </c>
      <c r="G39" s="126">
        <f>F39/E39</f>
        <v>0.28086736669410561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1926927.5</v>
      </c>
      <c r="F44" s="105">
        <v>128429.18</v>
      </c>
      <c r="G44" s="122">
        <f>1-(+F44/E44)</f>
        <v>0.93335027913608581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37</v>
      </c>
      <c r="E46" s="105">
        <v>1915047</v>
      </c>
      <c r="F46" s="105">
        <v>150253.48000000001</v>
      </c>
      <c r="G46" s="122">
        <f>1-(+F46/E46)</f>
        <v>0.92154057837744974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656029.5</v>
      </c>
      <c r="F47" s="105">
        <v>35382.5</v>
      </c>
      <c r="G47" s="122">
        <f>1-(+F47/E47)</f>
        <v>0.94606568759484144</v>
      </c>
      <c r="H47" s="15"/>
    </row>
    <row r="48" spans="1:8" ht="15.75" x14ac:dyDescent="0.25">
      <c r="A48" s="27" t="s">
        <v>37</v>
      </c>
      <c r="B48" s="28"/>
      <c r="C48" s="14"/>
      <c r="D48" s="72">
        <v>26</v>
      </c>
      <c r="E48" s="105">
        <v>2335288.6800000002</v>
      </c>
      <c r="F48" s="105">
        <v>140335.98000000001</v>
      </c>
      <c r="G48" s="122">
        <f>1-(+F48/E48)</f>
        <v>0.93990636737895716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154670</v>
      </c>
      <c r="F50" s="105">
        <v>18665</v>
      </c>
      <c r="G50" s="122">
        <f>1-(+F50/E50)</f>
        <v>0.87932372147152005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327</v>
      </c>
      <c r="E53" s="136">
        <v>29487170.300000001</v>
      </c>
      <c r="F53" s="136">
        <v>3467337.48</v>
      </c>
      <c r="G53" s="122">
        <f>1-(+F53/E53)</f>
        <v>0.88241199665062475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416</v>
      </c>
      <c r="E60" s="116">
        <f>SUM(E44:E59)</f>
        <v>36475132.980000004</v>
      </c>
      <c r="F60" s="116">
        <f>SUM(F44:F59)</f>
        <v>3940403.62</v>
      </c>
      <c r="G60" s="126">
        <f>1-(F60/E60)</f>
        <v>0.89197013696535121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4136254.12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MAY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573853</v>
      </c>
      <c r="F15" s="105">
        <v>153688</v>
      </c>
      <c r="G15" s="122">
        <f>F15/E15</f>
        <v>0.26781771638381258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380306</v>
      </c>
      <c r="F19" s="105">
        <v>131818</v>
      </c>
      <c r="G19" s="122">
        <f>F19/E19</f>
        <v>0.34661036113024773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653696</v>
      </c>
      <c r="F24" s="105">
        <v>39282.5</v>
      </c>
      <c r="G24" s="122">
        <f>F24/E24</f>
        <v>6.0092917808889756E-2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14470</v>
      </c>
      <c r="F26" s="105">
        <v>14470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75534</v>
      </c>
      <c r="F29" s="105">
        <v>26559.5</v>
      </c>
      <c r="G29" s="122">
        <f>F29/E29</f>
        <v>0.35162311012259378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1243186</v>
      </c>
      <c r="F30" s="105">
        <v>160239.5</v>
      </c>
      <c r="G30" s="122">
        <f>F30/E30</f>
        <v>0.12889422821685573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152933</v>
      </c>
      <c r="F34" s="105">
        <v>57554.5</v>
      </c>
      <c r="G34" s="122">
        <f>F34/E34</f>
        <v>0.37633800422407199</v>
      </c>
      <c r="H34" s="6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3093978</v>
      </c>
      <c r="F39" s="116">
        <f>SUM(F9:F38)</f>
        <v>583612</v>
      </c>
      <c r="G39" s="126">
        <f>F39/E39</f>
        <v>0.18862836128763683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448862.55</v>
      </c>
      <c r="F44" s="105">
        <v>18729.400000000001</v>
      </c>
      <c r="G44" s="122">
        <f>1-(+F44/E44)</f>
        <v>0.95827364078379895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3213068.75</v>
      </c>
      <c r="F46" s="105">
        <v>252606.5</v>
      </c>
      <c r="G46" s="122">
        <f t="shared" ref="G46:G52" si="0">1-(+F46/E46)</f>
        <v>0.92138154529061977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3079568</v>
      </c>
      <c r="F47" s="105">
        <v>140541.1</v>
      </c>
      <c r="G47" s="122">
        <f t="shared" si="0"/>
        <v>0.95436337174564745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4211113.58</v>
      </c>
      <c r="F48" s="105">
        <v>403648.59</v>
      </c>
      <c r="G48" s="122">
        <f t="shared" si="0"/>
        <v>0.90414682901998566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1223995</v>
      </c>
      <c r="F50" s="105">
        <v>125664.6</v>
      </c>
      <c r="G50" s="122">
        <f t="shared" si="0"/>
        <v>0.89733242374356104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511470</v>
      </c>
      <c r="F51" s="105">
        <v>30640</v>
      </c>
      <c r="G51" s="122">
        <f t="shared" si="0"/>
        <v>0.94009423817623716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780950</v>
      </c>
      <c r="F52" s="105">
        <v>65175</v>
      </c>
      <c r="G52" s="122">
        <f t="shared" si="0"/>
        <v>0.91654395287790513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38548933.710000001</v>
      </c>
      <c r="F54" s="105">
        <v>4267719.75</v>
      </c>
      <c r="G54" s="122">
        <f>1-(+F54/E54)</f>
        <v>0.88929084829931604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1074992.25</v>
      </c>
      <c r="F55" s="105">
        <v>64010.85</v>
      </c>
      <c r="G55" s="122">
        <f>1-(+F55/E55)</f>
        <v>0.94045459397497977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>
        <v>-1608</v>
      </c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53092953.840000004</v>
      </c>
      <c r="F61" s="116">
        <f>SUM(F44:F60)</f>
        <v>5367127.79</v>
      </c>
      <c r="G61" s="126">
        <f>1-(F61/E61)</f>
        <v>0.89891073293502788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5950739.79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MAY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418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115058069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22702463.590000004</v>
      </c>
      <c r="C8" s="57"/>
      <c r="D8" s="21"/>
    </row>
    <row r="9" spans="1:4" ht="20.25" x14ac:dyDescent="0.3">
      <c r="A9" s="94" t="s">
        <v>85</v>
      </c>
      <c r="B9" s="84">
        <f>B8/B7</f>
        <v>0.19731309405166536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93">
        <f>RIVERCITY!$E$51</f>
        <v>1441230</v>
      </c>
      <c r="C12" s="57"/>
      <c r="D12" s="21"/>
    </row>
    <row r="13" spans="1:4" ht="21" thickTop="1" x14ac:dyDescent="0.3">
      <c r="A13" s="94" t="s">
        <v>139</v>
      </c>
      <c r="B13" s="93">
        <f>RIVERCITY!$F$51</f>
        <v>72146.34</v>
      </c>
      <c r="C13" s="57"/>
      <c r="D13" s="21"/>
    </row>
    <row r="14" spans="1:4" ht="20.25" x14ac:dyDescent="0.3">
      <c r="A14" s="94" t="s">
        <v>89</v>
      </c>
      <c r="B14" s="84">
        <f>1-(B13/B12)</f>
        <v>0.94994113361503718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13040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1460698782.7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140211220.16999999</v>
      </c>
      <c r="C18" s="21"/>
      <c r="D18" s="21"/>
    </row>
    <row r="19" spans="1:4" ht="20.25" x14ac:dyDescent="0.3">
      <c r="A19" s="94" t="s">
        <v>89</v>
      </c>
      <c r="B19" s="84">
        <f>1-(B18/B17)</f>
        <v>0.90401085984967466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162985830.09999999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141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11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12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113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53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121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387354</v>
      </c>
      <c r="F18" s="105">
        <v>95333</v>
      </c>
      <c r="G18" s="122">
        <f>F18/E18</f>
        <v>0.24611337432942476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16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109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56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143</v>
      </c>
      <c r="B23" s="142"/>
      <c r="C23" s="14"/>
      <c r="D23" s="72"/>
      <c r="E23" s="105"/>
      <c r="F23" s="105"/>
      <c r="G23" s="122"/>
      <c r="H23" s="15"/>
    </row>
    <row r="24" spans="1:8" ht="15.75" x14ac:dyDescent="0.25">
      <c r="A24" s="141" t="s">
        <v>19</v>
      </c>
      <c r="B24" s="142"/>
      <c r="C24" s="14"/>
      <c r="D24" s="72"/>
      <c r="E24" s="105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32100</v>
      </c>
      <c r="F29" s="105">
        <v>11800.5</v>
      </c>
      <c r="G29" s="122">
        <f>F29/E29</f>
        <v>0.36761682242990656</v>
      </c>
      <c r="H29" s="15"/>
    </row>
    <row r="30" spans="1:8" ht="15.75" x14ac:dyDescent="0.25">
      <c r="A30" s="144" t="s">
        <v>25</v>
      </c>
      <c r="B30" s="142"/>
      <c r="C30" s="14"/>
      <c r="D30" s="72">
        <v>2</v>
      </c>
      <c r="E30" s="105">
        <v>334696</v>
      </c>
      <c r="F30" s="105">
        <v>66227</v>
      </c>
      <c r="G30" s="122">
        <f>F30/E30</f>
        <v>0.1978720988598609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117</v>
      </c>
      <c r="B32" s="142"/>
      <c r="C32" s="14"/>
      <c r="D32" s="72">
        <v>2</v>
      </c>
      <c r="E32" s="105">
        <v>613087</v>
      </c>
      <c r="F32" s="105">
        <v>93422.5</v>
      </c>
      <c r="G32" s="122">
        <f>F32/E32</f>
        <v>0.15238049412236762</v>
      </c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27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1367237</v>
      </c>
      <c r="F39" s="116">
        <f>SUM(F9:F38)</f>
        <v>266783</v>
      </c>
      <c r="G39" s="126">
        <f>F39/E39</f>
        <v>0.19512564390811543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181547.4</v>
      </c>
      <c r="F44" s="105">
        <v>16501.95</v>
      </c>
      <c r="G44" s="122">
        <f>1-(+F44/E44)</f>
        <v>0.9091039034433982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1707836.5</v>
      </c>
      <c r="F46" s="105">
        <v>162684.57999999999</v>
      </c>
      <c r="G46" s="122">
        <f>1-(+F46/E46)</f>
        <v>0.9047422982235126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247170</v>
      </c>
      <c r="F47" s="105">
        <v>21909</v>
      </c>
      <c r="G47" s="122">
        <f>1-(+F47/E47)</f>
        <v>0.91136060201480762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2563764</v>
      </c>
      <c r="F48" s="105">
        <v>248509.25</v>
      </c>
      <c r="G48" s="122">
        <f>1-(+F48/E48)</f>
        <v>0.90306859367710912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713940</v>
      </c>
      <c r="F50" s="105">
        <v>79955</v>
      </c>
      <c r="G50" s="122">
        <f>1-(+F50/E50)</f>
        <v>0.8880087962573886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356</v>
      </c>
      <c r="E53" s="105">
        <v>31156919.210000001</v>
      </c>
      <c r="F53" s="105">
        <v>3310956.31</v>
      </c>
      <c r="G53" s="122">
        <f>1-(+F53/E53)</f>
        <v>0.89373287237791699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107933.88</v>
      </c>
      <c r="F54" s="105">
        <v>11725.22</v>
      </c>
      <c r="G54" s="122">
        <f>1-(+F54/E54)</f>
        <v>0.89136664039132107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418</v>
      </c>
      <c r="E60" s="116">
        <f>SUM(E44:E59)</f>
        <v>36679110.990000002</v>
      </c>
      <c r="F60" s="116">
        <f>SUM(F44:F59)</f>
        <v>3852241.31</v>
      </c>
      <c r="G60" s="126">
        <f>1-(F60/E60)</f>
        <v>0.89497451802879702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4119024.31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>
        <v>5</v>
      </c>
      <c r="E9" s="105">
        <v>738352</v>
      </c>
      <c r="F9" s="105">
        <v>81389</v>
      </c>
      <c r="G9" s="122">
        <f>F9/E9</f>
        <v>0.11023062170888683</v>
      </c>
      <c r="H9" s="15"/>
    </row>
    <row r="10" spans="1:8" ht="15.75" x14ac:dyDescent="0.25">
      <c r="A10" s="141" t="s">
        <v>11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103</v>
      </c>
      <c r="B11" s="142"/>
      <c r="C11" s="14"/>
      <c r="D11" s="72">
        <v>7</v>
      </c>
      <c r="E11" s="105">
        <v>1185191</v>
      </c>
      <c r="F11" s="105">
        <v>350357.5</v>
      </c>
      <c r="G11" s="122">
        <f>F11/E11</f>
        <v>0.29561269027523834</v>
      </c>
      <c r="H11" s="15"/>
    </row>
    <row r="12" spans="1:8" ht="15.75" x14ac:dyDescent="0.25">
      <c r="A12" s="141" t="s">
        <v>67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107</v>
      </c>
      <c r="B13" s="142"/>
      <c r="C13" s="14"/>
      <c r="D13" s="72">
        <v>3</v>
      </c>
      <c r="E13" s="105">
        <v>1136848</v>
      </c>
      <c r="F13" s="105">
        <v>260776.83</v>
      </c>
      <c r="G13" s="122">
        <f>F13/E13</f>
        <v>0.22938583698084528</v>
      </c>
      <c r="H13" s="15"/>
    </row>
    <row r="14" spans="1:8" ht="15.75" x14ac:dyDescent="0.25">
      <c r="A14" s="141" t="s">
        <v>25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109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14</v>
      </c>
      <c r="B17" s="142"/>
      <c r="C17" s="14"/>
      <c r="D17" s="72">
        <v>2</v>
      </c>
      <c r="E17" s="105">
        <v>243844</v>
      </c>
      <c r="F17" s="105">
        <v>72092</v>
      </c>
      <c r="G17" s="122">
        <f t="shared" ref="G17:G24" si="0">F17/E17</f>
        <v>0.29564803726972982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5">
        <v>1193521</v>
      </c>
      <c r="F18" s="105">
        <v>306523</v>
      </c>
      <c r="G18" s="122">
        <f t="shared" si="0"/>
        <v>0.25682246060186625</v>
      </c>
      <c r="H18" s="15"/>
    </row>
    <row r="19" spans="1:8" ht="15.75" x14ac:dyDescent="0.25">
      <c r="A19" s="141" t="s">
        <v>54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17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7</v>
      </c>
      <c r="E21" s="105">
        <v>6471954</v>
      </c>
      <c r="F21" s="105">
        <v>1158289</v>
      </c>
      <c r="G21" s="122">
        <f t="shared" si="0"/>
        <v>0.17897052420335496</v>
      </c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5">
        <v>435109</v>
      </c>
      <c r="F22" s="105">
        <v>52709</v>
      </c>
      <c r="G22" s="122">
        <f t="shared" si="0"/>
        <v>0.12113976038188132</v>
      </c>
      <c r="H22" s="15"/>
    </row>
    <row r="23" spans="1:8" ht="15.75" x14ac:dyDescent="0.25">
      <c r="A23" s="143" t="s">
        <v>20</v>
      </c>
      <c r="B23" s="142"/>
      <c r="C23" s="14"/>
      <c r="D23" s="72">
        <v>4</v>
      </c>
      <c r="E23" s="105">
        <v>850483</v>
      </c>
      <c r="F23" s="105">
        <v>153284</v>
      </c>
      <c r="G23" s="122">
        <f t="shared" si="0"/>
        <v>0.18023170363193622</v>
      </c>
      <c r="H23" s="15"/>
    </row>
    <row r="24" spans="1:8" ht="15.75" x14ac:dyDescent="0.25">
      <c r="A24" s="143" t="s">
        <v>21</v>
      </c>
      <c r="B24" s="142"/>
      <c r="C24" s="14"/>
      <c r="D24" s="72">
        <v>20</v>
      </c>
      <c r="E24" s="105">
        <v>294067</v>
      </c>
      <c r="F24" s="105">
        <v>294067</v>
      </c>
      <c r="G24" s="122">
        <f t="shared" si="0"/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5">
        <v>67056</v>
      </c>
      <c r="F26" s="105">
        <v>23006</v>
      </c>
      <c r="G26" s="122">
        <f>F26/E26</f>
        <v>0.34308637556669053</v>
      </c>
      <c r="H26" s="15"/>
    </row>
    <row r="27" spans="1:8" ht="15.75" x14ac:dyDescent="0.25">
      <c r="A27" s="141" t="s">
        <v>122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5">
        <v>128695</v>
      </c>
      <c r="F28" s="105">
        <v>45301</v>
      </c>
      <c r="G28" s="122">
        <f>F28/E28</f>
        <v>0.35200279731147288</v>
      </c>
      <c r="H28" s="15"/>
    </row>
    <row r="29" spans="1:8" ht="15.75" x14ac:dyDescent="0.25">
      <c r="A29" s="144" t="s">
        <v>118</v>
      </c>
      <c r="B29" s="142"/>
      <c r="C29" s="14"/>
      <c r="D29" s="72">
        <v>1</v>
      </c>
      <c r="E29" s="105">
        <v>76139</v>
      </c>
      <c r="F29" s="105">
        <v>39170.5</v>
      </c>
      <c r="G29" s="122">
        <f>F29/E29</f>
        <v>0.51446039480423966</v>
      </c>
      <c r="H29" s="15"/>
    </row>
    <row r="30" spans="1:8" ht="15.75" x14ac:dyDescent="0.25">
      <c r="A30" s="144" t="s">
        <v>123</v>
      </c>
      <c r="B30" s="142"/>
      <c r="C30" s="14"/>
      <c r="D30" s="72"/>
      <c r="E30" s="125"/>
      <c r="F30" s="105"/>
      <c r="G30" s="122"/>
      <c r="H30" s="15"/>
    </row>
    <row r="31" spans="1:8" ht="15.75" x14ac:dyDescent="0.25">
      <c r="A31" s="144" t="s">
        <v>145</v>
      </c>
      <c r="B31" s="142"/>
      <c r="C31" s="14"/>
      <c r="D31" s="72"/>
      <c r="E31" s="125"/>
      <c r="F31" s="105"/>
      <c r="G31" s="122"/>
      <c r="H31" s="15"/>
    </row>
    <row r="32" spans="1:8" ht="15.75" x14ac:dyDescent="0.25">
      <c r="A32" s="144" t="s">
        <v>58</v>
      </c>
      <c r="B32" s="142"/>
      <c r="C32" s="14"/>
      <c r="D32" s="72">
        <v>11</v>
      </c>
      <c r="E32" s="125">
        <v>1328043</v>
      </c>
      <c r="F32" s="125">
        <v>299173.74</v>
      </c>
      <c r="G32" s="122">
        <f>F32/E32</f>
        <v>0.22527413645491901</v>
      </c>
      <c r="H32" s="15"/>
    </row>
    <row r="33" spans="1:8" ht="15.75" x14ac:dyDescent="0.25">
      <c r="A33" s="141" t="s">
        <v>142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1" t="s">
        <v>97</v>
      </c>
      <c r="B34" s="142"/>
      <c r="C34" s="14"/>
      <c r="D34" s="72">
        <v>1</v>
      </c>
      <c r="E34" s="105">
        <v>377674</v>
      </c>
      <c r="F34" s="105">
        <v>82013</v>
      </c>
      <c r="G34" s="122">
        <f>F34/E34</f>
        <v>0.21715288846995026</v>
      </c>
      <c r="H34" s="15"/>
    </row>
    <row r="35" spans="1:8" x14ac:dyDescent="0.2">
      <c r="A35" s="16" t="s">
        <v>28</v>
      </c>
      <c r="B35" s="13"/>
      <c r="C35" s="14"/>
      <c r="D35" s="73"/>
      <c r="E35" s="124">
        <v>1114880</v>
      </c>
      <c r="F35" s="105">
        <v>171827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65</v>
      </c>
      <c r="E39" s="116">
        <f>SUM(E9:E38)</f>
        <v>15641856</v>
      </c>
      <c r="F39" s="116">
        <f>SUM(F9:F38)</f>
        <v>3389978.5700000003</v>
      </c>
      <c r="G39" s="126">
        <f>F39/E39</f>
        <v>0.21672482920185432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37284449.119999997</v>
      </c>
      <c r="F44" s="105">
        <v>2200121.87</v>
      </c>
      <c r="G44" s="122">
        <f t="shared" ref="G44:G50" si="1">1-(+F44/E44)</f>
        <v>0.94099089776225719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4928513.67</v>
      </c>
      <c r="F45" s="105">
        <v>513963.73</v>
      </c>
      <c r="G45" s="122">
        <f t="shared" si="1"/>
        <v>0.89571628194347686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18248073.449999999</v>
      </c>
      <c r="F46" s="105">
        <v>1054092.57</v>
      </c>
      <c r="G46" s="122">
        <f t="shared" si="1"/>
        <v>0.94223540512984949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494652</v>
      </c>
      <c r="F47" s="105">
        <v>36630.5</v>
      </c>
      <c r="G47" s="122">
        <f t="shared" si="1"/>
        <v>0.92594692834558434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17970578</v>
      </c>
      <c r="F48" s="105">
        <v>971416.97</v>
      </c>
      <c r="G48" s="122">
        <f t="shared" si="1"/>
        <v>0.94594403307450659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131256</v>
      </c>
      <c r="F49" s="105">
        <v>24261</v>
      </c>
      <c r="G49" s="122">
        <f t="shared" si="1"/>
        <v>0.81516273541780948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1353480</v>
      </c>
      <c r="F50" s="105">
        <v>144405</v>
      </c>
      <c r="G50" s="122">
        <f t="shared" si="1"/>
        <v>0.89330836067027219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194100</v>
      </c>
      <c r="F52" s="105">
        <v>-21975</v>
      </c>
      <c r="G52" s="122">
        <f>1-(+F52/E52)</f>
        <v>1.1132148377125193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92800</v>
      </c>
      <c r="F53" s="105">
        <v>15400</v>
      </c>
      <c r="G53" s="122">
        <f>1-(+F53/E53)</f>
        <v>0.83405172413793105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122039397.2</v>
      </c>
      <c r="F54" s="105">
        <v>12933196.82</v>
      </c>
      <c r="G54" s="122">
        <f>1-(+F54/E54)</f>
        <v>0.89402441247063125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202737299.44</v>
      </c>
      <c r="F61" s="116">
        <f>SUM(F44:F60)</f>
        <v>17871513.460000001</v>
      </c>
      <c r="G61" s="126">
        <f>1-(+F61/E61)</f>
        <v>0.91184891231478071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21261492.030000001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9</v>
      </c>
      <c r="E10" s="104">
        <v>2494645</v>
      </c>
      <c r="F10" s="105">
        <v>582746</v>
      </c>
      <c r="G10" s="130">
        <f t="shared" ref="G10:G22" si="0">F10/E10</f>
        <v>0.23359876856226036</v>
      </c>
      <c r="H10" s="15"/>
    </row>
    <row r="11" spans="1:8" ht="15.75" x14ac:dyDescent="0.25">
      <c r="A11" s="141" t="s">
        <v>103</v>
      </c>
      <c r="B11" s="142"/>
      <c r="C11" s="14"/>
      <c r="D11" s="72">
        <v>10</v>
      </c>
      <c r="E11" s="104">
        <v>1252972</v>
      </c>
      <c r="F11" s="105">
        <v>324854</v>
      </c>
      <c r="G11" s="130">
        <f t="shared" si="0"/>
        <v>0.25926676733398674</v>
      </c>
      <c r="H11" s="15"/>
    </row>
    <row r="12" spans="1:8" ht="15.75" x14ac:dyDescent="0.25">
      <c r="A12" s="141" t="s">
        <v>67</v>
      </c>
      <c r="B12" s="142"/>
      <c r="C12" s="14"/>
      <c r="D12" s="72"/>
      <c r="E12" s="104"/>
      <c r="F12" s="105"/>
      <c r="G12" s="130"/>
      <c r="H12" s="15"/>
    </row>
    <row r="13" spans="1:8" ht="15.75" x14ac:dyDescent="0.25">
      <c r="A13" s="141" t="s">
        <v>107</v>
      </c>
      <c r="B13" s="142"/>
      <c r="C13" s="14"/>
      <c r="D13" s="72"/>
      <c r="E13" s="104"/>
      <c r="F13" s="105"/>
      <c r="G13" s="130"/>
      <c r="H13" s="15"/>
    </row>
    <row r="14" spans="1:8" ht="15.75" x14ac:dyDescent="0.25">
      <c r="A14" s="141" t="s">
        <v>25</v>
      </c>
      <c r="B14" s="142"/>
      <c r="C14" s="14"/>
      <c r="D14" s="72">
        <v>1</v>
      </c>
      <c r="E14" s="104">
        <v>473611</v>
      </c>
      <c r="F14" s="105">
        <v>160064</v>
      </c>
      <c r="G14" s="130">
        <f t="shared" si="0"/>
        <v>0.33796512327627526</v>
      </c>
      <c r="H14" s="15"/>
    </row>
    <row r="15" spans="1:8" ht="15.75" x14ac:dyDescent="0.25">
      <c r="A15" s="141" t="s">
        <v>109</v>
      </c>
      <c r="B15" s="142"/>
      <c r="C15" s="14"/>
      <c r="D15" s="72">
        <v>1</v>
      </c>
      <c r="E15" s="104">
        <v>205914</v>
      </c>
      <c r="F15" s="105">
        <v>105</v>
      </c>
      <c r="G15" s="130">
        <f t="shared" si="0"/>
        <v>5.0992161776275532E-4</v>
      </c>
      <c r="H15" s="15"/>
    </row>
    <row r="16" spans="1:8" ht="15.75" x14ac:dyDescent="0.25">
      <c r="A16" s="141" t="s">
        <v>10</v>
      </c>
      <c r="B16" s="142"/>
      <c r="C16" s="14"/>
      <c r="D16" s="72">
        <v>2</v>
      </c>
      <c r="E16" s="104">
        <v>8300</v>
      </c>
      <c r="F16" s="105">
        <v>-16035</v>
      </c>
      <c r="G16" s="130">
        <f t="shared" si="0"/>
        <v>-1.9319277108433734</v>
      </c>
      <c r="H16" s="15"/>
    </row>
    <row r="17" spans="1:8" ht="15.75" x14ac:dyDescent="0.25">
      <c r="A17" s="141" t="s">
        <v>14</v>
      </c>
      <c r="B17" s="142"/>
      <c r="C17" s="14"/>
      <c r="D17" s="72">
        <v>3</v>
      </c>
      <c r="E17" s="104">
        <v>618508</v>
      </c>
      <c r="F17" s="105">
        <v>177507</v>
      </c>
      <c r="G17" s="122">
        <f t="shared" si="0"/>
        <v>0.28699224585615707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4">
        <v>1217979</v>
      </c>
      <c r="F18" s="105">
        <v>262727</v>
      </c>
      <c r="G18" s="130">
        <f t="shared" si="0"/>
        <v>0.21570733157139818</v>
      </c>
      <c r="H18" s="15"/>
    </row>
    <row r="19" spans="1:8" ht="15.75" x14ac:dyDescent="0.25">
      <c r="A19" s="141" t="s">
        <v>54</v>
      </c>
      <c r="B19" s="142"/>
      <c r="C19" s="14"/>
      <c r="D19" s="72">
        <v>2</v>
      </c>
      <c r="E19" s="104">
        <v>463636</v>
      </c>
      <c r="F19" s="105">
        <v>162481.5</v>
      </c>
      <c r="G19" s="122">
        <f t="shared" si="0"/>
        <v>0.35045056898083843</v>
      </c>
      <c r="H19" s="15"/>
    </row>
    <row r="20" spans="1:8" ht="15.75" x14ac:dyDescent="0.25">
      <c r="A20" s="141" t="s">
        <v>17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6</v>
      </c>
      <c r="E21" s="104">
        <v>4019508</v>
      </c>
      <c r="F21" s="105">
        <v>618887.5</v>
      </c>
      <c r="G21" s="122">
        <f t="shared" si="0"/>
        <v>0.15397095863473839</v>
      </c>
      <c r="H21" s="15"/>
    </row>
    <row r="22" spans="1:8" ht="15.75" x14ac:dyDescent="0.25">
      <c r="A22" s="141" t="s">
        <v>56</v>
      </c>
      <c r="B22" s="142"/>
      <c r="C22" s="14"/>
      <c r="D22" s="72">
        <v>3</v>
      </c>
      <c r="E22" s="104">
        <v>1193457</v>
      </c>
      <c r="F22" s="105">
        <v>203115.5</v>
      </c>
      <c r="G22" s="122">
        <f t="shared" si="0"/>
        <v>0.17019088245324299</v>
      </c>
      <c r="H22" s="15"/>
    </row>
    <row r="23" spans="1:8" ht="15.75" x14ac:dyDescent="0.25">
      <c r="A23" s="143" t="s">
        <v>20</v>
      </c>
      <c r="B23" s="142"/>
      <c r="C23" s="14"/>
      <c r="D23" s="72">
        <v>3</v>
      </c>
      <c r="E23" s="104">
        <v>815995</v>
      </c>
      <c r="F23" s="105">
        <v>140965.5</v>
      </c>
      <c r="G23" s="122">
        <f>F23/E23</f>
        <v>0.17275289677020081</v>
      </c>
      <c r="H23" s="15"/>
    </row>
    <row r="24" spans="1:8" ht="15.75" x14ac:dyDescent="0.25">
      <c r="A24" s="143" t="s">
        <v>21</v>
      </c>
      <c r="B24" s="142"/>
      <c r="C24" s="14"/>
      <c r="D24" s="72">
        <v>13</v>
      </c>
      <c r="E24" s="104">
        <v>247749</v>
      </c>
      <c r="F24" s="105">
        <v>247749</v>
      </c>
      <c r="G24" s="122">
        <f>F24/E24</f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4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4">
        <v>51503</v>
      </c>
      <c r="F26" s="105">
        <v>34649</v>
      </c>
      <c r="G26" s="122">
        <f>F26/E26</f>
        <v>0.67275692678096422</v>
      </c>
      <c r="H26" s="15"/>
    </row>
    <row r="27" spans="1:8" ht="15.75" x14ac:dyDescent="0.25">
      <c r="A27" s="141" t="s">
        <v>122</v>
      </c>
      <c r="B27" s="142"/>
      <c r="C27" s="14"/>
      <c r="D27" s="72"/>
      <c r="E27" s="104"/>
      <c r="F27" s="105"/>
      <c r="G27" s="130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4">
        <v>147525</v>
      </c>
      <c r="F28" s="105">
        <v>61830.5</v>
      </c>
      <c r="G28" s="122">
        <f>F28/E28</f>
        <v>0.41911879342484326</v>
      </c>
      <c r="H28" s="15"/>
    </row>
    <row r="29" spans="1:8" ht="15.75" x14ac:dyDescent="0.25">
      <c r="A29" s="144" t="s">
        <v>118</v>
      </c>
      <c r="B29" s="142"/>
      <c r="C29" s="14"/>
      <c r="D29" s="72"/>
      <c r="E29" s="104"/>
      <c r="F29" s="104"/>
      <c r="G29" s="131"/>
      <c r="H29" s="15"/>
    </row>
    <row r="30" spans="1:8" ht="15.75" x14ac:dyDescent="0.25">
      <c r="A30" s="144" t="s">
        <v>123</v>
      </c>
      <c r="B30" s="142"/>
      <c r="C30" s="14"/>
      <c r="D30" s="72"/>
      <c r="E30" s="132"/>
      <c r="F30" s="105"/>
      <c r="G30" s="130"/>
      <c r="H30" s="15"/>
    </row>
    <row r="31" spans="1:8" ht="15.75" x14ac:dyDescent="0.25">
      <c r="A31" s="144" t="s">
        <v>145</v>
      </c>
      <c r="B31" s="142"/>
      <c r="C31" s="14"/>
      <c r="D31" s="72">
        <v>1</v>
      </c>
      <c r="E31" s="132">
        <v>177647</v>
      </c>
      <c r="F31" s="105">
        <v>21914</v>
      </c>
      <c r="G31" s="130">
        <f>F31/E31</f>
        <v>0.12335699448907102</v>
      </c>
      <c r="H31" s="15"/>
    </row>
    <row r="32" spans="1:8" ht="15.75" x14ac:dyDescent="0.25">
      <c r="A32" s="144" t="s">
        <v>58</v>
      </c>
      <c r="B32" s="142"/>
      <c r="C32" s="14"/>
      <c r="D32" s="72"/>
      <c r="E32" s="132"/>
      <c r="F32" s="125"/>
      <c r="G32" s="130"/>
      <c r="H32" s="15"/>
    </row>
    <row r="33" spans="1:8" ht="15.75" x14ac:dyDescent="0.25">
      <c r="A33" s="141" t="s">
        <v>142</v>
      </c>
      <c r="B33" s="142"/>
      <c r="C33" s="14"/>
      <c r="D33" s="72">
        <v>2</v>
      </c>
      <c r="E33" s="104">
        <v>404294</v>
      </c>
      <c r="F33" s="105">
        <v>102026</v>
      </c>
      <c r="G33" s="130">
        <f>F33/E33</f>
        <v>0.25235595878247019</v>
      </c>
      <c r="H33" s="15"/>
    </row>
    <row r="34" spans="1:8" ht="15.75" x14ac:dyDescent="0.25">
      <c r="A34" s="141" t="s">
        <v>97</v>
      </c>
      <c r="B34" s="142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>
        <v>1216390</v>
      </c>
      <c r="F35" s="125">
        <v>197358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59</v>
      </c>
      <c r="E39" s="116">
        <f>SUM(E9:E38)</f>
        <v>15009633</v>
      </c>
      <c r="F39" s="116">
        <f>SUM(F9:F38)</f>
        <v>3282944.5</v>
      </c>
      <c r="G39" s="126">
        <f>F39/E39</f>
        <v>0.21872250307519178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7228173</v>
      </c>
      <c r="F44" s="105">
        <v>511318.06</v>
      </c>
      <c r="G44" s="122">
        <f>1-(+F44/E44)</f>
        <v>0.92926040093395668</v>
      </c>
      <c r="H44" s="15"/>
    </row>
    <row r="45" spans="1:8" ht="15.75" x14ac:dyDescent="0.25">
      <c r="A45" s="27" t="s">
        <v>34</v>
      </c>
      <c r="B45" s="28"/>
      <c r="C45" s="14"/>
      <c r="D45" s="72">
        <v>22</v>
      </c>
      <c r="E45" s="105">
        <v>9746773.6600000001</v>
      </c>
      <c r="F45" s="105">
        <v>1206843.8</v>
      </c>
      <c r="G45" s="122">
        <f t="shared" ref="G45:G54" si="1">1-(+F45/E45)</f>
        <v>0.8761801759126927</v>
      </c>
      <c r="H45" s="15"/>
    </row>
    <row r="46" spans="1:8" ht="15.75" x14ac:dyDescent="0.25">
      <c r="A46" s="27" t="s">
        <v>35</v>
      </c>
      <c r="B46" s="28"/>
      <c r="C46" s="14"/>
      <c r="D46" s="72">
        <v>123</v>
      </c>
      <c r="E46" s="105">
        <v>10773042.5</v>
      </c>
      <c r="F46" s="105">
        <v>708663.57</v>
      </c>
      <c r="G46" s="122">
        <f t="shared" si="1"/>
        <v>0.93421880866059892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94</v>
      </c>
      <c r="E48" s="105">
        <v>16454080</v>
      </c>
      <c r="F48" s="105">
        <v>1082250.81</v>
      </c>
      <c r="G48" s="122">
        <f t="shared" si="1"/>
        <v>0.93422599075730761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2279667</v>
      </c>
      <c r="F49" s="105">
        <v>60083</v>
      </c>
      <c r="G49" s="122">
        <f t="shared" si="1"/>
        <v>0.97364395764820033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1400445</v>
      </c>
      <c r="F50" s="105">
        <v>117945</v>
      </c>
      <c r="G50" s="122">
        <f t="shared" si="1"/>
        <v>0.91578034124867447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243225</v>
      </c>
      <c r="F52" s="105">
        <v>24350</v>
      </c>
      <c r="G52" s="122">
        <f t="shared" si="1"/>
        <v>0.89988693596464175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106500</v>
      </c>
      <c r="F53" s="105">
        <v>-4800</v>
      </c>
      <c r="G53" s="122">
        <f t="shared" si="1"/>
        <v>1.0450704225352112</v>
      </c>
      <c r="H53" s="15"/>
    </row>
    <row r="54" spans="1:8" ht="15.75" x14ac:dyDescent="0.25">
      <c r="A54" s="27" t="s">
        <v>61</v>
      </c>
      <c r="B54" s="30"/>
      <c r="C54" s="14"/>
      <c r="D54" s="72">
        <v>615</v>
      </c>
      <c r="E54" s="105">
        <v>62388255.670000002</v>
      </c>
      <c r="F54" s="105">
        <v>6926284.6799999997</v>
      </c>
      <c r="G54" s="122">
        <f t="shared" si="1"/>
        <v>0.88898095313585479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919</v>
      </c>
      <c r="E61" s="116">
        <f>SUM(E44:E60)</f>
        <v>110620161.83</v>
      </c>
      <c r="F61" s="116">
        <f>SUM(F44:F60)</f>
        <v>10632938.92</v>
      </c>
      <c r="G61" s="126">
        <f>1-(F61/E61)</f>
        <v>0.90387883416460191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13915883.42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4</v>
      </c>
      <c r="E10" s="105">
        <v>533668</v>
      </c>
      <c r="F10" s="105">
        <v>98818.5</v>
      </c>
      <c r="G10" s="122">
        <f>F10/E10</f>
        <v>0.18516849426984566</v>
      </c>
      <c r="H10" s="15"/>
    </row>
    <row r="11" spans="1:8" ht="15.75" x14ac:dyDescent="0.25">
      <c r="A11" s="141" t="s">
        <v>100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63</v>
      </c>
      <c r="B12" s="142"/>
      <c r="C12" s="14"/>
      <c r="D12" s="72">
        <v>1</v>
      </c>
      <c r="E12" s="105">
        <v>134182</v>
      </c>
      <c r="F12" s="105">
        <v>28806.5</v>
      </c>
      <c r="G12" s="122">
        <f>F12/E12</f>
        <v>0.2146822971784591</v>
      </c>
      <c r="H12" s="15"/>
    </row>
    <row r="13" spans="1:8" ht="15.75" x14ac:dyDescent="0.25">
      <c r="A13" s="141" t="s">
        <v>64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128</v>
      </c>
      <c r="B14" s="142"/>
      <c r="C14" s="14"/>
      <c r="D14" s="72">
        <v>8</v>
      </c>
      <c r="E14" s="105">
        <v>7766110</v>
      </c>
      <c r="F14" s="105">
        <v>993678</v>
      </c>
      <c r="G14" s="122">
        <f>F14/E14</f>
        <v>0.12795054409479134</v>
      </c>
      <c r="H14" s="15"/>
    </row>
    <row r="15" spans="1:8" ht="15.75" x14ac:dyDescent="0.25">
      <c r="A15" s="141" t="s">
        <v>25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130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531606</v>
      </c>
      <c r="F18" s="105">
        <v>125728.5</v>
      </c>
      <c r="G18" s="122">
        <f>F18/E18</f>
        <v>0.23650692430108011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101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153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116</v>
      </c>
      <c r="B23" s="142"/>
      <c r="C23" s="14"/>
      <c r="D23" s="72">
        <v>8</v>
      </c>
      <c r="E23" s="105">
        <v>964735</v>
      </c>
      <c r="F23" s="105">
        <v>174362.5</v>
      </c>
      <c r="G23" s="122">
        <f>F23/E23</f>
        <v>0.1807361607073445</v>
      </c>
      <c r="H23" s="15"/>
    </row>
    <row r="24" spans="1:8" ht="15.75" x14ac:dyDescent="0.25">
      <c r="A24" s="141" t="s">
        <v>148</v>
      </c>
      <c r="B24" s="142"/>
      <c r="C24" s="14"/>
      <c r="D24" s="72">
        <v>1</v>
      </c>
      <c r="E24" s="105">
        <v>777673</v>
      </c>
      <c r="F24" s="105">
        <v>90788.5</v>
      </c>
      <c r="G24" s="122">
        <f>F24/E24</f>
        <v>0.11674379848599604</v>
      </c>
      <c r="H24" s="15"/>
    </row>
    <row r="25" spans="1:8" ht="15.75" x14ac:dyDescent="0.25">
      <c r="A25" s="143" t="s">
        <v>20</v>
      </c>
      <c r="B25" s="142"/>
      <c r="C25" s="14"/>
      <c r="D25" s="72">
        <v>1</v>
      </c>
      <c r="E25" s="105">
        <v>121201</v>
      </c>
      <c r="F25" s="105">
        <v>31684</v>
      </c>
      <c r="G25" s="122">
        <f>F25/E25</f>
        <v>0.26141698500837451</v>
      </c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/>
      <c r="E29" s="105"/>
      <c r="F29" s="105"/>
      <c r="G29" s="122"/>
      <c r="H29" s="15"/>
    </row>
    <row r="30" spans="1:8" ht="15.75" x14ac:dyDescent="0.25">
      <c r="A30" s="144" t="s">
        <v>67</v>
      </c>
      <c r="B30" s="142"/>
      <c r="C30" s="14"/>
      <c r="D30" s="72"/>
      <c r="E30" s="105"/>
      <c r="F30" s="105"/>
      <c r="G30" s="122"/>
      <c r="H30" s="15"/>
    </row>
    <row r="31" spans="1:8" ht="15.75" x14ac:dyDescent="0.25">
      <c r="A31" s="144" t="s">
        <v>154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53</v>
      </c>
      <c r="B32" s="142"/>
      <c r="C32" s="14"/>
      <c r="D32" s="72"/>
      <c r="E32" s="105"/>
      <c r="F32" s="105"/>
      <c r="G32" s="122"/>
      <c r="H32" s="15"/>
    </row>
    <row r="33" spans="1:8" ht="15.75" x14ac:dyDescent="0.25">
      <c r="A33" s="144" t="s">
        <v>97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10829175</v>
      </c>
      <c r="F39" s="116">
        <f>SUM(F9:F38)</f>
        <v>1543866.5</v>
      </c>
      <c r="G39" s="126">
        <f>F39/E39</f>
        <v>0.1425654770561931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162992</v>
      </c>
      <c r="F44" s="105">
        <v>13145.36</v>
      </c>
      <c r="G44" s="122">
        <f>1-(+F44/E44)</f>
        <v>0.91934966133307161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50</v>
      </c>
      <c r="E46" s="105">
        <v>2018672.2</v>
      </c>
      <c r="F46" s="105">
        <v>150026.69</v>
      </c>
      <c r="G46" s="122">
        <f>1-(+F46/E46)</f>
        <v>0.92568050919807587</v>
      </c>
      <c r="H46" s="15"/>
    </row>
    <row r="47" spans="1:8" ht="15.75" x14ac:dyDescent="0.25">
      <c r="A47" s="27" t="s">
        <v>36</v>
      </c>
      <c r="B47" s="28"/>
      <c r="C47" s="14"/>
      <c r="D47" s="72">
        <v>7</v>
      </c>
      <c r="E47" s="105">
        <v>1206148.5</v>
      </c>
      <c r="F47" s="105">
        <v>65271.23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41</v>
      </c>
      <c r="E48" s="105">
        <v>3411865</v>
      </c>
      <c r="F48" s="105">
        <v>341129.89</v>
      </c>
      <c r="G48" s="122">
        <f>1-(+F48/E48)</f>
        <v>0.90001659209845641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14</v>
      </c>
      <c r="E50" s="105">
        <v>1072840</v>
      </c>
      <c r="F50" s="105">
        <v>76426</v>
      </c>
      <c r="G50" s="122">
        <f>1-(+F50/E50)</f>
        <v>0.92876290966034081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520</v>
      </c>
      <c r="E54" s="105">
        <v>36388388.280000001</v>
      </c>
      <c r="F54" s="105">
        <v>4417680.54</v>
      </c>
      <c r="G54" s="122">
        <f>1-(+F54/E54)</f>
        <v>0.87859642185834119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275</v>
      </c>
      <c r="E56" s="105">
        <v>48621511.829999998</v>
      </c>
      <c r="F56" s="105">
        <v>5285761.76</v>
      </c>
      <c r="G56" s="122">
        <f>1-(+F56/E56)</f>
        <v>0.89128758936001184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909</v>
      </c>
      <c r="E62" s="116">
        <f>SUM(E44:E61)</f>
        <v>92882417.810000002</v>
      </c>
      <c r="F62" s="116">
        <f>SUM(F44:F61)</f>
        <v>10349441.469999999</v>
      </c>
      <c r="G62" s="126">
        <f>1-(+F62/E62)</f>
        <v>0.88857480550117907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11893307.969999999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/>
      <c r="E10" s="104"/>
      <c r="F10" s="105"/>
      <c r="G10" s="122"/>
      <c r="H10" s="15"/>
    </row>
    <row r="11" spans="1:8" ht="15.75" x14ac:dyDescent="0.25">
      <c r="A11" s="141" t="s">
        <v>100</v>
      </c>
      <c r="B11" s="142"/>
      <c r="C11" s="14"/>
      <c r="D11" s="72">
        <v>4</v>
      </c>
      <c r="E11" s="104">
        <v>1146705</v>
      </c>
      <c r="F11" s="105">
        <v>190203.5</v>
      </c>
      <c r="G11" s="122">
        <f t="shared" ref="G11:G22" si="0">F11/E11</f>
        <v>0.16586960028952522</v>
      </c>
      <c r="H11" s="15"/>
    </row>
    <row r="12" spans="1:8" ht="15.75" x14ac:dyDescent="0.25">
      <c r="A12" s="141" t="s">
        <v>63</v>
      </c>
      <c r="B12" s="142"/>
      <c r="C12" s="14"/>
      <c r="D12" s="72"/>
      <c r="E12" s="104"/>
      <c r="F12" s="105"/>
      <c r="G12" s="122"/>
      <c r="H12" s="15"/>
    </row>
    <row r="13" spans="1:8" ht="15.75" x14ac:dyDescent="0.25">
      <c r="A13" s="141" t="s">
        <v>64</v>
      </c>
      <c r="B13" s="142"/>
      <c r="C13" s="14"/>
      <c r="D13" s="72">
        <v>1</v>
      </c>
      <c r="E13" s="104">
        <v>71520</v>
      </c>
      <c r="F13" s="105">
        <v>18688</v>
      </c>
      <c r="G13" s="122">
        <f t="shared" si="0"/>
        <v>0.26129753914988813</v>
      </c>
      <c r="H13" s="15"/>
    </row>
    <row r="14" spans="1:8" ht="15.75" x14ac:dyDescent="0.25">
      <c r="A14" s="141" t="s">
        <v>128</v>
      </c>
      <c r="B14" s="142"/>
      <c r="C14" s="14"/>
      <c r="D14" s="72">
        <v>4</v>
      </c>
      <c r="E14" s="104">
        <v>1755439</v>
      </c>
      <c r="F14" s="105">
        <v>118193.5</v>
      </c>
      <c r="G14" s="122">
        <f t="shared" si="0"/>
        <v>6.7329881585176124E-2</v>
      </c>
      <c r="H14" s="15"/>
    </row>
    <row r="15" spans="1:8" ht="15.75" x14ac:dyDescent="0.25">
      <c r="A15" s="141" t="s">
        <v>25</v>
      </c>
      <c r="B15" s="142"/>
      <c r="C15" s="14"/>
      <c r="D15" s="72">
        <v>1</v>
      </c>
      <c r="E15" s="104">
        <v>58409</v>
      </c>
      <c r="F15" s="105">
        <v>16665</v>
      </c>
      <c r="G15" s="122">
        <f t="shared" si="0"/>
        <v>0.28531561916827886</v>
      </c>
      <c r="H15" s="15"/>
    </row>
    <row r="16" spans="1:8" ht="15.75" x14ac:dyDescent="0.25">
      <c r="A16" s="141" t="s">
        <v>110</v>
      </c>
      <c r="B16" s="142"/>
      <c r="C16" s="14"/>
      <c r="D16" s="72">
        <v>2</v>
      </c>
      <c r="E16" s="104">
        <v>241281</v>
      </c>
      <c r="F16" s="105">
        <v>64232.5</v>
      </c>
      <c r="G16" s="122">
        <f t="shared" si="0"/>
        <v>0.26621449679004977</v>
      </c>
      <c r="H16" s="15"/>
    </row>
    <row r="17" spans="1:8" ht="15.75" x14ac:dyDescent="0.25">
      <c r="A17" s="141" t="s">
        <v>130</v>
      </c>
      <c r="B17" s="142"/>
      <c r="C17" s="14"/>
      <c r="D17" s="72"/>
      <c r="E17" s="104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2</v>
      </c>
      <c r="E18" s="104">
        <v>199741</v>
      </c>
      <c r="F18" s="105">
        <v>37722</v>
      </c>
      <c r="G18" s="122">
        <f t="shared" si="0"/>
        <v>0.18885456666382966</v>
      </c>
      <c r="H18" s="15"/>
    </row>
    <row r="19" spans="1:8" ht="15.75" x14ac:dyDescent="0.25">
      <c r="A19" s="141" t="s">
        <v>15</v>
      </c>
      <c r="B19" s="142"/>
      <c r="C19" s="14"/>
      <c r="D19" s="72">
        <v>2</v>
      </c>
      <c r="E19" s="104">
        <v>1113491</v>
      </c>
      <c r="F19" s="105">
        <v>165462.5</v>
      </c>
      <c r="G19" s="122">
        <f t="shared" si="0"/>
        <v>0.14859796801231442</v>
      </c>
      <c r="H19" s="15"/>
    </row>
    <row r="20" spans="1:8" ht="15.75" x14ac:dyDescent="0.25">
      <c r="A20" s="141" t="s">
        <v>101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>
        <v>2</v>
      </c>
      <c r="E21" s="104">
        <v>291450</v>
      </c>
      <c r="F21" s="105">
        <v>65120</v>
      </c>
      <c r="G21" s="122">
        <f t="shared" si="0"/>
        <v>0.22343455138102591</v>
      </c>
      <c r="H21" s="15"/>
    </row>
    <row r="22" spans="1:8" ht="15.75" x14ac:dyDescent="0.25">
      <c r="A22" s="141" t="s">
        <v>153</v>
      </c>
      <c r="B22" s="142"/>
      <c r="C22" s="14"/>
      <c r="D22" s="72">
        <v>10</v>
      </c>
      <c r="E22" s="104">
        <v>2013240</v>
      </c>
      <c r="F22" s="105">
        <v>378018</v>
      </c>
      <c r="G22" s="122">
        <f t="shared" si="0"/>
        <v>0.18776598915181497</v>
      </c>
      <c r="H22" s="15"/>
    </row>
    <row r="23" spans="1:8" ht="15.75" x14ac:dyDescent="0.25">
      <c r="A23" s="141" t="s">
        <v>116</v>
      </c>
      <c r="B23" s="142"/>
      <c r="C23" s="14"/>
      <c r="D23" s="72"/>
      <c r="E23" s="104"/>
      <c r="F23" s="105"/>
      <c r="G23" s="122"/>
      <c r="H23" s="15"/>
    </row>
    <row r="24" spans="1:8" ht="15.75" x14ac:dyDescent="0.25">
      <c r="A24" s="141" t="s">
        <v>148</v>
      </c>
      <c r="B24" s="142"/>
      <c r="C24" s="14"/>
      <c r="D24" s="72"/>
      <c r="E24" s="104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>
        <v>4</v>
      </c>
      <c r="E25" s="104">
        <v>1288810</v>
      </c>
      <c r="F25" s="105">
        <v>208123</v>
      </c>
      <c r="G25" s="122">
        <f>F25/E25</f>
        <v>0.16148462535206895</v>
      </c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4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4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>
        <v>1</v>
      </c>
      <c r="E29" s="104">
        <v>1910</v>
      </c>
      <c r="F29" s="105">
        <v>1575</v>
      </c>
      <c r="G29" s="122">
        <f t="shared" ref="G29:G34" si="1">F29/E29</f>
        <v>0.82460732984293195</v>
      </c>
      <c r="H29" s="15"/>
    </row>
    <row r="30" spans="1:8" ht="15.75" x14ac:dyDescent="0.25">
      <c r="A30" s="144" t="s">
        <v>67</v>
      </c>
      <c r="B30" s="142"/>
      <c r="C30" s="14"/>
      <c r="D30" s="72">
        <v>1</v>
      </c>
      <c r="E30" s="104">
        <v>61670</v>
      </c>
      <c r="F30" s="105">
        <v>12316</v>
      </c>
      <c r="G30" s="122">
        <f t="shared" si="1"/>
        <v>0.1997081238851954</v>
      </c>
      <c r="H30" s="15"/>
    </row>
    <row r="31" spans="1:8" ht="15.75" x14ac:dyDescent="0.25">
      <c r="A31" s="144" t="s">
        <v>154</v>
      </c>
      <c r="B31" s="142"/>
      <c r="C31" s="14"/>
      <c r="D31" s="72">
        <v>2</v>
      </c>
      <c r="E31" s="104">
        <v>357021</v>
      </c>
      <c r="F31" s="105">
        <v>87651</v>
      </c>
      <c r="G31" s="122">
        <f t="shared" si="1"/>
        <v>0.24550656684060601</v>
      </c>
      <c r="H31" s="15"/>
    </row>
    <row r="32" spans="1:8" ht="15.75" x14ac:dyDescent="0.25">
      <c r="A32" s="144" t="s">
        <v>53</v>
      </c>
      <c r="B32" s="142"/>
      <c r="C32" s="14"/>
      <c r="D32" s="72">
        <v>1</v>
      </c>
      <c r="E32" s="104">
        <v>174906</v>
      </c>
      <c r="F32" s="105">
        <v>84869</v>
      </c>
      <c r="G32" s="122">
        <f t="shared" si="1"/>
        <v>0.48522635015379689</v>
      </c>
      <c r="H32" s="15"/>
    </row>
    <row r="33" spans="1:8" ht="15.75" x14ac:dyDescent="0.25">
      <c r="A33" s="144" t="s">
        <v>97</v>
      </c>
      <c r="B33" s="142"/>
      <c r="C33" s="14"/>
      <c r="D33" s="72">
        <v>1</v>
      </c>
      <c r="E33" s="104">
        <v>35310</v>
      </c>
      <c r="F33" s="105">
        <v>14465</v>
      </c>
      <c r="G33" s="122">
        <f t="shared" si="1"/>
        <v>0.40965732087227413</v>
      </c>
      <c r="H33" s="15"/>
    </row>
    <row r="34" spans="1:8" ht="15.75" x14ac:dyDescent="0.25">
      <c r="A34" s="144" t="s">
        <v>102</v>
      </c>
      <c r="B34" s="142"/>
      <c r="C34" s="14"/>
      <c r="D34" s="72">
        <v>3</v>
      </c>
      <c r="E34" s="104">
        <v>1667836</v>
      </c>
      <c r="F34" s="105">
        <v>226636.5</v>
      </c>
      <c r="G34" s="122">
        <f t="shared" si="1"/>
        <v>0.13588656198810914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41</v>
      </c>
      <c r="E39" s="116">
        <f>SUM(E9:E38)</f>
        <v>10478739</v>
      </c>
      <c r="F39" s="116">
        <f>SUM(F9:F38)</f>
        <v>1689940.5</v>
      </c>
      <c r="G39" s="126">
        <f>F39/E39</f>
        <v>0.16127326961765151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104</v>
      </c>
      <c r="E44" s="105">
        <v>12922417.199999999</v>
      </c>
      <c r="F44" s="105">
        <v>797077.31</v>
      </c>
      <c r="G44" s="122">
        <f>1-(+F44/E44)</f>
        <v>0.93831824977760347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6888422.0899999999</v>
      </c>
      <c r="F45" s="105">
        <v>499768.44</v>
      </c>
      <c r="G45" s="122">
        <f t="shared" ref="G45:G53" si="2">1-(+F45/E45)</f>
        <v>0.92744805218519932</v>
      </c>
      <c r="H45" s="15"/>
    </row>
    <row r="46" spans="1:8" ht="15.75" x14ac:dyDescent="0.25">
      <c r="A46" s="27" t="s">
        <v>35</v>
      </c>
      <c r="B46" s="28"/>
      <c r="C46" s="14"/>
      <c r="D46" s="72">
        <v>87</v>
      </c>
      <c r="E46" s="105">
        <v>4734611</v>
      </c>
      <c r="F46" s="105">
        <v>370662.18</v>
      </c>
      <c r="G46" s="122">
        <f t="shared" si="2"/>
        <v>0.92171222091952221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110</v>
      </c>
      <c r="E48" s="105">
        <v>19503375.719999999</v>
      </c>
      <c r="F48" s="105">
        <v>1191934.29</v>
      </c>
      <c r="G48" s="122">
        <f t="shared" si="2"/>
        <v>0.93888574433923688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2039870</v>
      </c>
      <c r="F50" s="105">
        <v>128880</v>
      </c>
      <c r="G50" s="122">
        <f t="shared" si="2"/>
        <v>0.9368195032036355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133210</v>
      </c>
      <c r="F51" s="105">
        <v>12380</v>
      </c>
      <c r="G51" s="122">
        <f t="shared" si="2"/>
        <v>0.90706403423166426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287625</v>
      </c>
      <c r="F52" s="105">
        <v>11575</v>
      </c>
      <c r="G52" s="122">
        <f t="shared" si="2"/>
        <v>0.95975662755323776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103500</v>
      </c>
      <c r="F53" s="105">
        <v>-14200</v>
      </c>
      <c r="G53" s="122">
        <f t="shared" si="2"/>
        <v>1.1371980676328501</v>
      </c>
      <c r="H53" s="15"/>
    </row>
    <row r="54" spans="1:8" ht="15.75" x14ac:dyDescent="0.25">
      <c r="A54" s="27" t="s">
        <v>61</v>
      </c>
      <c r="B54" s="30"/>
      <c r="C54" s="14"/>
      <c r="D54" s="72">
        <v>1251</v>
      </c>
      <c r="E54" s="105">
        <v>113490792.31</v>
      </c>
      <c r="F54" s="105">
        <v>12375326.050000001</v>
      </c>
      <c r="G54" s="122">
        <f>1-(+F54/E54)</f>
        <v>0.89095744422863121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427332.58</v>
      </c>
      <c r="F55" s="105">
        <v>57248.88</v>
      </c>
      <c r="G55" s="122">
        <f>1-(+F55/E55)</f>
        <v>0.86603202592229223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1614</v>
      </c>
      <c r="E62" s="116">
        <f>SUM(E44:E61)</f>
        <v>160531155.90000001</v>
      </c>
      <c r="F62" s="116">
        <f>SUM(F44:F61)</f>
        <v>15430652.15</v>
      </c>
      <c r="G62" s="126">
        <f>1-(F62/E62)</f>
        <v>0.90387752418843703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17120592.649999999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9</v>
      </c>
      <c r="E44" s="105">
        <v>267497.09999999998</v>
      </c>
      <c r="F44" s="105">
        <v>20081.5</v>
      </c>
      <c r="G44" s="122">
        <f>1-(+F44/E44)</f>
        <v>0.92492815809965789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16</v>
      </c>
      <c r="E46" s="105">
        <v>481590</v>
      </c>
      <c r="F46" s="105">
        <v>54151.38</v>
      </c>
      <c r="G46" s="122">
        <f>1-(+F46/E46)</f>
        <v>0.88755709213231171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21</v>
      </c>
      <c r="E47" s="105">
        <v>1879189.5</v>
      </c>
      <c r="F47" s="105">
        <v>137768.97</v>
      </c>
      <c r="G47" s="122">
        <f>1-(+F47/E47)</f>
        <v>0.92668702650797063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12</v>
      </c>
      <c r="E48" s="105">
        <v>604855.79</v>
      </c>
      <c r="F48" s="105">
        <v>66616.539999999994</v>
      </c>
      <c r="G48" s="122">
        <f>1-(+F48/E48)</f>
        <v>0.88986376405523049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6</v>
      </c>
      <c r="E50" s="105">
        <v>340690</v>
      </c>
      <c r="F50" s="105">
        <v>33845</v>
      </c>
      <c r="G50" s="122">
        <f>1-(+F50/E50)</f>
        <v>0.90065748921306765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329</v>
      </c>
      <c r="E53" s="105">
        <v>24833288.989999998</v>
      </c>
      <c r="F53" s="105">
        <v>2840511.67</v>
      </c>
      <c r="G53" s="122">
        <f>1-(+F53/E53)</f>
        <v>0.88561677548455897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393</v>
      </c>
      <c r="E60" s="116">
        <f>SUM(E44:E59)</f>
        <v>28407111.379999999</v>
      </c>
      <c r="F60" s="116">
        <f>SUM(F44:F59)</f>
        <v>3152975.06</v>
      </c>
      <c r="G60" s="126">
        <f>1-(F60/E60)</f>
        <v>0.8890075439975974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3152975.06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781210</v>
      </c>
      <c r="F10" s="105">
        <v>181156</v>
      </c>
      <c r="G10" s="106">
        <f>F10/E10</f>
        <v>0.23189155284750579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248159</v>
      </c>
      <c r="F11" s="105">
        <v>133586</v>
      </c>
      <c r="G11" s="106">
        <f>F11/E11</f>
        <v>0.53830810085469394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136160</v>
      </c>
      <c r="F12" s="105">
        <v>36182</v>
      </c>
      <c r="G12" s="106">
        <f>F12/E12</f>
        <v>0.26573149236192717</v>
      </c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5">
        <v>4559501</v>
      </c>
      <c r="F13" s="105">
        <v>1121073</v>
      </c>
      <c r="G13" s="106">
        <f>F13/E13</f>
        <v>0.24587624829997845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147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294363</v>
      </c>
      <c r="F18" s="105">
        <v>95751</v>
      </c>
      <c r="G18" s="106">
        <f>F18/E18</f>
        <v>0.3252820497141285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3047154</v>
      </c>
      <c r="F19" s="105">
        <v>836850</v>
      </c>
      <c r="G19" s="106">
        <f>F19/E19</f>
        <v>0.27463331357719367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4230498</v>
      </c>
      <c r="F21" s="105">
        <v>326789</v>
      </c>
      <c r="G21" s="106">
        <f>F21/E21</f>
        <v>7.7245988533737639E-2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149</v>
      </c>
      <c r="B23" s="13"/>
      <c r="C23" s="14"/>
      <c r="D23" s="72">
        <v>1</v>
      </c>
      <c r="E23" s="105">
        <v>9420</v>
      </c>
      <c r="F23" s="105">
        <v>2264.5</v>
      </c>
      <c r="G23" s="106">
        <f>F23/E23</f>
        <v>0.2403927813163482</v>
      </c>
      <c r="H23" s="15"/>
    </row>
    <row r="24" spans="1:8" ht="15.75" x14ac:dyDescent="0.25">
      <c r="A24" s="78" t="s">
        <v>143</v>
      </c>
      <c r="B24" s="13"/>
      <c r="C24" s="14"/>
      <c r="D24" s="72">
        <v>1</v>
      </c>
      <c r="E24" s="105">
        <v>464855</v>
      </c>
      <c r="F24" s="105">
        <v>165892</v>
      </c>
      <c r="G24" s="106">
        <f>F24/E24</f>
        <v>0.35686827075109445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1826747</v>
      </c>
      <c r="F25" s="105">
        <v>378677</v>
      </c>
      <c r="G25" s="106">
        <f>F25/E25</f>
        <v>0.20729581053096022</v>
      </c>
      <c r="H25" s="15"/>
    </row>
    <row r="26" spans="1:8" ht="15.75" x14ac:dyDescent="0.25">
      <c r="A26" s="79" t="s">
        <v>21</v>
      </c>
      <c r="B26" s="13"/>
      <c r="C26" s="14"/>
      <c r="D26" s="72">
        <v>17</v>
      </c>
      <c r="E26" s="105">
        <v>152373</v>
      </c>
      <c r="F26" s="105">
        <v>152373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48678</v>
      </c>
      <c r="F28" s="105">
        <v>-12338.7</v>
      </c>
      <c r="G28" s="106">
        <f>F28/E28</f>
        <v>-0.25347590287193394</v>
      </c>
      <c r="H28" s="15"/>
    </row>
    <row r="29" spans="1:8" ht="15.75" x14ac:dyDescent="0.25">
      <c r="A29" s="69" t="s">
        <v>151</v>
      </c>
      <c r="B29" s="13"/>
      <c r="C29" s="14"/>
      <c r="D29" s="72">
        <v>1</v>
      </c>
      <c r="E29" s="105">
        <v>1499423</v>
      </c>
      <c r="F29" s="105">
        <v>397370</v>
      </c>
      <c r="G29" s="106">
        <f>F29/E29</f>
        <v>0.26501527587612034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142</v>
      </c>
      <c r="B32" s="13"/>
      <c r="C32" s="14"/>
      <c r="D32" s="72">
        <v>2</v>
      </c>
      <c r="E32" s="105">
        <v>450604</v>
      </c>
      <c r="F32" s="105">
        <v>119465.5</v>
      </c>
      <c r="G32" s="106">
        <f>F32/E32</f>
        <v>0.26512303485987698</v>
      </c>
      <c r="H32" s="15"/>
    </row>
    <row r="33" spans="1:8" ht="15.75" x14ac:dyDescent="0.25">
      <c r="A33" s="69" t="s">
        <v>152</v>
      </c>
      <c r="B33" s="13"/>
      <c r="C33" s="14"/>
      <c r="D33" s="72">
        <v>2</v>
      </c>
      <c r="E33" s="105">
        <v>781727</v>
      </c>
      <c r="F33" s="105">
        <v>270295</v>
      </c>
      <c r="G33" s="106">
        <f>F33/E33</f>
        <v>0.34576648881259059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2673704</v>
      </c>
      <c r="F34" s="105">
        <v>384815</v>
      </c>
      <c r="G34" s="106">
        <f>F34/E34</f>
        <v>0.14392580480112982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61</v>
      </c>
      <c r="E39" s="109">
        <f>SUM(E9:E38)</f>
        <v>21204576</v>
      </c>
      <c r="F39" s="109">
        <f>SUM(F9:F38)</f>
        <v>4590200.3</v>
      </c>
      <c r="G39" s="110">
        <f>F39/E39</f>
        <v>0.21647215676465306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93</v>
      </c>
      <c r="E44" s="105">
        <v>18280092.350000001</v>
      </c>
      <c r="F44" s="105">
        <v>985520.06</v>
      </c>
      <c r="G44" s="106">
        <f>1-(+F44/E44)</f>
        <v>0.9460877964328227</v>
      </c>
      <c r="H44" s="15"/>
    </row>
    <row r="45" spans="1:8" ht="15.75" x14ac:dyDescent="0.25">
      <c r="A45" s="27" t="s">
        <v>34</v>
      </c>
      <c r="B45" s="28"/>
      <c r="C45" s="14"/>
      <c r="D45" s="72">
        <v>13</v>
      </c>
      <c r="E45" s="105">
        <v>9581159.9199999999</v>
      </c>
      <c r="F45" s="105">
        <v>754312.33</v>
      </c>
      <c r="G45" s="106">
        <f>1-(+F45/E45)</f>
        <v>0.92127129321519563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16233982.5</v>
      </c>
      <c r="F46" s="105">
        <v>894592.76</v>
      </c>
      <c r="G46" s="106">
        <f>1-(+F46/E46)</f>
        <v>0.94489382010852851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1474596</v>
      </c>
      <c r="F47" s="105">
        <v>160382.94</v>
      </c>
      <c r="G47" s="106">
        <f>1-(+F47/E47)</f>
        <v>0.89123601311816936</v>
      </c>
      <c r="H47" s="15"/>
    </row>
    <row r="48" spans="1:8" ht="15.75" x14ac:dyDescent="0.25">
      <c r="A48" s="27" t="s">
        <v>37</v>
      </c>
      <c r="B48" s="28"/>
      <c r="C48" s="14"/>
      <c r="D48" s="72">
        <v>102</v>
      </c>
      <c r="E48" s="105">
        <v>19407727</v>
      </c>
      <c r="F48" s="105">
        <v>1240665.22</v>
      </c>
      <c r="G48" s="106">
        <f>1-(+F48/E48)</f>
        <v>0.93607364633684309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13146870.5</v>
      </c>
      <c r="F50" s="105">
        <v>629830.98</v>
      </c>
      <c r="G50" s="106">
        <f t="shared" ref="G50:G55" si="0">1-(+F50/E50)</f>
        <v>0.95209270677763203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690600</v>
      </c>
      <c r="F51" s="105">
        <v>57367.5</v>
      </c>
      <c r="G51" s="106">
        <f t="shared" si="0"/>
        <v>0.91693092962641187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586075</v>
      </c>
      <c r="F52" s="105">
        <v>36944</v>
      </c>
      <c r="G52" s="106">
        <f t="shared" si="0"/>
        <v>0.9369636991852579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182100</v>
      </c>
      <c r="F53" s="105">
        <v>11500</v>
      </c>
      <c r="G53" s="106">
        <f t="shared" si="0"/>
        <v>0.93684788577704559</v>
      </c>
      <c r="H53" s="15"/>
    </row>
    <row r="54" spans="1:8" ht="15.75" x14ac:dyDescent="0.25">
      <c r="A54" s="27" t="s">
        <v>98</v>
      </c>
      <c r="B54" s="28"/>
      <c r="C54" s="14"/>
      <c r="D54" s="72">
        <v>1228</v>
      </c>
      <c r="E54" s="105">
        <v>145764301.19</v>
      </c>
      <c r="F54" s="105">
        <v>15852834.51</v>
      </c>
      <c r="G54" s="106">
        <f t="shared" si="0"/>
        <v>0.89124336767933154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539049</v>
      </c>
      <c r="F55" s="105">
        <v>52946</v>
      </c>
      <c r="G55" s="106">
        <f t="shared" si="0"/>
        <v>0.90177887353468789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1770</v>
      </c>
      <c r="E61" s="116">
        <f>SUM(E44:E60)</f>
        <v>225886553.46000001</v>
      </c>
      <c r="F61" s="116">
        <f>SUM(F44:F60)</f>
        <v>20676896.300000001</v>
      </c>
      <c r="G61" s="110">
        <f>1-(+F61/E61)</f>
        <v>0.90846335922487098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25267096.600000001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4">
        <v>2324973</v>
      </c>
      <c r="F13" s="105">
        <v>918902.77</v>
      </c>
      <c r="G13" s="106">
        <f>F13/E13</f>
        <v>0.39523158763564137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497062</v>
      </c>
      <c r="F14" s="105">
        <v>107143.5</v>
      </c>
      <c r="G14" s="106">
        <f>F14/E14</f>
        <v>0.21555359291195061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43218</v>
      </c>
      <c r="F16" s="105">
        <v>9322</v>
      </c>
      <c r="G16" s="106">
        <f>F16/E16</f>
        <v>0.2156971632190291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436674</v>
      </c>
      <c r="F17" s="105">
        <v>102478</v>
      </c>
      <c r="G17" s="106">
        <f>F17/E17</f>
        <v>0.23467850158241618</v>
      </c>
      <c r="H17" s="15"/>
    </row>
    <row r="18" spans="1:8" ht="15.75" x14ac:dyDescent="0.25">
      <c r="A18" s="69" t="s">
        <v>113</v>
      </c>
      <c r="B18" s="13"/>
      <c r="C18" s="14"/>
      <c r="D18" s="72">
        <v>1</v>
      </c>
      <c r="E18" s="104">
        <v>435628</v>
      </c>
      <c r="F18" s="105">
        <v>-105541.21</v>
      </c>
      <c r="G18" s="106">
        <f>F18/E18</f>
        <v>-0.24227370600604187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964161</v>
      </c>
      <c r="F20" s="105">
        <v>108212</v>
      </c>
      <c r="G20" s="106">
        <f>F20/E20</f>
        <v>0.11223436749671475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1106154</v>
      </c>
      <c r="F23" s="105">
        <v>248894.72</v>
      </c>
      <c r="G23" s="106">
        <f t="shared" ref="G23:G29" si="0">F23/E23</f>
        <v>0.22500910361486737</v>
      </c>
      <c r="H23" s="15"/>
    </row>
    <row r="24" spans="1:8" ht="15.75" x14ac:dyDescent="0.25">
      <c r="A24" s="78" t="s">
        <v>18</v>
      </c>
      <c r="B24" s="13"/>
      <c r="C24" s="14"/>
      <c r="D24" s="72">
        <v>3</v>
      </c>
      <c r="E24" s="104">
        <v>1519348</v>
      </c>
      <c r="F24" s="105">
        <v>361270</v>
      </c>
      <c r="G24" s="106">
        <f t="shared" si="0"/>
        <v>0.23777962652400897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832988</v>
      </c>
      <c r="F25" s="105">
        <v>135092</v>
      </c>
      <c r="G25" s="106">
        <f t="shared" si="0"/>
        <v>0.16217760640009221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51834</v>
      </c>
      <c r="F29" s="105">
        <v>17781</v>
      </c>
      <c r="G29" s="106">
        <f t="shared" si="0"/>
        <v>0.34303738858664196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>
        <v>1</v>
      </c>
      <c r="E31" s="104">
        <v>1886382</v>
      </c>
      <c r="F31" s="105">
        <v>346479</v>
      </c>
      <c r="G31" s="106">
        <f>F31/E31</f>
        <v>0.18367382640419597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120177</v>
      </c>
      <c r="F32" s="105">
        <v>33317</v>
      </c>
      <c r="G32" s="106">
        <f>F32/E32</f>
        <v>0.27723274836283152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5</v>
      </c>
      <c r="E34" s="104">
        <v>2405560</v>
      </c>
      <c r="F34" s="105">
        <v>412115</v>
      </c>
      <c r="G34" s="106">
        <f>F34/E34</f>
        <v>0.17131769733450838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45</v>
      </c>
      <c r="E39" s="116">
        <f>SUM(E9:E38)</f>
        <v>12624159</v>
      </c>
      <c r="F39" s="116">
        <f>SUM(F9:F38)</f>
        <v>2695465.7800000003</v>
      </c>
      <c r="G39" s="121">
        <f>F39/E39</f>
        <v>0.21351646315608036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156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157</v>
      </c>
      <c r="F42" s="11" t="s">
        <v>157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1441230</v>
      </c>
      <c r="F45" s="105">
        <v>72146.34</v>
      </c>
      <c r="G45" s="106">
        <f>1-(+F45/E45)</f>
        <v>0.94994113361503718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158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159</v>
      </c>
      <c r="B51" s="20"/>
      <c r="C51" s="21"/>
      <c r="D51" s="103">
        <f>SUM(D44:D47)</f>
        <v>8</v>
      </c>
      <c r="E51" s="109">
        <f>SUM(E44:E50)</f>
        <v>1441230</v>
      </c>
      <c r="F51" s="109">
        <f>SUM(F44:F50)</f>
        <v>72146.34</v>
      </c>
      <c r="G51" s="110">
        <f>1-(+F51/E51)</f>
        <v>0.94994113361503718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149</v>
      </c>
      <c r="E56" s="105">
        <v>28660032.670000002</v>
      </c>
      <c r="F56" s="105">
        <v>1802170.22</v>
      </c>
      <c r="G56" s="106">
        <f>1-(+F56/E56)</f>
        <v>0.93711904516122801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8492764.6199999992</v>
      </c>
      <c r="F57" s="105">
        <v>659603.46</v>
      </c>
      <c r="G57" s="106">
        <f t="shared" ref="G57:G66" si="1">1-(+F57/E57)</f>
        <v>0.92233348155597417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17445915.100000001</v>
      </c>
      <c r="F58" s="105">
        <v>923593.8</v>
      </c>
      <c r="G58" s="106">
        <f t="shared" si="1"/>
        <v>0.94705959562992481</v>
      </c>
      <c r="H58" s="15"/>
    </row>
    <row r="59" spans="1:8" ht="15.75" x14ac:dyDescent="0.25">
      <c r="A59" s="27" t="s">
        <v>36</v>
      </c>
      <c r="B59" s="28"/>
      <c r="C59" s="14"/>
      <c r="D59" s="72">
        <v>5</v>
      </c>
      <c r="E59" s="105">
        <v>1361964.5</v>
      </c>
      <c r="F59" s="105">
        <v>75192.98</v>
      </c>
      <c r="G59" s="106">
        <f t="shared" si="1"/>
        <v>0.94479079300525082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10234024.07</v>
      </c>
      <c r="F60" s="105">
        <v>607142.84</v>
      </c>
      <c r="G60" s="106">
        <f t="shared" si="1"/>
        <v>0.9406740852037101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2326595</v>
      </c>
      <c r="F62" s="105">
        <v>129475</v>
      </c>
      <c r="G62" s="106">
        <f t="shared" si="1"/>
        <v>0.94435000505029887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753185</v>
      </c>
      <c r="F63" s="105">
        <v>55050</v>
      </c>
      <c r="G63" s="106">
        <f t="shared" si="1"/>
        <v>0.92691038722226282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239225</v>
      </c>
      <c r="F64" s="105">
        <v>21400</v>
      </c>
      <c r="G64" s="106">
        <f t="shared" si="1"/>
        <v>0.91054446650642706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1227</v>
      </c>
      <c r="E66" s="105">
        <v>137403824.78999999</v>
      </c>
      <c r="F66" s="105">
        <v>14438689.960000001</v>
      </c>
      <c r="G66" s="106">
        <f t="shared" si="1"/>
        <v>0.89491784539428032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>
        <v>0.02</v>
      </c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1620</v>
      </c>
      <c r="E73" s="116">
        <f>SUM(E56:E72)</f>
        <v>206917530.75</v>
      </c>
      <c r="F73" s="116">
        <f>SUM(F56:F72)</f>
        <v>18712318.279999997</v>
      </c>
      <c r="G73" s="110">
        <f>1-(+F73/E73)</f>
        <v>0.90956629816635293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21479930.399999999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2024-07-09T21:25:29Z</dcterms:modified>
</cp:coreProperties>
</file>