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April 2024\Optimized\"/>
    </mc:Choice>
  </mc:AlternateContent>
  <bookViews>
    <workbookView xWindow="-210" yWindow="135" windowWidth="7845" windowHeight="4080" tabRatio="790" activeTab="13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162913"/>
</workbook>
</file>

<file path=xl/calcChain.xml><?xml version="1.0" encoding="utf-8"?>
<calcChain xmlns="http://schemas.openxmlformats.org/spreadsheetml/2006/main">
  <c r="B14" i="13" l="1"/>
  <c r="B13" i="13"/>
  <c r="B12" i="13"/>
  <c r="B11" i="13"/>
  <c r="F63" i="14"/>
  <c r="G61" i="14"/>
  <c r="F61" i="14"/>
  <c r="E61" i="14"/>
  <c r="D61" i="14"/>
  <c r="G55" i="14"/>
  <c r="G54" i="14"/>
  <c r="G52" i="14"/>
  <c r="G51" i="14"/>
  <c r="G50" i="14"/>
  <c r="G48" i="14"/>
  <c r="G47" i="14"/>
  <c r="G46" i="14"/>
  <c r="G44" i="14"/>
  <c r="G39" i="14"/>
  <c r="F39" i="14"/>
  <c r="E39" i="14"/>
  <c r="D39" i="14"/>
  <c r="G34" i="14"/>
  <c r="G30" i="14"/>
  <c r="G29" i="14"/>
  <c r="G26" i="14"/>
  <c r="G24" i="14"/>
  <c r="G19" i="14"/>
  <c r="G15" i="14"/>
  <c r="F60" i="12"/>
  <c r="F62" i="12"/>
  <c r="E60" i="12"/>
  <c r="D60" i="12"/>
  <c r="G53" i="12"/>
  <c r="G50" i="12"/>
  <c r="G48" i="12"/>
  <c r="G47" i="12"/>
  <c r="G46" i="12"/>
  <c r="G44" i="12"/>
  <c r="F39" i="12"/>
  <c r="G39" i="12"/>
  <c r="E39" i="12"/>
  <c r="D39" i="12"/>
  <c r="G33" i="12"/>
  <c r="G18" i="12"/>
  <c r="G17" i="12"/>
  <c r="F60" i="7"/>
  <c r="F62" i="7"/>
  <c r="E60" i="7"/>
  <c r="D60" i="7"/>
  <c r="B16" i="13"/>
  <c r="G53" i="7"/>
  <c r="G50" i="7"/>
  <c r="G48" i="7"/>
  <c r="G47" i="7"/>
  <c r="G46" i="7"/>
  <c r="G44" i="7"/>
  <c r="F73" i="9"/>
  <c r="F75" i="9"/>
  <c r="E73" i="9"/>
  <c r="D73" i="9"/>
  <c r="G66" i="9"/>
  <c r="G64" i="9"/>
  <c r="G63" i="9"/>
  <c r="G62" i="9"/>
  <c r="G60" i="9"/>
  <c r="G59" i="9"/>
  <c r="G58" i="9"/>
  <c r="G57" i="9"/>
  <c r="G56" i="9"/>
  <c r="F39" i="9"/>
  <c r="G39" i="9"/>
  <c r="E39" i="9"/>
  <c r="D39" i="9"/>
  <c r="G34" i="9"/>
  <c r="G32" i="9"/>
  <c r="G31" i="9"/>
  <c r="G29" i="9"/>
  <c r="G25" i="9"/>
  <c r="G24" i="9"/>
  <c r="G23" i="9"/>
  <c r="G20" i="9"/>
  <c r="G18" i="9"/>
  <c r="G17" i="9"/>
  <c r="G14" i="9"/>
  <c r="G13" i="9"/>
  <c r="F51" i="9"/>
  <c r="G51" i="9"/>
  <c r="E51" i="9"/>
  <c r="D51" i="9"/>
  <c r="G45" i="9"/>
  <c r="F61" i="10"/>
  <c r="F63" i="10"/>
  <c r="E61" i="10"/>
  <c r="D61" i="10"/>
  <c r="G54" i="10"/>
  <c r="G53" i="10"/>
  <c r="G52" i="10"/>
  <c r="G50" i="10"/>
  <c r="G49" i="10"/>
  <c r="G48" i="10"/>
  <c r="G47" i="10"/>
  <c r="G46" i="10"/>
  <c r="G45" i="10"/>
  <c r="G44" i="10"/>
  <c r="F39" i="10"/>
  <c r="G39" i="10"/>
  <c r="E39" i="10"/>
  <c r="D39" i="10"/>
  <c r="G34" i="10"/>
  <c r="G33" i="10"/>
  <c r="G29" i="10"/>
  <c r="G28" i="10"/>
  <c r="G26" i="10"/>
  <c r="G25" i="10"/>
  <c r="G20" i="10"/>
  <c r="G19" i="10"/>
  <c r="G16" i="10"/>
  <c r="F15" i="10"/>
  <c r="G15" i="10"/>
  <c r="E15" i="10"/>
  <c r="G12" i="10"/>
  <c r="G10" i="10"/>
  <c r="F62" i="6"/>
  <c r="F64" i="6"/>
  <c r="E62" i="6"/>
  <c r="D62" i="6"/>
  <c r="G55" i="6"/>
  <c r="G54" i="6"/>
  <c r="G53" i="6"/>
  <c r="G52" i="6"/>
  <c r="G51" i="6"/>
  <c r="G50" i="6"/>
  <c r="G48" i="6"/>
  <c r="G46" i="6"/>
  <c r="G45" i="6"/>
  <c r="G44" i="6"/>
  <c r="G39" i="6"/>
  <c r="F39" i="6"/>
  <c r="E39" i="6"/>
  <c r="D39" i="6"/>
  <c r="G34" i="6"/>
  <c r="G33" i="6"/>
  <c r="G32" i="6"/>
  <c r="G31" i="6"/>
  <c r="G30" i="6"/>
  <c r="G25" i="6"/>
  <c r="G22" i="6"/>
  <c r="G21" i="6"/>
  <c r="G19" i="6"/>
  <c r="G18" i="6"/>
  <c r="G17" i="6"/>
  <c r="G16" i="6"/>
  <c r="G15" i="6"/>
  <c r="G14" i="6"/>
  <c r="G13" i="6"/>
  <c r="G11" i="6"/>
  <c r="F62" i="5"/>
  <c r="F64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18" i="5"/>
  <c r="G14" i="5"/>
  <c r="G12" i="5"/>
  <c r="G10" i="5"/>
  <c r="F61" i="4"/>
  <c r="F63" i="4"/>
  <c r="E61" i="4"/>
  <c r="D61" i="4"/>
  <c r="G54" i="4"/>
  <c r="G53" i="4"/>
  <c r="G52" i="4"/>
  <c r="G51" i="4"/>
  <c r="G50" i="4"/>
  <c r="G49" i="4"/>
  <c r="G48" i="4"/>
  <c r="G46" i="4"/>
  <c r="G45" i="4"/>
  <c r="G44" i="4"/>
  <c r="F39" i="4"/>
  <c r="G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5" i="4"/>
  <c r="G14" i="4"/>
  <c r="G11" i="4"/>
  <c r="G10" i="4"/>
  <c r="F61" i="3"/>
  <c r="F63" i="3"/>
  <c r="E61" i="3"/>
  <c r="B17" i="13"/>
  <c r="D61" i="3"/>
  <c r="G54" i="3"/>
  <c r="G53" i="3"/>
  <c r="G52" i="3"/>
  <c r="G50" i="3"/>
  <c r="G49" i="3"/>
  <c r="G48" i="3"/>
  <c r="G47" i="3"/>
  <c r="G46" i="3"/>
  <c r="G45" i="3"/>
  <c r="G44" i="3"/>
  <c r="F39" i="3"/>
  <c r="E39" i="3"/>
  <c r="D39" i="3"/>
  <c r="G34" i="3"/>
  <c r="G32" i="3"/>
  <c r="G29" i="3"/>
  <c r="G28" i="3"/>
  <c r="G26" i="3"/>
  <c r="G24" i="3"/>
  <c r="G23" i="3"/>
  <c r="G22" i="3"/>
  <c r="G21" i="3"/>
  <c r="G18" i="3"/>
  <c r="G17" i="3"/>
  <c r="G13" i="3"/>
  <c r="G11" i="3"/>
  <c r="G9" i="3"/>
  <c r="F60" i="2"/>
  <c r="F62" i="2"/>
  <c r="E60" i="2"/>
  <c r="D60" i="2"/>
  <c r="G54" i="2"/>
  <c r="G53" i="2"/>
  <c r="G50" i="2"/>
  <c r="G48" i="2"/>
  <c r="G47" i="2"/>
  <c r="G46" i="2"/>
  <c r="F39" i="2"/>
  <c r="G39" i="2"/>
  <c r="E39" i="2"/>
  <c r="D39" i="2"/>
  <c r="G32" i="2"/>
  <c r="G30" i="2"/>
  <c r="G29" i="2"/>
  <c r="G18" i="2"/>
  <c r="F60" i="11"/>
  <c r="E60" i="11"/>
  <c r="D60" i="11"/>
  <c r="G53" i="11"/>
  <c r="G51" i="11"/>
  <c r="G50" i="11"/>
  <c r="G49" i="11"/>
  <c r="G48" i="11"/>
  <c r="G47" i="11"/>
  <c r="G46" i="11"/>
  <c r="G45" i="11"/>
  <c r="G44" i="11"/>
  <c r="G39" i="11"/>
  <c r="F39" i="11"/>
  <c r="E39" i="11"/>
  <c r="D39" i="11"/>
  <c r="G34" i="11"/>
  <c r="G33" i="11"/>
  <c r="G30" i="11"/>
  <c r="G29" i="11"/>
  <c r="G22" i="11"/>
  <c r="G18" i="11"/>
  <c r="G15" i="11"/>
  <c r="G11" i="11"/>
  <c r="G9" i="11"/>
  <c r="F61" i="1"/>
  <c r="G61" i="1"/>
  <c r="E61" i="1"/>
  <c r="D61" i="1"/>
  <c r="G54" i="1"/>
  <c r="G52" i="1"/>
  <c r="G50" i="1"/>
  <c r="G49" i="1"/>
  <c r="G48" i="1"/>
  <c r="G47" i="1"/>
  <c r="G46" i="1"/>
  <c r="G45" i="1"/>
  <c r="G44" i="1"/>
  <c r="F39" i="1"/>
  <c r="E39" i="1"/>
  <c r="G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F61" i="8"/>
  <c r="F63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G39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2" i="8"/>
  <c r="G11" i="8"/>
  <c r="G10" i="8"/>
  <c r="F39" i="7"/>
  <c r="E39" i="7"/>
  <c r="D39" i="7"/>
  <c r="A3" i="4"/>
  <c r="A3" i="14"/>
  <c r="A4" i="13"/>
  <c r="A3" i="12"/>
  <c r="A3" i="11"/>
  <c r="A3" i="10"/>
  <c r="A3" i="9"/>
  <c r="A3" i="8"/>
  <c r="A3" i="7"/>
  <c r="A3" i="6"/>
  <c r="A3" i="5"/>
  <c r="A3" i="3"/>
  <c r="A3" i="2"/>
  <c r="G60" i="12"/>
  <c r="G60" i="7"/>
  <c r="G73" i="9"/>
  <c r="G61" i="10"/>
  <c r="B7" i="13"/>
  <c r="G62" i="6"/>
  <c r="G62" i="5"/>
  <c r="G61" i="4"/>
  <c r="B8" i="13"/>
  <c r="B9" i="13"/>
  <c r="G39" i="3"/>
  <c r="G61" i="3"/>
  <c r="B6" i="13"/>
  <c r="G60" i="2"/>
  <c r="B18" i="13"/>
  <c r="G60" i="11"/>
  <c r="F62" i="11"/>
  <c r="F63" i="1"/>
  <c r="G61" i="8"/>
  <c r="B21" i="13"/>
  <c r="B19" i="13"/>
</calcChain>
</file>

<file path=xl/sharedStrings.xml><?xml version="1.0" encoding="utf-8"?>
<sst xmlns="http://schemas.openxmlformats.org/spreadsheetml/2006/main" count="952" uniqueCount="162">
  <si>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</si>
  <si>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</si>
  <si>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</si>
  <si>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</si>
  <si>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</si>
  <si>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</si>
  <si>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</si>
  <si>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</si>
  <si>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</si>
  <si>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</si>
  <si>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</si>
  <si>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</si>
  <si>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</si>
  <si>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</si>
  <si>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</si>
  <si>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</si>
  <si>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</si>
  <si>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</si>
  <si>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</si>
  <si>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</si>
  <si>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</si>
  <si>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</si>
  <si>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</si>
  <si>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</si>
  <si>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</si>
  <si>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</si>
  <si>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</si>
  <si>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</si>
  <si>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</si>
  <si>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</si>
  <si>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</si>
  <si>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</si>
  <si>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</si>
  <si>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</si>
  <si>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</si>
  <si>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</si>
  <si>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</si>
  <si>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</si>
  <si>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</si>
  <si>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</si>
  <si>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</si>
  <si>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</si>
  <si>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</si>
  <si>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</si>
  <si>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</si>
  <si>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</si>
  <si>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</si>
  <si>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</si>
  <si>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</si>
  <si>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</si>
  <si>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</si>
  <si>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</si>
  <si>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</si>
  <si>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</si>
  <si>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</si>
  <si>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</si>
  <si>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</si>
  <si>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Crazy 4 Poker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</si>
  <si>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</si>
  <si>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</si>
  <si>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</si>
  <si>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</si>
  <si>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</si>
  <si>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</si>
  <si>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</si>
  <si>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</si>
  <si>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</si>
  <si>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</si>
  <si>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</si>
  <si>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 xml:space="preserve">   Face Down Blackjack</t>
  </si>
  <si>
    <t xml:space="preserve">   Big Six</t>
  </si>
  <si>
    <t xml:space="preserve">   Let It Ride Bonus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</si>
  <si>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</si>
  <si>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</si>
  <si>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</si>
  <si>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</si>
  <si>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</si>
  <si>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</si>
  <si>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</si>
  <si>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</si>
  <si>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BOAT:      ST. JO FRONTIER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</si>
  <si>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</si>
  <si>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</si>
  <si>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</si>
  <si>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</si>
  <si>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</si>
  <si>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</si>
  <si>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</si>
  <si>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</si>
  <si>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</si>
  <si>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</si>
  <si>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</si>
  <si>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</si>
  <si>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</si>
  <si>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</si>
  <si>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</si>
  <si>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Five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</si>
  <si>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</si>
  <si>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</si>
  <si>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</si>
  <si>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</si>
  <si>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Top Three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</si>
  <si>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</si>
  <si>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</si>
  <si>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</si>
  <si>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</si>
  <si>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</si>
  <si>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</si>
  <si>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</si>
  <si>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</si>
  <si>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</si>
  <si>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4 Card Frenzy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</si>
  <si>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</si>
  <si>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</si>
  <si>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</si>
  <si>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</si>
  <si>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</si>
  <si>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</si>
  <si>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</si>
  <si>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</si>
  <si>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</si>
  <si>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</si>
  <si>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</si>
  <si>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</si>
  <si>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</si>
  <si>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</si>
  <si>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DJ Wild Stud</t>
  </si>
  <si>
    <t xml:space="preserve">   Ultimate Texas Poker</t>
  </si>
  <si>
    <t xml:space="preserve">   5 Treasures Baccarat</t>
  </si>
  <si>
    <t xml:space="preserve">    I LUV Suits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</si>
  <si>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</si>
  <si>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</si>
  <si>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</si>
  <si>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</si>
  <si>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</si>
  <si>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</si>
  <si>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</si>
  <si>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</si>
  <si>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</si>
  <si>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</si>
  <si>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</si>
  <si>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</si>
  <si>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Super Three Card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</si>
  <si>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</si>
  <si>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</si>
  <si>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</si>
  <si>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</si>
  <si>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</si>
  <si>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</si>
  <si>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</si>
  <si>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</si>
  <si>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</si>
  <si>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</si>
  <si>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</si>
  <si>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</si>
  <si>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</si>
  <si>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>MONTH ENDED:  FEBRUARY 2024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</si>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</sst>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</borders>
  <cellStyleXfs count="1">
    <xf numFmtId="0" fontId="0" fillId="0" borderId="0"/>
  </cellStyleXfs>
  <cellXfs count="141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0" fillId="0" borderId="1" xfId="0" applyNumberFormat="1" applyFont="1" applyBorder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0" borderId="3" xfId="0" applyNumberFormat="1" applyFont="1" applyBorder="1" applyAlignment="1" applyProtection="1">
      <protection locked="0"/>
    </xf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40" fontId="8" fillId="0" borderId="3" xfId="0" applyNumberFormat="1" applyFont="1" applyBorder="1" applyAlignment="1" applyProtection="1">
      <protection locked="0"/>
    </xf>
    <xf numFmtId="164" fontId="8" fillId="0" borderId="3" xfId="0" applyNumberFormat="1" applyFont="1" applyBorder="1" applyAlignment="1" applyProtection="1">
      <protection locked="0"/>
    </xf>
    <xf numFmtId="4" fontId="8" fillId="0" borderId="3" xfId="0" applyNumberFormat="1" applyFont="1" applyBorder="1" applyAlignment="1" applyProtection="1"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4" fontId="8" fillId="2" borderId="3" xfId="0" applyNumberFormat="1" applyFont="1" applyFill="1" applyBorder="1" applyAlignment="1" applyProtection="1">
      <protection locked="0"/>
    </xf>
    <xf numFmtId="164" fontId="8" fillId="3" borderId="3" xfId="0" applyNumberFormat="1" applyFont="1" applyFill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protection locked="0"/>
    </xf>
    <xf numFmtId="3" fontId="10" fillId="2" borderId="3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/>
    <xf numFmtId="164" fontId="10" fillId="0" borderId="3" xfId="0" applyNumberFormat="1" applyFont="1" applyBorder="1" applyAlignment="1" applyProtection="1">
      <protection locked="0"/>
    </xf>
    <xf numFmtId="0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/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/>
    <xf numFmtId="4" fontId="6" fillId="0" borderId="0" xfId="0" applyNumberFormat="1" applyFont="1" applyAlignment="1">
      <alignment horizontal="centerContinuous"/>
    </xf>
    <xf numFmtId="0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1" xfId="0" applyNumberFormat="1" applyFont="1" applyBorder="1" applyAlignment="1"/>
    <xf numFmtId="4" fontId="20" fillId="0" borderId="1" xfId="0" applyNumberFormat="1" applyFont="1" applyBorder="1" applyAlignment="1"/>
    <xf numFmtId="0" fontId="6" fillId="0" borderId="3" xfId="0" applyNumberFormat="1" applyFont="1" applyBorder="1" applyAlignment="1"/>
    <xf numFmtId="0" fontId="21" fillId="0" borderId="3" xfId="0" applyNumberFormat="1" applyFont="1" applyBorder="1" applyAlignment="1" applyProtection="1">
      <protection locked="0"/>
    </xf>
    <xf numFmtId="40" fontId="8" fillId="2" borderId="3" xfId="0" applyNumberFormat="1" applyFont="1" applyFill="1" applyBorder="1" applyAlignment="1" applyProtection="1">
      <protection locked="0"/>
    </xf>
    <xf numFmtId="40" fontId="8" fillId="3" borderId="3" xfId="0" applyNumberFormat="1" applyFont="1" applyFill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Border="1" applyAlignment="1">
      <alignment horizontal="center"/>
    </xf>
    <xf numFmtId="40" fontId="8" fillId="5" borderId="3" xfId="0" applyNumberFormat="1" applyFont="1" applyFill="1" applyBorder="1" applyAlignment="1" applyProtection="1">
      <protection locked="0"/>
    </xf>
    <xf numFmtId="10" fontId="8" fillId="0" borderId="3" xfId="0" applyNumberFormat="1" applyFont="1" applyBorder="1" applyAlignment="1" applyProtection="1">
      <protection locked="0"/>
    </xf>
    <xf numFmtId="164" fontId="8" fillId="5" borderId="3" xfId="0" applyNumberFormat="1" applyFont="1" applyFill="1" applyBorder="1" applyAlignment="1" applyProtection="1">
      <protection locked="0"/>
    </xf>
    <xf numFmtId="4" fontId="8" fillId="5" borderId="3" xfId="0" applyNumberFormat="1" applyFont="1" applyFill="1" applyBorder="1" applyAlignment="1" applyProtection="1">
      <protection locked="0"/>
    </xf>
    <xf numFmtId="164" fontId="8" fillId="0" borderId="6" xfId="0" applyNumberFormat="1" applyFont="1" applyBorder="1" applyAlignment="1" applyProtection="1">
      <protection locked="0"/>
    </xf>
    <xf numFmtId="164" fontId="8" fillId="3" borderId="6" xfId="0" applyNumberFormat="1" applyFont="1" applyFill="1" applyBorder="1" applyAlignment="1" applyProtection="1">
      <protection locked="0"/>
    </xf>
    <xf numFmtId="164" fontId="10" fillId="0" borderId="6" xfId="0" applyNumberFormat="1" applyFont="1" applyBorder="1" applyAlignment="1" applyProtection="1">
      <protection locked="0"/>
    </xf>
    <xf numFmtId="4" fontId="6" fillId="0" borderId="0" xfId="0" applyNumberFormat="1" applyFont="1" applyBorder="1" applyAlignment="1">
      <alignment horizontal="centerContinuous"/>
    </xf>
    <xf numFmtId="0" fontId="6" fillId="2" borderId="0" xfId="0" applyNumberFormat="1" applyFont="1" applyFill="1" applyBorder="1" applyAlignment="1">
      <alignment horizontal="center"/>
    </xf>
    <xf numFmtId="4" fontId="6" fillId="0" borderId="7" xfId="0" applyNumberFormat="1" applyFont="1" applyBorder="1" applyAlignment="1">
      <alignment horizontal="centerContinuous"/>
    </xf>
    <xf numFmtId="164" fontId="10" fillId="0" borderId="8" xfId="0" applyNumberFormat="1" applyFont="1" applyBorder="1" applyAlignment="1" applyProtection="1">
      <protection locked="0"/>
    </xf>
    <xf numFmtId="40" fontId="8" fillId="0" borderId="3" xfId="0" applyNumberFormat="1" applyFont="1" applyFill="1" applyBorder="1" applyAlignment="1" applyProtection="1">
      <protection locked="0"/>
    </xf>
    <xf numFmtId="3" fontId="8" fillId="0" borderId="5" xfId="0" applyNumberFormat="1" applyFont="1" applyBorder="1" applyAlignment="1" applyProtection="1">
      <alignment horizontal="center"/>
      <protection locked="0"/>
    </xf>
    <xf numFmtId="40" fontId="8" fillId="0" borderId="5" xfId="0" applyNumberFormat="1" applyFont="1" applyBorder="1" applyAlignment="1" applyProtection="1">
      <protection locked="0"/>
    </xf>
    <xf numFmtId="0" fontId="10" fillId="0" borderId="0" xfId="0" applyNumberFormat="1" applyFont="1" applyAlignment="1">
      <alignment horizontal="left"/>
    </xf>
    <xf numFmtId="164" fontId="13" fillId="0" borderId="9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/>
    <xf numFmtId="164" fontId="10" fillId="0" borderId="1" xfId="0" applyNumberFormat="1" applyFont="1" applyBorder="1" applyAlignment="1" applyProtection="1">
      <protection locked="0"/>
    </xf>
    <xf numFmtId="0" fontId="16" fillId="0" borderId="10" xfId="0" applyFont="1" applyBorder="1" applyAlignment="1"/>
    <xf numFmtId="3" fontId="13" fillId="0" borderId="11" xfId="0" applyNumberFormat="1" applyFont="1" applyBorder="1" applyAlignment="1">
      <alignment horizontal="center"/>
    </xf>
    <xf numFmtId="0" fontId="16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0" fontId="16" fillId="4" borderId="12" xfId="0" applyFont="1" applyFill="1" applyBorder="1" applyAlignment="1"/>
    <xf numFmtId="4" fontId="12" fillId="4" borderId="9" xfId="0" applyNumberFormat="1" applyFont="1" applyFill="1" applyBorder="1" applyAlignment="1">
      <alignment horizontal="center"/>
    </xf>
    <xf numFmtId="164" fontId="13" fillId="4" borderId="9" xfId="0" applyNumberFormat="1" applyFont="1" applyFill="1" applyBorder="1" applyAlignment="1">
      <alignment horizontal="center"/>
    </xf>
    <xf numFmtId="4" fontId="12" fillId="4" borderId="13" xfId="0" applyNumberFormat="1" applyFont="1" applyFill="1" applyBorder="1" applyAlignment="1">
      <alignment horizontal="center"/>
    </xf>
    <xf numFmtId="0" fontId="13" fillId="0" borderId="14" xfId="0" applyFont="1" applyBorder="1" applyAlignment="1"/>
    <xf numFmtId="0" fontId="12" fillId="0" borderId="14" xfId="0" applyFont="1" applyBorder="1" applyAlignment="1"/>
    <xf numFmtId="4" fontId="13" fillId="0" borderId="11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" fontId="10" fillId="2" borderId="5" xfId="0" applyNumberFormat="1" applyFont="1" applyFill="1" applyBorder="1" applyAlignment="1"/>
    <xf numFmtId="3" fontId="8" fillId="0" borderId="3" xfId="0" applyNumberFormat="1" applyFont="1" applyFill="1" applyBorder="1" applyAlignment="1" applyProtection="1">
      <alignment horizontal="center"/>
      <protection locked="0"/>
    </xf>
    <xf numFmtId="3" fontId="10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/>
    <xf numFmtId="164" fontId="10" fillId="0" borderId="0" xfId="0" applyNumberFormat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topLeftCell="A64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156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147</v>
      </c>
      <c r="B9" s="13"/>
      <c r="C9" s="14"/>
      <c r="D9" s="73">
        <v>8</v>
      </c>
      <c r="E9" s="99">
        <v>1490309</v>
      </c>
      <c r="F9" s="74">
        <v>370900.5</v>
      </c>
      <c r="G9" s="103">
        <f>F9/E9</f>
        <v>0.24887489775610294</v>
      </c>
      <c r="H9" s="15"/>
    </row>
    <row r="10" spans="1:8" ht="15.75" x14ac:dyDescent="0.25">
      <c r="A10" s="93" t="s">
        <v>11</v>
      </c>
      <c r="B10" s="13"/>
      <c r="C10" s="14"/>
      <c r="D10" s="73">
        <v>6</v>
      </c>
      <c r="E10" s="99">
        <v>1393633</v>
      </c>
      <c r="F10" s="74">
        <v>170148</v>
      </c>
      <c r="G10" s="103">
        <f>F10/E10</f>
        <v>0.12208953146201332</v>
      </c>
      <c r="H10" s="15"/>
    </row>
    <row r="11" spans="1:8" ht="15.75" x14ac:dyDescent="0.25">
      <c r="A11" s="93" t="s">
        <v>73</v>
      </c>
      <c r="B11" s="13"/>
      <c r="C11" s="14"/>
      <c r="D11" s="73"/>
      <c r="E11" s="99"/>
      <c r="F11" s="74"/>
      <c r="G11" s="103"/>
      <c r="H11" s="15"/>
    </row>
    <row r="12" spans="1:8" ht="15.75" x14ac:dyDescent="0.25">
      <c r="A12" s="93" t="s">
        <v>25</v>
      </c>
      <c r="B12" s="13"/>
      <c r="C12" s="14"/>
      <c r="D12" s="73"/>
      <c r="E12" s="99"/>
      <c r="F12" s="74"/>
      <c r="G12" s="103"/>
      <c r="H12" s="15"/>
    </row>
    <row r="13" spans="1:8" ht="15.75" x14ac:dyDescent="0.25">
      <c r="A13" s="93" t="s">
        <v>74</v>
      </c>
      <c r="B13" s="13"/>
      <c r="C13" s="14"/>
      <c r="D13" s="73">
        <v>6</v>
      </c>
      <c r="E13" s="99">
        <v>463719</v>
      </c>
      <c r="F13" s="74">
        <v>166477.5</v>
      </c>
      <c r="G13" s="103">
        <f t="shared" ref="G13:G22" si="0">F13/E13</f>
        <v>0.35900513026207681</v>
      </c>
      <c r="H13" s="15"/>
    </row>
    <row r="14" spans="1:8" ht="15.75" x14ac:dyDescent="0.25">
      <c r="A14" s="93" t="s">
        <v>120</v>
      </c>
      <c r="B14" s="13"/>
      <c r="C14" s="14"/>
      <c r="D14" s="73"/>
      <c r="E14" s="99"/>
      <c r="F14" s="74"/>
      <c r="G14" s="103"/>
      <c r="H14" s="15"/>
    </row>
    <row r="15" spans="1:8" ht="15.75" x14ac:dyDescent="0.25">
      <c r="A15" s="93" t="s">
        <v>112</v>
      </c>
      <c r="B15" s="13"/>
      <c r="C15" s="14"/>
      <c r="D15" s="73">
        <v>1</v>
      </c>
      <c r="E15" s="99">
        <v>199845</v>
      </c>
      <c r="F15" s="74">
        <v>68311</v>
      </c>
      <c r="G15" s="103">
        <f t="shared" si="0"/>
        <v>0.34181991043058368</v>
      </c>
      <c r="H15" s="15"/>
    </row>
    <row r="16" spans="1:8" ht="15.75" x14ac:dyDescent="0.25">
      <c r="A16" s="93" t="s">
        <v>121</v>
      </c>
      <c r="B16" s="13"/>
      <c r="C16" s="14"/>
      <c r="D16" s="73">
        <v>2</v>
      </c>
      <c r="E16" s="99">
        <v>2847733</v>
      </c>
      <c r="F16" s="74">
        <v>296465.5</v>
      </c>
      <c r="G16" s="103">
        <f t="shared" si="0"/>
        <v>0.10410579222139155</v>
      </c>
      <c r="H16" s="15"/>
    </row>
    <row r="17" spans="1:8" ht="15.75" x14ac:dyDescent="0.25">
      <c r="A17" s="93" t="s">
        <v>148</v>
      </c>
      <c r="B17" s="13"/>
      <c r="C17" s="14"/>
      <c r="D17" s="73">
        <v>4</v>
      </c>
      <c r="E17" s="99">
        <v>5732329</v>
      </c>
      <c r="F17" s="74">
        <v>257556</v>
      </c>
      <c r="G17" s="103">
        <f t="shared" si="0"/>
        <v>4.4930428801277802E-2</v>
      </c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99">
        <v>390755</v>
      </c>
      <c r="F18" s="74">
        <v>100509.5</v>
      </c>
      <c r="G18" s="103">
        <f t="shared" si="0"/>
        <v>0.25721871761077914</v>
      </c>
      <c r="H18" s="15"/>
    </row>
    <row r="19" spans="1:8" ht="15.75" x14ac:dyDescent="0.25">
      <c r="A19" s="93" t="s">
        <v>15</v>
      </c>
      <c r="B19" s="13"/>
      <c r="C19" s="14"/>
      <c r="D19" s="73"/>
      <c r="E19" s="99"/>
      <c r="F19" s="74"/>
      <c r="G19" s="103"/>
      <c r="H19" s="15"/>
    </row>
    <row r="20" spans="1:8" ht="15.75" x14ac:dyDescent="0.25">
      <c r="A20" s="70" t="s">
        <v>16</v>
      </c>
      <c r="B20" s="13"/>
      <c r="C20" s="14"/>
      <c r="D20" s="73">
        <v>1</v>
      </c>
      <c r="E20" s="99">
        <v>757557</v>
      </c>
      <c r="F20" s="74">
        <v>164316</v>
      </c>
      <c r="G20" s="103">
        <f t="shared" si="0"/>
        <v>0.21690249050566493</v>
      </c>
      <c r="H20" s="15"/>
    </row>
    <row r="21" spans="1:8" ht="15.75" x14ac:dyDescent="0.25">
      <c r="A21" s="93" t="s">
        <v>75</v>
      </c>
      <c r="B21" s="13"/>
      <c r="C21" s="14"/>
      <c r="D21" s="73"/>
      <c r="E21" s="99"/>
      <c r="F21" s="74"/>
      <c r="G21" s="103"/>
      <c r="H21" s="15"/>
    </row>
    <row r="22" spans="1:8" ht="15.75" x14ac:dyDescent="0.25">
      <c r="A22" s="93" t="s">
        <v>97</v>
      </c>
      <c r="B22" s="13"/>
      <c r="C22" s="14"/>
      <c r="D22" s="73">
        <v>1</v>
      </c>
      <c r="E22" s="99">
        <v>50645</v>
      </c>
      <c r="F22" s="74">
        <v>-1560</v>
      </c>
      <c r="G22" s="103">
        <f t="shared" si="0"/>
        <v>-3.0802645868298943E-2</v>
      </c>
      <c r="H22" s="15"/>
    </row>
    <row r="23" spans="1:8" ht="15.75" x14ac:dyDescent="0.25">
      <c r="A23" s="93" t="s">
        <v>150</v>
      </c>
      <c r="B23" s="13"/>
      <c r="C23" s="14"/>
      <c r="D23" s="73"/>
      <c r="E23" s="99"/>
      <c r="F23" s="74"/>
      <c r="G23" s="103"/>
      <c r="H23" s="15"/>
    </row>
    <row r="24" spans="1:8" ht="15.75" x14ac:dyDescent="0.25">
      <c r="A24" s="93" t="s">
        <v>144</v>
      </c>
      <c r="B24" s="13"/>
      <c r="C24" s="14"/>
      <c r="D24" s="73"/>
      <c r="E24" s="99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73">
        <v>3</v>
      </c>
      <c r="E25" s="99">
        <v>576661</v>
      </c>
      <c r="F25" s="74">
        <v>119274</v>
      </c>
      <c r="G25" s="103">
        <f>F25/E25</f>
        <v>0.20683555849970781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103"/>
      <c r="H28" s="15"/>
    </row>
    <row r="29" spans="1:8" ht="15.75" x14ac:dyDescent="0.25">
      <c r="A29" s="70" t="s">
        <v>152</v>
      </c>
      <c r="B29" s="13"/>
      <c r="C29" s="14"/>
      <c r="D29" s="73"/>
      <c r="E29" s="74"/>
      <c r="F29" s="74"/>
      <c r="G29" s="103"/>
      <c r="H29" s="15"/>
    </row>
    <row r="30" spans="1:8" ht="15.75" x14ac:dyDescent="0.25">
      <c r="A30" s="70" t="s">
        <v>115</v>
      </c>
      <c r="B30" s="13"/>
      <c r="C30" s="14"/>
      <c r="D30" s="73">
        <v>2</v>
      </c>
      <c r="E30" s="74">
        <v>476412</v>
      </c>
      <c r="F30" s="74">
        <v>134481</v>
      </c>
      <c r="G30" s="103">
        <f>F30/E30</f>
        <v>0.28227878390972522</v>
      </c>
      <c r="H30" s="15"/>
    </row>
    <row r="31" spans="1:8" ht="15.75" x14ac:dyDescent="0.25">
      <c r="A31" s="70" t="s">
        <v>19</v>
      </c>
      <c r="B31" s="13"/>
      <c r="C31" s="14"/>
      <c r="D31" s="73">
        <v>2</v>
      </c>
      <c r="E31" s="74">
        <v>276856</v>
      </c>
      <c r="F31" s="74">
        <v>81373</v>
      </c>
      <c r="G31" s="103">
        <f>F31/E31</f>
        <v>0.29391813794896987</v>
      </c>
      <c r="H31" s="15"/>
    </row>
    <row r="32" spans="1:8" ht="15.75" x14ac:dyDescent="0.25">
      <c r="A32" s="70" t="s">
        <v>143</v>
      </c>
      <c r="B32" s="13"/>
      <c r="C32" s="14"/>
      <c r="D32" s="73"/>
      <c r="E32" s="74"/>
      <c r="F32" s="74"/>
      <c r="G32" s="103"/>
      <c r="H32" s="15"/>
    </row>
    <row r="33" spans="1:8" ht="15.75" x14ac:dyDescent="0.25">
      <c r="A33" s="70" t="s">
        <v>153</v>
      </c>
      <c r="B33" s="13"/>
      <c r="C33" s="14"/>
      <c r="D33" s="73"/>
      <c r="E33" s="74"/>
      <c r="F33" s="74"/>
      <c r="G33" s="103"/>
      <c r="H33" s="15"/>
    </row>
    <row r="34" spans="1:8" ht="15.75" x14ac:dyDescent="0.25">
      <c r="A34" s="70" t="s">
        <v>76</v>
      </c>
      <c r="B34" s="13"/>
      <c r="C34" s="14"/>
      <c r="D34" s="73"/>
      <c r="E34" s="74"/>
      <c r="F34" s="74"/>
      <c r="G34" s="103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4"/>
      <c r="H35" s="15"/>
    </row>
    <row r="36" spans="1:8" x14ac:dyDescent="0.2">
      <c r="A36" s="16" t="s">
        <v>29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135">
        <f>SUM(D9:D38)</f>
        <v>37</v>
      </c>
      <c r="E39" s="136">
        <f>SUM(E9:E38)</f>
        <v>14656454</v>
      </c>
      <c r="F39" s="136">
        <f>SUM(F9:F38)</f>
        <v>1928252</v>
      </c>
      <c r="G39" s="109">
        <f>F39/E39</f>
        <v>0.1315633372164918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106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107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108" t="s">
        <v>134</v>
      </c>
      <c r="H43" s="2"/>
    </row>
    <row r="44" spans="1:8" ht="15.75" x14ac:dyDescent="0.25">
      <c r="A44" s="27" t="s">
        <v>33</v>
      </c>
      <c r="B44" s="28"/>
      <c r="C44" s="14"/>
      <c r="D44" s="73">
        <v>98</v>
      </c>
      <c r="E44" s="74">
        <v>11033837.35</v>
      </c>
      <c r="F44" s="74">
        <v>724128.95</v>
      </c>
      <c r="G44" s="103">
        <f>1-(+F44/E44)</f>
        <v>0.93437197531283167</v>
      </c>
      <c r="H44" s="15"/>
    </row>
    <row r="45" spans="1:8" ht="15.75" x14ac:dyDescent="0.25">
      <c r="A45" s="27" t="s">
        <v>34</v>
      </c>
      <c r="B45" s="28"/>
      <c r="C45" s="14"/>
      <c r="D45" s="73">
        <v>8</v>
      </c>
      <c r="E45" s="74">
        <v>5472815.2300000004</v>
      </c>
      <c r="F45" s="74">
        <v>574036.4</v>
      </c>
      <c r="G45" s="103">
        <f t="shared" ref="G45:G52" si="1">1-(+F45/E45)</f>
        <v>0.89511131367027719</v>
      </c>
      <c r="H45" s="15"/>
    </row>
    <row r="46" spans="1:8" ht="15.75" x14ac:dyDescent="0.25">
      <c r="A46" s="27" t="s">
        <v>35</v>
      </c>
      <c r="B46" s="28"/>
      <c r="C46" s="14"/>
      <c r="D46" s="73">
        <v>67</v>
      </c>
      <c r="E46" s="74">
        <v>4284700.25</v>
      </c>
      <c r="F46" s="74">
        <v>340506.27</v>
      </c>
      <c r="G46" s="103">
        <f t="shared" si="1"/>
        <v>0.92052973367273472</v>
      </c>
      <c r="H46" s="15"/>
    </row>
    <row r="47" spans="1:8" ht="15.75" x14ac:dyDescent="0.25">
      <c r="A47" s="27" t="s">
        <v>36</v>
      </c>
      <c r="B47" s="28"/>
      <c r="C47" s="14"/>
      <c r="D47" s="73">
        <v>1</v>
      </c>
      <c r="E47" s="74">
        <v>637865.5</v>
      </c>
      <c r="F47" s="74">
        <v>33182.5</v>
      </c>
      <c r="G47" s="103">
        <f t="shared" si="1"/>
        <v>0.94797884507000296</v>
      </c>
      <c r="H47" s="15"/>
    </row>
    <row r="48" spans="1:8" ht="15.75" x14ac:dyDescent="0.25">
      <c r="A48" s="27" t="s">
        <v>37</v>
      </c>
      <c r="B48" s="28"/>
      <c r="C48" s="14"/>
      <c r="D48" s="73">
        <v>120</v>
      </c>
      <c r="E48" s="74">
        <v>14247800.84</v>
      </c>
      <c r="F48" s="74">
        <v>971675.79</v>
      </c>
      <c r="G48" s="103">
        <f t="shared" si="1"/>
        <v>0.9318017004229826</v>
      </c>
      <c r="H48" s="15"/>
    </row>
    <row r="49" spans="1:8" ht="15.75" x14ac:dyDescent="0.25">
      <c r="A49" s="27" t="s">
        <v>38</v>
      </c>
      <c r="B49" s="28"/>
      <c r="C49" s="14"/>
      <c r="D49" s="73">
        <v>9</v>
      </c>
      <c r="E49" s="74">
        <v>1623318</v>
      </c>
      <c r="F49" s="74">
        <v>138842</v>
      </c>
      <c r="G49" s="103">
        <f t="shared" si="1"/>
        <v>0.9144702393492834</v>
      </c>
      <c r="H49" s="15"/>
    </row>
    <row r="50" spans="1:8" ht="15.75" x14ac:dyDescent="0.25">
      <c r="A50" s="27" t="s">
        <v>39</v>
      </c>
      <c r="B50" s="28"/>
      <c r="C50" s="14"/>
      <c r="D50" s="73">
        <v>17</v>
      </c>
      <c r="E50" s="74">
        <v>1564649.18</v>
      </c>
      <c r="F50" s="74">
        <v>127003.18</v>
      </c>
      <c r="G50" s="103">
        <f t="shared" si="1"/>
        <v>0.9188296126547677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103"/>
      <c r="H51" s="15"/>
    </row>
    <row r="52" spans="1:8" ht="15.75" x14ac:dyDescent="0.25">
      <c r="A52" s="54" t="s">
        <v>41</v>
      </c>
      <c r="B52" s="28"/>
      <c r="C52" s="14"/>
      <c r="D52" s="73">
        <v>2</v>
      </c>
      <c r="E52" s="74">
        <v>137775</v>
      </c>
      <c r="F52" s="74">
        <v>38775</v>
      </c>
      <c r="G52" s="103">
        <f t="shared" si="1"/>
        <v>0.71856287425149701</v>
      </c>
      <c r="H52" s="15"/>
    </row>
    <row r="53" spans="1:8" ht="15.75" x14ac:dyDescent="0.25">
      <c r="A53" s="55" t="s">
        <v>60</v>
      </c>
      <c r="B53" s="28"/>
      <c r="C53" s="14"/>
      <c r="D53" s="73"/>
      <c r="E53" s="74"/>
      <c r="F53" s="74"/>
      <c r="G53" s="103"/>
      <c r="H53" s="15"/>
    </row>
    <row r="54" spans="1:8" ht="15.75" x14ac:dyDescent="0.25">
      <c r="A54" s="27" t="s">
        <v>98</v>
      </c>
      <c r="B54" s="28"/>
      <c r="C54" s="14"/>
      <c r="D54" s="73">
        <v>767</v>
      </c>
      <c r="E54" s="74">
        <v>82347047.040000007</v>
      </c>
      <c r="F54" s="74">
        <v>8811398.7699999996</v>
      </c>
      <c r="G54" s="103">
        <f>1-(+F54/E54)</f>
        <v>0.89299678510973357</v>
      </c>
      <c r="H54" s="15"/>
    </row>
    <row r="55" spans="1:8" ht="15.75" x14ac:dyDescent="0.25">
      <c r="A55" s="71" t="s">
        <v>99</v>
      </c>
      <c r="B55" s="30"/>
      <c r="C55" s="14"/>
      <c r="D55" s="73"/>
      <c r="E55" s="74"/>
      <c r="F55" s="74"/>
      <c r="G55" s="103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104"/>
      <c r="H56" s="15"/>
    </row>
    <row r="57" spans="1:8" x14ac:dyDescent="0.2">
      <c r="A57" s="16" t="s">
        <v>44</v>
      </c>
      <c r="B57" s="28"/>
      <c r="C57" s="14"/>
      <c r="D57" s="77"/>
      <c r="E57" s="96"/>
      <c r="F57" s="74"/>
      <c r="G57" s="104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104"/>
      <c r="H58" s="15"/>
    </row>
    <row r="59" spans="1:8" ht="15.75" x14ac:dyDescent="0.25">
      <c r="A59" s="32"/>
      <c r="B59" s="18"/>
      <c r="C59" s="14"/>
      <c r="D59" s="77"/>
      <c r="E59" s="95"/>
      <c r="F59" s="74"/>
      <c r="G59" s="104"/>
      <c r="H59" s="15"/>
    </row>
    <row r="60" spans="1:8" ht="15.75" x14ac:dyDescent="0.25">
      <c r="A60" s="20" t="s">
        <v>45</v>
      </c>
      <c r="B60" s="20"/>
      <c r="C60" s="21"/>
      <c r="D60" s="77"/>
      <c r="E60" s="80"/>
      <c r="F60" s="80"/>
      <c r="G60" s="104"/>
      <c r="H60" s="15"/>
    </row>
    <row r="61" spans="1:8" ht="15.75" x14ac:dyDescent="0.25">
      <c r="A61" s="33"/>
      <c r="B61" s="33"/>
      <c r="C61" s="33"/>
      <c r="D61" s="81">
        <f>SUM(D44:D57)</f>
        <v>1089</v>
      </c>
      <c r="E61" s="82">
        <f>SUM(E44:E60)</f>
        <v>121349808.39000002</v>
      </c>
      <c r="F61" s="82">
        <f>SUM(F44:F60)</f>
        <v>11759548.859999999</v>
      </c>
      <c r="G61" s="109">
        <f>1-(+F61/E61)</f>
        <v>0.90309379952041968</v>
      </c>
      <c r="H61" s="2"/>
    </row>
    <row r="62" spans="1:8" ht="18" x14ac:dyDescent="0.25">
      <c r="A62" s="35" t="s">
        <v>46</v>
      </c>
      <c r="B62" s="36"/>
      <c r="C62" s="36"/>
      <c r="D62" s="91"/>
      <c r="E62" s="92"/>
      <c r="F62" s="34"/>
      <c r="G62" s="34"/>
      <c r="H62" s="2"/>
    </row>
    <row r="63" spans="1:8" ht="18" x14ac:dyDescent="0.25">
      <c r="A63" s="38"/>
      <c r="B63" s="39"/>
      <c r="C63" s="39"/>
      <c r="D63" s="36"/>
      <c r="E63" s="36"/>
      <c r="F63" s="37">
        <f>F61+F39</f>
        <v>13687800.859999999</v>
      </c>
      <c r="G63" s="36"/>
      <c r="H63" s="2"/>
    </row>
    <row r="64" spans="1:8" ht="18" x14ac:dyDescent="0.25">
      <c r="A64" s="38"/>
      <c r="B64" s="39"/>
      <c r="C64" s="39"/>
      <c r="D64" s="36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37"/>
      <c r="F71" s="2"/>
      <c r="G71" s="2"/>
      <c r="H71" s="2"/>
    </row>
    <row r="72" spans="1:8" ht="18" x14ac:dyDescent="0.25">
      <c r="A72" s="43"/>
      <c r="B72" s="39"/>
      <c r="C72" s="39"/>
      <c r="D72" s="39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19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117"/>
      <c r="C5" s="4"/>
      <c r="D5" s="6" t="s">
        <v>151</v>
      </c>
      <c r="E5" s="7"/>
      <c r="F5" s="8"/>
      <c r="G5" s="5"/>
      <c r="H5" s="2"/>
    </row>
    <row r="6" spans="1:8" ht="18" x14ac:dyDescent="0.25">
      <c r="A6" s="23" t="s">
        <v>3</v>
      </c>
      <c r="B6" s="117"/>
      <c r="C6" s="4"/>
      <c r="D6" s="4"/>
      <c r="E6" s="4"/>
      <c r="F6" s="5"/>
      <c r="G6" s="5"/>
      <c r="H6" s="2"/>
    </row>
    <row r="7" spans="1:8" ht="15.75" x14ac:dyDescent="0.25">
      <c r="A7" s="64"/>
      <c r="B7" s="64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4"/>
      <c r="B8" s="64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103"/>
      <c r="H9" s="15"/>
    </row>
    <row r="10" spans="1:8" ht="15.75" x14ac:dyDescent="0.25">
      <c r="A10" s="93" t="s">
        <v>11</v>
      </c>
      <c r="B10" s="13"/>
      <c r="C10" s="14"/>
      <c r="D10" s="137">
        <v>3</v>
      </c>
      <c r="E10" s="74">
        <v>99696</v>
      </c>
      <c r="F10" s="74">
        <v>22481.5</v>
      </c>
      <c r="G10" s="103">
        <f>F10/E10</f>
        <v>0.22550052158562028</v>
      </c>
      <c r="H10" s="15"/>
    </row>
    <row r="11" spans="1:8" ht="15.75" x14ac:dyDescent="0.25">
      <c r="A11" s="93" t="s">
        <v>119</v>
      </c>
      <c r="B11" s="13"/>
      <c r="C11" s="14"/>
      <c r="D11" s="137"/>
      <c r="E11" s="74"/>
      <c r="F11" s="74"/>
      <c r="G11" s="103"/>
      <c r="H11" s="15"/>
    </row>
    <row r="12" spans="1:8" ht="15.75" x14ac:dyDescent="0.25">
      <c r="A12" s="93" t="s">
        <v>25</v>
      </c>
      <c r="B12" s="13"/>
      <c r="C12" s="14"/>
      <c r="D12" s="137">
        <v>1</v>
      </c>
      <c r="E12" s="74">
        <v>22944</v>
      </c>
      <c r="F12" s="74">
        <v>7159</v>
      </c>
      <c r="G12" s="103">
        <f>F12/E12</f>
        <v>0.31202057182705717</v>
      </c>
      <c r="H12" s="15"/>
    </row>
    <row r="13" spans="1:8" ht="15.75" x14ac:dyDescent="0.25">
      <c r="A13" s="93" t="s">
        <v>74</v>
      </c>
      <c r="B13" s="13"/>
      <c r="C13" s="14"/>
      <c r="D13" s="137"/>
      <c r="E13" s="74"/>
      <c r="F13" s="74"/>
      <c r="G13" s="103"/>
      <c r="H13" s="15"/>
    </row>
    <row r="14" spans="1:8" ht="15.75" x14ac:dyDescent="0.25">
      <c r="A14" s="93" t="s">
        <v>106</v>
      </c>
      <c r="B14" s="13"/>
      <c r="C14" s="14"/>
      <c r="D14" s="137"/>
      <c r="E14" s="74"/>
      <c r="F14" s="74"/>
      <c r="G14" s="103"/>
      <c r="H14" s="15"/>
    </row>
    <row r="15" spans="1:8" ht="15.75" x14ac:dyDescent="0.25">
      <c r="A15" s="93" t="s">
        <v>108</v>
      </c>
      <c r="B15" s="13"/>
      <c r="C15" s="14"/>
      <c r="D15" s="137">
        <v>7</v>
      </c>
      <c r="E15" s="74">
        <f>1752225+46150</f>
        <v>1798375</v>
      </c>
      <c r="F15" s="74">
        <f>470029+12354.5</f>
        <v>482383.5</v>
      </c>
      <c r="G15" s="103">
        <f>F15/E15</f>
        <v>0.26823298811426982</v>
      </c>
      <c r="H15" s="15"/>
    </row>
    <row r="16" spans="1:8" ht="15.75" x14ac:dyDescent="0.25">
      <c r="A16" s="93" t="s">
        <v>103</v>
      </c>
      <c r="B16" s="13"/>
      <c r="C16" s="14"/>
      <c r="D16" s="137">
        <v>4</v>
      </c>
      <c r="E16" s="74">
        <v>627981</v>
      </c>
      <c r="F16" s="74">
        <v>150045</v>
      </c>
      <c r="G16" s="103">
        <f>F16/E16</f>
        <v>0.23893238808180503</v>
      </c>
      <c r="H16" s="15"/>
    </row>
    <row r="17" spans="1:8" ht="15.75" x14ac:dyDescent="0.25">
      <c r="A17" s="93" t="s">
        <v>78</v>
      </c>
      <c r="B17" s="13"/>
      <c r="C17" s="14"/>
      <c r="D17" s="137"/>
      <c r="E17" s="74"/>
      <c r="F17" s="74"/>
      <c r="G17" s="103"/>
      <c r="H17" s="15"/>
    </row>
    <row r="18" spans="1:8" ht="15.75" x14ac:dyDescent="0.25">
      <c r="A18" s="70" t="s">
        <v>113</v>
      </c>
      <c r="B18" s="13"/>
      <c r="C18" s="14"/>
      <c r="D18" s="137"/>
      <c r="E18" s="74"/>
      <c r="F18" s="74"/>
      <c r="G18" s="103"/>
      <c r="H18" s="15"/>
    </row>
    <row r="19" spans="1:8" ht="15.75" x14ac:dyDescent="0.25">
      <c r="A19" s="70" t="s">
        <v>14</v>
      </c>
      <c r="B19" s="13"/>
      <c r="C19" s="14"/>
      <c r="D19" s="137">
        <v>1</v>
      </c>
      <c r="E19" s="74">
        <v>85564</v>
      </c>
      <c r="F19" s="74">
        <v>860</v>
      </c>
      <c r="G19" s="103">
        <f>F19/E19</f>
        <v>1.0050956009536722E-2</v>
      </c>
      <c r="H19" s="15"/>
    </row>
    <row r="20" spans="1:8" ht="15.75" x14ac:dyDescent="0.25">
      <c r="A20" s="93" t="s">
        <v>15</v>
      </c>
      <c r="B20" s="13"/>
      <c r="C20" s="14"/>
      <c r="D20" s="137">
        <v>1</v>
      </c>
      <c r="E20" s="74">
        <v>1060067</v>
      </c>
      <c r="F20" s="74">
        <v>286062</v>
      </c>
      <c r="G20" s="103">
        <f>F20/E20</f>
        <v>0.26985275459004004</v>
      </c>
      <c r="H20" s="15"/>
    </row>
    <row r="21" spans="1:8" ht="15.75" x14ac:dyDescent="0.25">
      <c r="A21" s="93" t="s">
        <v>59</v>
      </c>
      <c r="B21" s="13"/>
      <c r="C21" s="14"/>
      <c r="D21" s="137"/>
      <c r="E21" s="74"/>
      <c r="F21" s="74"/>
      <c r="G21" s="103"/>
      <c r="H21" s="15"/>
    </row>
    <row r="22" spans="1:8" ht="15.75" x14ac:dyDescent="0.25">
      <c r="A22" s="93" t="s">
        <v>97</v>
      </c>
      <c r="B22" s="13"/>
      <c r="C22" s="14"/>
      <c r="D22" s="137"/>
      <c r="E22" s="74"/>
      <c r="F22" s="74"/>
      <c r="G22" s="103"/>
      <c r="H22" s="15"/>
    </row>
    <row r="23" spans="1:8" ht="15.75" x14ac:dyDescent="0.25">
      <c r="A23" s="93" t="s">
        <v>114</v>
      </c>
      <c r="B23" s="13"/>
      <c r="C23" s="14"/>
      <c r="D23" s="137"/>
      <c r="E23" s="74"/>
      <c r="F23" s="74"/>
      <c r="G23" s="103"/>
      <c r="H23" s="15"/>
    </row>
    <row r="24" spans="1:8" ht="15.75" x14ac:dyDescent="0.25">
      <c r="A24" s="93" t="s">
        <v>18</v>
      </c>
      <c r="B24" s="13"/>
      <c r="C24" s="14"/>
      <c r="D24" s="137"/>
      <c r="E24" s="74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137">
        <v>3</v>
      </c>
      <c r="E25" s="74">
        <v>758399</v>
      </c>
      <c r="F25" s="74">
        <v>115998</v>
      </c>
      <c r="G25" s="103">
        <f>F25/E25</f>
        <v>0.15295115104318438</v>
      </c>
      <c r="H25" s="15"/>
    </row>
    <row r="26" spans="1:8" ht="15.75" x14ac:dyDescent="0.25">
      <c r="A26" s="94" t="s">
        <v>21</v>
      </c>
      <c r="B26" s="13"/>
      <c r="C26" s="14"/>
      <c r="D26" s="137">
        <v>9</v>
      </c>
      <c r="E26" s="74">
        <v>115651</v>
      </c>
      <c r="F26" s="74">
        <v>115651</v>
      </c>
      <c r="G26" s="103">
        <f>F26/E26</f>
        <v>1</v>
      </c>
      <c r="H26" s="15"/>
    </row>
    <row r="27" spans="1:8" ht="15.75" x14ac:dyDescent="0.25">
      <c r="A27" s="70" t="s">
        <v>22</v>
      </c>
      <c r="B27" s="13"/>
      <c r="C27" s="14"/>
      <c r="D27" s="137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137"/>
      <c r="E28" s="74">
        <v>20550</v>
      </c>
      <c r="F28" s="74">
        <v>2350</v>
      </c>
      <c r="G28" s="103">
        <f>F28/E28</f>
        <v>0.11435523114355231</v>
      </c>
      <c r="H28" s="15"/>
    </row>
    <row r="29" spans="1:8" ht="15.75" x14ac:dyDescent="0.25">
      <c r="A29" s="70" t="s">
        <v>24</v>
      </c>
      <c r="B29" s="13"/>
      <c r="C29" s="14"/>
      <c r="D29" s="137">
        <v>1</v>
      </c>
      <c r="E29" s="74">
        <v>110509</v>
      </c>
      <c r="F29" s="74">
        <v>32129.62</v>
      </c>
      <c r="G29" s="103">
        <f t="shared" ref="G29:G34" si="0">F29/E29</f>
        <v>0.29074211150223056</v>
      </c>
      <c r="H29" s="15"/>
    </row>
    <row r="30" spans="1:8" ht="15.75" x14ac:dyDescent="0.25">
      <c r="A30" s="70" t="s">
        <v>67</v>
      </c>
      <c r="B30" s="13"/>
      <c r="C30" s="14"/>
      <c r="D30" s="137"/>
      <c r="E30" s="74"/>
      <c r="F30" s="74"/>
      <c r="G30" s="103"/>
      <c r="H30" s="15"/>
    </row>
    <row r="31" spans="1:8" ht="15.75" x14ac:dyDescent="0.25">
      <c r="A31" s="70" t="s">
        <v>157</v>
      </c>
      <c r="B31" s="13"/>
      <c r="C31" s="14"/>
      <c r="D31" s="137"/>
      <c r="E31" s="74"/>
      <c r="F31" s="74"/>
      <c r="G31" s="103"/>
      <c r="H31" s="15"/>
    </row>
    <row r="32" spans="1:8" ht="15.75" x14ac:dyDescent="0.25">
      <c r="A32" s="70" t="s">
        <v>109</v>
      </c>
      <c r="B32" s="13"/>
      <c r="C32" s="14"/>
      <c r="D32" s="137"/>
      <c r="E32" s="74"/>
      <c r="F32" s="74"/>
      <c r="G32" s="103"/>
      <c r="H32" s="15"/>
    </row>
    <row r="33" spans="1:8" ht="15.75" x14ac:dyDescent="0.25">
      <c r="A33" s="70" t="s">
        <v>27</v>
      </c>
      <c r="B33" s="13"/>
      <c r="C33" s="14"/>
      <c r="D33" s="137">
        <v>1</v>
      </c>
      <c r="E33" s="74">
        <v>351006</v>
      </c>
      <c r="F33" s="74">
        <v>105466.14</v>
      </c>
      <c r="G33" s="103">
        <f t="shared" si="0"/>
        <v>0.30046819712483547</v>
      </c>
      <c r="H33" s="15"/>
    </row>
    <row r="34" spans="1:8" ht="15.75" x14ac:dyDescent="0.25">
      <c r="A34" s="70" t="s">
        <v>76</v>
      </c>
      <c r="B34" s="13"/>
      <c r="C34" s="14"/>
      <c r="D34" s="137">
        <v>2</v>
      </c>
      <c r="E34" s="74">
        <v>1128427</v>
      </c>
      <c r="F34" s="74">
        <v>103171</v>
      </c>
      <c r="G34" s="103">
        <f t="shared" si="0"/>
        <v>9.1429042374916586E-2</v>
      </c>
      <c r="H34" s="15"/>
    </row>
    <row r="35" spans="1:8" x14ac:dyDescent="0.2">
      <c r="A35" s="16" t="s">
        <v>28</v>
      </c>
      <c r="B35" s="13"/>
      <c r="C35" s="14"/>
      <c r="D35" s="77"/>
      <c r="E35" s="95">
        <v>15200</v>
      </c>
      <c r="F35" s="74">
        <v>3040</v>
      </c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33</v>
      </c>
      <c r="E39" s="82">
        <f>SUM(E9:E38)</f>
        <v>6194369</v>
      </c>
      <c r="F39" s="82">
        <f>SUM(F9:F38)</f>
        <v>1426796.76</v>
      </c>
      <c r="G39" s="105">
        <f>F39/E39</f>
        <v>0.23033770832832207</v>
      </c>
      <c r="H39" s="15"/>
    </row>
    <row r="40" spans="1:8" ht="15.75" x14ac:dyDescent="0.25">
      <c r="A40" s="119"/>
      <c r="B40" s="120"/>
      <c r="C40" s="22"/>
      <c r="D40" s="121"/>
      <c r="E40" s="122"/>
      <c r="F40" s="122"/>
      <c r="G40" s="123"/>
      <c r="H40" s="2"/>
    </row>
    <row r="41" spans="1:8" ht="18" x14ac:dyDescent="0.25">
      <c r="A41" s="23" t="s">
        <v>32</v>
      </c>
      <c r="B41" s="24"/>
      <c r="C41" s="14"/>
      <c r="D41" s="25"/>
      <c r="E41" s="87"/>
      <c r="F41" s="88"/>
      <c r="G41" s="106"/>
      <c r="H41" s="15"/>
    </row>
    <row r="42" spans="1:8" ht="15.75" x14ac:dyDescent="0.25">
      <c r="A42" s="26"/>
      <c r="B42" s="26"/>
      <c r="C42" s="14"/>
      <c r="D42" s="89"/>
      <c r="E42" s="25" t="s">
        <v>132</v>
      </c>
      <c r="F42" s="25" t="s">
        <v>132</v>
      </c>
      <c r="G42" s="107" t="s">
        <v>5</v>
      </c>
      <c r="H42" s="15"/>
    </row>
    <row r="43" spans="1:8" ht="15.75" x14ac:dyDescent="0.25">
      <c r="A43" s="26"/>
      <c r="B43" s="26"/>
      <c r="C43" s="14"/>
      <c r="D43" s="89" t="s">
        <v>6</v>
      </c>
      <c r="E43" s="90" t="s">
        <v>133</v>
      </c>
      <c r="F43" s="88" t="s">
        <v>8</v>
      </c>
      <c r="G43" s="108" t="s">
        <v>134</v>
      </c>
      <c r="H43" s="15"/>
    </row>
    <row r="44" spans="1:8" ht="15.75" x14ac:dyDescent="0.25">
      <c r="A44" s="27" t="s">
        <v>33</v>
      </c>
      <c r="B44" s="28"/>
      <c r="C44" s="14"/>
      <c r="D44" s="73">
        <v>61</v>
      </c>
      <c r="E44" s="110">
        <v>11515781.49</v>
      </c>
      <c r="F44" s="74">
        <v>908986.29</v>
      </c>
      <c r="G44" s="103">
        <f>1-(+F44/E44)</f>
        <v>0.92106603526739894</v>
      </c>
      <c r="H44" s="15"/>
    </row>
    <row r="45" spans="1:8" ht="15.75" x14ac:dyDescent="0.25">
      <c r="A45" s="27" t="s">
        <v>34</v>
      </c>
      <c r="B45" s="28"/>
      <c r="C45" s="14"/>
      <c r="D45" s="73">
        <v>12</v>
      </c>
      <c r="E45" s="110">
        <v>3301520.25</v>
      </c>
      <c r="F45" s="74">
        <v>291140.69</v>
      </c>
      <c r="G45" s="103">
        <f>1-(+F45/E45)</f>
        <v>0.91181617317052654</v>
      </c>
      <c r="H45" s="15"/>
    </row>
    <row r="46" spans="1:8" ht="15.75" x14ac:dyDescent="0.25">
      <c r="A46" s="27" t="s">
        <v>35</v>
      </c>
      <c r="B46" s="28"/>
      <c r="C46" s="14"/>
      <c r="D46" s="73">
        <v>56</v>
      </c>
      <c r="E46" s="110">
        <v>3998306.5</v>
      </c>
      <c r="F46" s="74">
        <v>223610.83</v>
      </c>
      <c r="G46" s="103">
        <f>1-(+F46/E46)</f>
        <v>0.94407361466660944</v>
      </c>
      <c r="H46" s="15"/>
    </row>
    <row r="47" spans="1:8" ht="15.75" x14ac:dyDescent="0.25">
      <c r="A47" s="27" t="s">
        <v>36</v>
      </c>
      <c r="B47" s="28"/>
      <c r="C47" s="14"/>
      <c r="D47" s="73">
        <v>5</v>
      </c>
      <c r="E47" s="110">
        <v>2918747.75</v>
      </c>
      <c r="F47" s="74">
        <v>169675</v>
      </c>
      <c r="G47" s="103">
        <f>1-(+F47/E47)</f>
        <v>0.94186719287406728</v>
      </c>
      <c r="H47" s="15"/>
    </row>
    <row r="48" spans="1:8" ht="15.75" x14ac:dyDescent="0.25">
      <c r="A48" s="27" t="s">
        <v>37</v>
      </c>
      <c r="B48" s="28"/>
      <c r="C48" s="14"/>
      <c r="D48" s="73">
        <v>49</v>
      </c>
      <c r="E48" s="110">
        <v>11841806</v>
      </c>
      <c r="F48" s="74">
        <v>794960.84</v>
      </c>
      <c r="G48" s="103">
        <f t="shared" ref="G48:G54" si="1">1-(+F48/E48)</f>
        <v>0.93286827701788055</v>
      </c>
      <c r="H48" s="15"/>
    </row>
    <row r="49" spans="1:8" ht="15.75" x14ac:dyDescent="0.25">
      <c r="A49" s="27" t="s">
        <v>38</v>
      </c>
      <c r="B49" s="28"/>
      <c r="C49" s="14"/>
      <c r="D49" s="73">
        <v>1</v>
      </c>
      <c r="E49" s="110">
        <v>540083</v>
      </c>
      <c r="F49" s="74">
        <v>-75635</v>
      </c>
      <c r="G49" s="103">
        <f t="shared" si="1"/>
        <v>1.1400432896425179</v>
      </c>
      <c r="H49" s="2"/>
    </row>
    <row r="50" spans="1:8" ht="15.75" x14ac:dyDescent="0.25">
      <c r="A50" s="27" t="s">
        <v>39</v>
      </c>
      <c r="B50" s="28"/>
      <c r="C50" s="21"/>
      <c r="D50" s="73">
        <v>3</v>
      </c>
      <c r="E50" s="110">
        <v>347850</v>
      </c>
      <c r="F50" s="74">
        <v>16325</v>
      </c>
      <c r="G50" s="103">
        <f t="shared" si="1"/>
        <v>0.95306885151645826</v>
      </c>
      <c r="H50" s="2"/>
    </row>
    <row r="51" spans="1:8" ht="15.75" x14ac:dyDescent="0.25">
      <c r="A51" s="27" t="s">
        <v>40</v>
      </c>
      <c r="B51" s="28"/>
      <c r="C51" s="33"/>
      <c r="D51" s="73"/>
      <c r="E51" s="110"/>
      <c r="F51" s="74"/>
      <c r="G51" s="103"/>
      <c r="H51" s="2"/>
    </row>
    <row r="52" spans="1:8" ht="18" x14ac:dyDescent="0.25">
      <c r="A52" s="54" t="s">
        <v>41</v>
      </c>
      <c r="B52" s="28"/>
      <c r="C52" s="36"/>
      <c r="D52" s="73">
        <v>1</v>
      </c>
      <c r="E52" s="110">
        <v>124975</v>
      </c>
      <c r="F52" s="74">
        <v>1621</v>
      </c>
      <c r="G52" s="103">
        <f t="shared" si="1"/>
        <v>0.98702940588117627</v>
      </c>
      <c r="H52" s="2"/>
    </row>
    <row r="53" spans="1:8" ht="18" x14ac:dyDescent="0.25">
      <c r="A53" s="55" t="s">
        <v>60</v>
      </c>
      <c r="B53" s="28"/>
      <c r="C53" s="36"/>
      <c r="D53" s="73">
        <v>1</v>
      </c>
      <c r="E53" s="110">
        <v>12600</v>
      </c>
      <c r="F53" s="74">
        <v>-4900</v>
      </c>
      <c r="G53" s="103">
        <f t="shared" si="1"/>
        <v>1.3888888888888888</v>
      </c>
      <c r="H53" s="2"/>
    </row>
    <row r="54" spans="1:8" ht="15.75" x14ac:dyDescent="0.25">
      <c r="A54" s="27" t="s">
        <v>98</v>
      </c>
      <c r="B54" s="28"/>
      <c r="C54" s="40"/>
      <c r="D54" s="73">
        <v>724</v>
      </c>
      <c r="E54" s="110">
        <v>72316536.599999994</v>
      </c>
      <c r="F54" s="74">
        <v>8560182.3800000008</v>
      </c>
      <c r="G54" s="103">
        <f t="shared" si="1"/>
        <v>0.8816289775138374</v>
      </c>
      <c r="H54" s="2"/>
    </row>
    <row r="55" spans="1:8" ht="15.75" x14ac:dyDescent="0.25">
      <c r="A55" s="71" t="s">
        <v>99</v>
      </c>
      <c r="B55" s="30"/>
      <c r="C55" s="40"/>
      <c r="D55" s="73"/>
      <c r="E55" s="74"/>
      <c r="F55" s="74"/>
      <c r="G55" s="103"/>
      <c r="H55" s="2"/>
    </row>
    <row r="56" spans="1:8" x14ac:dyDescent="0.2">
      <c r="A56" s="16" t="s">
        <v>42</v>
      </c>
      <c r="B56" s="30"/>
      <c r="C56" s="40"/>
      <c r="D56" s="77"/>
      <c r="E56" s="96"/>
      <c r="F56" s="74"/>
      <c r="G56" s="104"/>
      <c r="H56" s="2"/>
    </row>
    <row r="57" spans="1:8" ht="18" x14ac:dyDescent="0.25">
      <c r="A57" s="16" t="s">
        <v>43</v>
      </c>
      <c r="B57" s="28"/>
      <c r="C57" s="39"/>
      <c r="D57" s="77"/>
      <c r="E57" s="96"/>
      <c r="F57" s="74"/>
      <c r="G57" s="104"/>
      <c r="H57" s="2"/>
    </row>
    <row r="58" spans="1:8" ht="18" x14ac:dyDescent="0.25">
      <c r="A58" s="16" t="s">
        <v>44</v>
      </c>
      <c r="B58" s="28"/>
      <c r="C58" s="39"/>
      <c r="D58" s="77"/>
      <c r="E58" s="95"/>
      <c r="F58" s="74"/>
      <c r="G58" s="104"/>
      <c r="H58" s="2"/>
    </row>
    <row r="59" spans="1:8" ht="18" x14ac:dyDescent="0.25">
      <c r="A59" s="16" t="s">
        <v>30</v>
      </c>
      <c r="B59" s="28"/>
      <c r="C59" s="116"/>
      <c r="D59" s="77"/>
      <c r="E59" s="95"/>
      <c r="F59" s="74"/>
      <c r="G59" s="104"/>
      <c r="H59" s="2"/>
    </row>
    <row r="60" spans="1:8" ht="18" x14ac:dyDescent="0.25">
      <c r="A60" s="32"/>
      <c r="B60" s="18"/>
      <c r="C60" s="39"/>
      <c r="D60" s="77"/>
      <c r="E60" s="80"/>
      <c r="F60" s="80"/>
      <c r="G60" s="104"/>
      <c r="H60" s="2"/>
    </row>
    <row r="61" spans="1:8" ht="18" x14ac:dyDescent="0.25">
      <c r="A61" s="20" t="s">
        <v>45</v>
      </c>
      <c r="B61" s="20"/>
      <c r="C61" s="39"/>
      <c r="D61" s="81">
        <f>SUM(D44:D57)</f>
        <v>913</v>
      </c>
      <c r="E61" s="82">
        <f>SUM(E44:E60)</f>
        <v>106918206.59</v>
      </c>
      <c r="F61" s="82">
        <f>SUM(F44:F60)</f>
        <v>10885967.030000001</v>
      </c>
      <c r="G61" s="109">
        <f>1-(+F61/E61)</f>
        <v>0.89818415986208511</v>
      </c>
      <c r="H61" s="2"/>
    </row>
    <row r="62" spans="1:8" ht="18" x14ac:dyDescent="0.25">
      <c r="A62" s="33"/>
      <c r="B62" s="33"/>
      <c r="C62" s="39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36"/>
      <c r="E63" s="36"/>
      <c r="F63" s="37">
        <f>F61+F27</f>
        <v>10885967.030000001</v>
      </c>
      <c r="G63" s="36"/>
      <c r="H63" s="2"/>
    </row>
    <row r="64" spans="1:8" ht="18" x14ac:dyDescent="0.25">
      <c r="A64" s="43"/>
      <c r="B64" s="39"/>
      <c r="C64" s="39"/>
      <c r="D64" s="39"/>
      <c r="E64" s="44"/>
      <c r="F64" s="2"/>
      <c r="G64" s="2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9"/>
      <c r="F70" s="2"/>
      <c r="G70" s="2"/>
      <c r="H70" s="2"/>
    </row>
    <row r="71" spans="1:8" ht="15.75" x14ac:dyDescent="0.25">
      <c r="A71" s="48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topLeftCell="A7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>
        <v>7</v>
      </c>
      <c r="E9" s="99">
        <v>921425</v>
      </c>
      <c r="F9" s="74">
        <v>265481</v>
      </c>
      <c r="G9" s="103">
        <f>+F9/E9</f>
        <v>0.2881200314729902</v>
      </c>
      <c r="H9" s="15"/>
    </row>
    <row r="10" spans="1:8" ht="15.75" x14ac:dyDescent="0.25">
      <c r="A10" s="93" t="s">
        <v>141</v>
      </c>
      <c r="B10" s="13"/>
      <c r="C10" s="14"/>
      <c r="D10" s="73"/>
      <c r="E10" s="99"/>
      <c r="F10" s="74"/>
      <c r="G10" s="103"/>
      <c r="H10" s="15"/>
    </row>
    <row r="11" spans="1:8" ht="15.75" x14ac:dyDescent="0.25">
      <c r="A11" s="93" t="s">
        <v>11</v>
      </c>
      <c r="B11" s="13"/>
      <c r="C11" s="14"/>
      <c r="D11" s="73">
        <v>2</v>
      </c>
      <c r="E11" s="99">
        <v>230266</v>
      </c>
      <c r="F11" s="74">
        <v>30550.5</v>
      </c>
      <c r="G11" s="103">
        <f>F11/E11</f>
        <v>0.13267481955651289</v>
      </c>
      <c r="H11" s="15"/>
    </row>
    <row r="12" spans="1:8" ht="15.75" x14ac:dyDescent="0.25">
      <c r="A12" s="93" t="s">
        <v>12</v>
      </c>
      <c r="B12" s="13"/>
      <c r="C12" s="14"/>
      <c r="D12" s="73"/>
      <c r="E12" s="99"/>
      <c r="F12" s="74"/>
      <c r="G12" s="103"/>
      <c r="H12" s="15"/>
    </row>
    <row r="13" spans="1:8" ht="15.75" x14ac:dyDescent="0.25">
      <c r="A13" s="93" t="s">
        <v>113</v>
      </c>
      <c r="B13" s="13"/>
      <c r="C13" s="14"/>
      <c r="D13" s="73"/>
      <c r="E13" s="99"/>
      <c r="F13" s="74"/>
      <c r="G13" s="103"/>
      <c r="H13" s="15"/>
    </row>
    <row r="14" spans="1:8" ht="15.75" x14ac:dyDescent="0.25">
      <c r="A14" s="93" t="s">
        <v>53</v>
      </c>
      <c r="B14" s="13"/>
      <c r="C14" s="14"/>
      <c r="D14" s="73"/>
      <c r="E14" s="99"/>
      <c r="F14" s="74"/>
      <c r="G14" s="103"/>
      <c r="H14" s="15"/>
    </row>
    <row r="15" spans="1:8" ht="15.75" x14ac:dyDescent="0.25">
      <c r="A15" s="93" t="s">
        <v>105</v>
      </c>
      <c r="B15" s="13"/>
      <c r="C15" s="14"/>
      <c r="D15" s="73">
        <v>1</v>
      </c>
      <c r="E15" s="99">
        <v>158979</v>
      </c>
      <c r="F15" s="74">
        <v>50611.5</v>
      </c>
      <c r="G15" s="103">
        <f>F15/E15</f>
        <v>0.31835336742588644</v>
      </c>
      <c r="H15" s="15"/>
    </row>
    <row r="16" spans="1:8" ht="15.75" x14ac:dyDescent="0.25">
      <c r="A16" s="93" t="s">
        <v>121</v>
      </c>
      <c r="B16" s="13"/>
      <c r="C16" s="14"/>
      <c r="D16" s="73"/>
      <c r="E16" s="99"/>
      <c r="F16" s="74"/>
      <c r="G16" s="103"/>
      <c r="H16" s="15"/>
    </row>
    <row r="17" spans="1:8" ht="15.75" x14ac:dyDescent="0.25">
      <c r="A17" s="93" t="s">
        <v>13</v>
      </c>
      <c r="B17" s="13"/>
      <c r="C17" s="14"/>
      <c r="D17" s="73"/>
      <c r="E17" s="99"/>
      <c r="F17" s="74"/>
      <c r="G17" s="103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99">
        <v>411011</v>
      </c>
      <c r="F18" s="74">
        <v>119014.5</v>
      </c>
      <c r="G18" s="103">
        <f>F18/E18</f>
        <v>0.28956524277939033</v>
      </c>
      <c r="H18" s="15"/>
    </row>
    <row r="19" spans="1:8" ht="15.75" x14ac:dyDescent="0.25">
      <c r="A19" s="93" t="s">
        <v>15</v>
      </c>
      <c r="B19" s="13"/>
      <c r="C19" s="14"/>
      <c r="D19" s="73"/>
      <c r="E19" s="99"/>
      <c r="F19" s="74"/>
      <c r="G19" s="103"/>
      <c r="H19" s="15"/>
    </row>
    <row r="20" spans="1:8" ht="15.75" x14ac:dyDescent="0.25">
      <c r="A20" s="93" t="s">
        <v>16</v>
      </c>
      <c r="B20" s="13"/>
      <c r="C20" s="14"/>
      <c r="D20" s="73"/>
      <c r="E20" s="99"/>
      <c r="F20" s="74"/>
      <c r="G20" s="103"/>
      <c r="H20" s="15"/>
    </row>
    <row r="21" spans="1:8" ht="15.75" x14ac:dyDescent="0.25">
      <c r="A21" s="93" t="s">
        <v>109</v>
      </c>
      <c r="B21" s="13"/>
      <c r="C21" s="14"/>
      <c r="D21" s="73"/>
      <c r="E21" s="99"/>
      <c r="F21" s="74"/>
      <c r="G21" s="103"/>
      <c r="H21" s="15"/>
    </row>
    <row r="22" spans="1:8" ht="15.75" x14ac:dyDescent="0.25">
      <c r="A22" s="93" t="s">
        <v>56</v>
      </c>
      <c r="B22" s="13"/>
      <c r="C22" s="14"/>
      <c r="D22" s="73">
        <v>1</v>
      </c>
      <c r="E22" s="99">
        <v>44312</v>
      </c>
      <c r="F22" s="74">
        <v>10963</v>
      </c>
      <c r="G22" s="103">
        <f>F22/E22</f>
        <v>0.2474047662032858</v>
      </c>
      <c r="H22" s="15"/>
    </row>
    <row r="23" spans="1:8" ht="15.75" x14ac:dyDescent="0.25">
      <c r="A23" s="93" t="s">
        <v>18</v>
      </c>
      <c r="B23" s="13"/>
      <c r="C23" s="14"/>
      <c r="D23" s="73"/>
      <c r="E23" s="99"/>
      <c r="F23" s="74"/>
      <c r="G23" s="103"/>
      <c r="H23" s="15"/>
    </row>
    <row r="24" spans="1:8" ht="15.75" x14ac:dyDescent="0.25">
      <c r="A24" s="93" t="s">
        <v>19</v>
      </c>
      <c r="B24" s="13"/>
      <c r="C24" s="14"/>
      <c r="D24" s="73"/>
      <c r="E24" s="99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73"/>
      <c r="E25" s="99"/>
      <c r="F25" s="74"/>
      <c r="G25" s="103"/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103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74">
        <v>44918</v>
      </c>
      <c r="F29" s="74">
        <v>11707</v>
      </c>
      <c r="G29" s="103">
        <f>F29/E29</f>
        <v>0.26063048221203083</v>
      </c>
      <c r="H29" s="15"/>
    </row>
    <row r="30" spans="1:8" ht="15.75" x14ac:dyDescent="0.25">
      <c r="A30" s="70" t="s">
        <v>25</v>
      </c>
      <c r="B30" s="13"/>
      <c r="C30" s="14"/>
      <c r="D30" s="73">
        <v>1</v>
      </c>
      <c r="E30" s="74">
        <v>150933</v>
      </c>
      <c r="F30" s="74">
        <v>15591</v>
      </c>
      <c r="G30" s="103">
        <f>F30/E30</f>
        <v>0.1032974896145972</v>
      </c>
      <c r="H30" s="15"/>
    </row>
    <row r="31" spans="1:8" ht="15.75" x14ac:dyDescent="0.25">
      <c r="A31" s="70" t="s">
        <v>26</v>
      </c>
      <c r="B31" s="13"/>
      <c r="C31" s="14"/>
      <c r="D31" s="73"/>
      <c r="E31" s="74"/>
      <c r="F31" s="74"/>
      <c r="G31" s="103"/>
      <c r="H31" s="15"/>
    </row>
    <row r="32" spans="1:8" ht="15.75" x14ac:dyDescent="0.25">
      <c r="A32" s="70" t="s">
        <v>117</v>
      </c>
      <c r="B32" s="13"/>
      <c r="C32" s="14"/>
      <c r="D32" s="73"/>
      <c r="E32" s="74"/>
      <c r="F32" s="74"/>
      <c r="G32" s="103"/>
      <c r="H32" s="15"/>
    </row>
    <row r="33" spans="1:8" ht="15.75" x14ac:dyDescent="0.25">
      <c r="A33" s="70" t="s">
        <v>150</v>
      </c>
      <c r="B33" s="13"/>
      <c r="C33" s="14"/>
      <c r="D33" s="73">
        <v>1</v>
      </c>
      <c r="E33" s="74">
        <v>183884</v>
      </c>
      <c r="F33" s="74">
        <v>-30420.5</v>
      </c>
      <c r="G33" s="103">
        <f>F33/E33</f>
        <v>-0.16543309912771095</v>
      </c>
      <c r="H33" s="15"/>
    </row>
    <row r="34" spans="1:8" ht="15.75" x14ac:dyDescent="0.25">
      <c r="A34" s="70" t="s">
        <v>27</v>
      </c>
      <c r="B34" s="13"/>
      <c r="C34" s="14"/>
      <c r="D34" s="73">
        <v>1</v>
      </c>
      <c r="E34" s="74">
        <v>133197</v>
      </c>
      <c r="F34" s="74">
        <v>56168</v>
      </c>
      <c r="G34" s="103">
        <f>+F34/E34</f>
        <v>0.42169117923076344</v>
      </c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16</v>
      </c>
      <c r="E39" s="82">
        <f>SUM(E9:E38)</f>
        <v>2278925</v>
      </c>
      <c r="F39" s="82">
        <f>SUM(F9:F38)</f>
        <v>529666</v>
      </c>
      <c r="G39" s="105">
        <f>F39/E39</f>
        <v>0.23241923275228452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88" t="s">
        <v>134</v>
      </c>
      <c r="H43" s="2"/>
    </row>
    <row r="44" spans="1:8" ht="15.75" x14ac:dyDescent="0.25">
      <c r="A44" s="27" t="s">
        <v>33</v>
      </c>
      <c r="B44" s="28"/>
      <c r="C44" s="14"/>
      <c r="D44" s="73">
        <v>19</v>
      </c>
      <c r="E44" s="74">
        <v>4165342.63</v>
      </c>
      <c r="F44" s="74">
        <v>365625.54</v>
      </c>
      <c r="G44" s="75">
        <f t="shared" ref="G44:G51" si="0">1-(+F44/E44)</f>
        <v>0.91222197728305487</v>
      </c>
      <c r="H44" s="15"/>
    </row>
    <row r="45" spans="1:8" ht="15.75" x14ac:dyDescent="0.25">
      <c r="A45" s="27" t="s">
        <v>34</v>
      </c>
      <c r="B45" s="28"/>
      <c r="C45" s="14"/>
      <c r="D45" s="73">
        <v>2</v>
      </c>
      <c r="E45" s="74">
        <v>746836.05</v>
      </c>
      <c r="F45" s="74">
        <v>121078.2</v>
      </c>
      <c r="G45" s="75">
        <f t="shared" si="0"/>
        <v>0.83787847413096894</v>
      </c>
      <c r="H45" s="15"/>
    </row>
    <row r="46" spans="1:8" ht="15.75" x14ac:dyDescent="0.25">
      <c r="A46" s="27" t="s">
        <v>35</v>
      </c>
      <c r="B46" s="28"/>
      <c r="C46" s="14"/>
      <c r="D46" s="73">
        <v>98</v>
      </c>
      <c r="E46" s="74">
        <v>5856539</v>
      </c>
      <c r="F46" s="74">
        <v>455776.35</v>
      </c>
      <c r="G46" s="75">
        <f t="shared" si="0"/>
        <v>0.92217650219694602</v>
      </c>
      <c r="H46" s="15"/>
    </row>
    <row r="47" spans="1:8" ht="15.75" x14ac:dyDescent="0.25">
      <c r="A47" s="27" t="s">
        <v>36</v>
      </c>
      <c r="B47" s="28"/>
      <c r="C47" s="14"/>
      <c r="D47" s="73">
        <v>32</v>
      </c>
      <c r="E47" s="74">
        <v>3420579.5</v>
      </c>
      <c r="F47" s="74">
        <v>168517.65</v>
      </c>
      <c r="G47" s="75">
        <f t="shared" si="0"/>
        <v>0.95073418115263797</v>
      </c>
      <c r="H47" s="15"/>
    </row>
    <row r="48" spans="1:8" ht="15.75" x14ac:dyDescent="0.25">
      <c r="A48" s="27" t="s">
        <v>37</v>
      </c>
      <c r="B48" s="28"/>
      <c r="C48" s="14"/>
      <c r="D48" s="73">
        <v>64</v>
      </c>
      <c r="E48" s="74">
        <v>4928836</v>
      </c>
      <c r="F48" s="74">
        <v>412597.9</v>
      </c>
      <c r="G48" s="75">
        <f t="shared" si="0"/>
        <v>0.91628897776270102</v>
      </c>
      <c r="H48" s="15"/>
    </row>
    <row r="49" spans="1:8" ht="15.75" x14ac:dyDescent="0.25">
      <c r="A49" s="27" t="s">
        <v>38</v>
      </c>
      <c r="B49" s="28"/>
      <c r="C49" s="14"/>
      <c r="D49" s="73">
        <v>6</v>
      </c>
      <c r="E49" s="74">
        <v>492954</v>
      </c>
      <c r="F49" s="74">
        <v>43033</v>
      </c>
      <c r="G49" s="75">
        <f t="shared" si="0"/>
        <v>0.91270382226333491</v>
      </c>
      <c r="H49" s="15"/>
    </row>
    <row r="50" spans="1:8" ht="15.75" x14ac:dyDescent="0.25">
      <c r="A50" s="27" t="s">
        <v>39</v>
      </c>
      <c r="B50" s="28"/>
      <c r="C50" s="14"/>
      <c r="D50" s="73">
        <v>11</v>
      </c>
      <c r="E50" s="74">
        <v>1743660</v>
      </c>
      <c r="F50" s="74">
        <v>148922.98000000001</v>
      </c>
      <c r="G50" s="75">
        <f t="shared" si="0"/>
        <v>0.91459173233313829</v>
      </c>
      <c r="H50" s="15"/>
    </row>
    <row r="51" spans="1:8" ht="15.75" x14ac:dyDescent="0.25">
      <c r="A51" s="27" t="s">
        <v>40</v>
      </c>
      <c r="B51" s="28"/>
      <c r="C51" s="14"/>
      <c r="D51" s="73">
        <v>1</v>
      </c>
      <c r="E51" s="74">
        <v>76560</v>
      </c>
      <c r="F51" s="74">
        <v>-2292.98</v>
      </c>
      <c r="G51" s="75">
        <f t="shared" si="0"/>
        <v>1.029950104493208</v>
      </c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61</v>
      </c>
      <c r="B53" s="30"/>
      <c r="C53" s="14"/>
      <c r="D53" s="73">
        <v>528</v>
      </c>
      <c r="E53" s="74">
        <v>42547702.850000001</v>
      </c>
      <c r="F53" s="74">
        <v>4843290.16</v>
      </c>
      <c r="G53" s="75">
        <f>1-(+F53/E53)</f>
        <v>0.8861679988441491</v>
      </c>
      <c r="H53" s="15"/>
    </row>
    <row r="54" spans="1:8" ht="15.75" x14ac:dyDescent="0.25">
      <c r="A54" s="29" t="s">
        <v>62</v>
      </c>
      <c r="B54" s="30"/>
      <c r="C54" s="14"/>
      <c r="D54" s="73"/>
      <c r="E54" s="74"/>
      <c r="F54" s="74"/>
      <c r="G54" s="75"/>
      <c r="H54" s="15"/>
    </row>
    <row r="55" spans="1:8" x14ac:dyDescent="0.2">
      <c r="A55" s="31" t="s">
        <v>42</v>
      </c>
      <c r="B55" s="30"/>
      <c r="C55" s="14"/>
      <c r="D55" s="77"/>
      <c r="E55" s="80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80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78"/>
      <c r="F57" s="76"/>
      <c r="G57" s="79"/>
      <c r="H57" s="15"/>
    </row>
    <row r="58" spans="1:8" x14ac:dyDescent="0.2">
      <c r="A58" s="16" t="s">
        <v>30</v>
      </c>
      <c r="B58" s="28"/>
      <c r="C58" s="21"/>
      <c r="D58" s="77"/>
      <c r="E58" s="78"/>
      <c r="F58" s="74"/>
      <c r="G58" s="79"/>
      <c r="H58" s="15"/>
    </row>
    <row r="59" spans="1:8" ht="15.75" x14ac:dyDescent="0.25">
      <c r="A59" s="32"/>
      <c r="B59" s="18"/>
      <c r="C59" s="33"/>
      <c r="D59" s="77"/>
      <c r="E59" s="80"/>
      <c r="F59" s="80"/>
      <c r="G59" s="79"/>
      <c r="H59" s="2"/>
    </row>
    <row r="60" spans="1:8" ht="18" x14ac:dyDescent="0.25">
      <c r="A60" s="20" t="s">
        <v>45</v>
      </c>
      <c r="B60" s="20"/>
      <c r="C60" s="36"/>
      <c r="D60" s="81">
        <f>SUM(D44:D56)</f>
        <v>761</v>
      </c>
      <c r="E60" s="82">
        <f>SUM(E44:E59)</f>
        <v>63979010.030000001</v>
      </c>
      <c r="F60" s="82">
        <f>SUM(F44:F59)</f>
        <v>6556548.8000000007</v>
      </c>
      <c r="G60" s="83">
        <f>1-(+F60/E60)</f>
        <v>0.89752031491381923</v>
      </c>
      <c r="H60" s="2"/>
    </row>
    <row r="61" spans="1:8" ht="18" x14ac:dyDescent="0.25">
      <c r="A61" s="33"/>
      <c r="B61" s="39"/>
      <c r="C61" s="39"/>
      <c r="D61" s="91"/>
      <c r="E61" s="92"/>
      <c r="F61" s="34"/>
      <c r="G61" s="34"/>
      <c r="H61" s="2"/>
    </row>
    <row r="62" spans="1:8" ht="18" x14ac:dyDescent="0.25">
      <c r="A62" s="35" t="s">
        <v>46</v>
      </c>
      <c r="B62" s="40"/>
      <c r="C62" s="40"/>
      <c r="D62" s="36"/>
      <c r="E62" s="36"/>
      <c r="F62" s="37">
        <f>F60+F39</f>
        <v>7086214.8000000007</v>
      </c>
      <c r="G62" s="36"/>
      <c r="H62" s="2"/>
    </row>
    <row r="63" spans="1:8" ht="18" x14ac:dyDescent="0.25">
      <c r="A63" s="35"/>
      <c r="B63" s="40"/>
      <c r="C63" s="40"/>
      <c r="D63" s="36"/>
      <c r="E63" s="36"/>
      <c r="F63" s="41"/>
      <c r="G63" s="40"/>
      <c r="H63" s="2"/>
    </row>
    <row r="64" spans="1:8" ht="15.75" x14ac:dyDescent="0.25">
      <c r="A64" s="4" t="s">
        <v>48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49</v>
      </c>
      <c r="B65" s="40"/>
      <c r="C65" s="40"/>
      <c r="D65" s="40"/>
      <c r="E65" s="40"/>
      <c r="F65" s="41"/>
      <c r="G65" s="40"/>
      <c r="H65" s="2"/>
    </row>
    <row r="66" spans="1:8" ht="18" x14ac:dyDescent="0.25">
      <c r="A66" s="4"/>
      <c r="B66" s="39"/>
      <c r="C66" s="39"/>
      <c r="D66" s="39"/>
      <c r="E66" s="39"/>
      <c r="F66" s="37"/>
      <c r="G66" s="39"/>
      <c r="H66" s="2"/>
    </row>
    <row r="67" spans="1:8" x14ac:dyDescent="0.2">
      <c r="A67" s="42" t="s">
        <v>50</v>
      </c>
    </row>
    <row r="69" spans="1:8" ht="18" x14ac:dyDescent="0.25">
      <c r="A69" s="115"/>
      <c r="B69" s="116"/>
      <c r="C69" s="116"/>
      <c r="D69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0"/>
  <sheetViews>
    <sheetView showOutlineSymbols="0" topLeftCell="A4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80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/>
      <c r="E10" s="74"/>
      <c r="F10" s="74"/>
      <c r="G10" s="75"/>
      <c r="H10" s="15"/>
    </row>
    <row r="11" spans="1:8" ht="15.75" x14ac:dyDescent="0.25">
      <c r="A11" s="93" t="s">
        <v>69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x14ac:dyDescent="0.25">
      <c r="A13" s="93" t="s">
        <v>114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96</v>
      </c>
      <c r="B14" s="13"/>
      <c r="C14" s="14"/>
      <c r="D14" s="73"/>
      <c r="E14" s="74"/>
      <c r="F14" s="74"/>
      <c r="G14" s="75"/>
      <c r="H14" s="15"/>
    </row>
    <row r="15" spans="1:8" ht="15.75" x14ac:dyDescent="0.25">
      <c r="A15" s="93" t="s">
        <v>57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70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25</v>
      </c>
      <c r="B17" s="13"/>
      <c r="C17" s="14"/>
      <c r="D17" s="73">
        <v>1</v>
      </c>
      <c r="E17" s="74">
        <v>109761</v>
      </c>
      <c r="F17" s="74">
        <v>33548</v>
      </c>
      <c r="G17" s="75">
        <f>F17/E17</f>
        <v>0.30564590337187159</v>
      </c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83581</v>
      </c>
      <c r="F18" s="74">
        <v>35258.5</v>
      </c>
      <c r="G18" s="75">
        <f>F18/E18</f>
        <v>0.42184826695062277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71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126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18</v>
      </c>
      <c r="B23" s="13"/>
      <c r="C23" s="14"/>
      <c r="D23" s="73"/>
      <c r="E23" s="74"/>
      <c r="F23" s="74"/>
      <c r="G23" s="75"/>
      <c r="H23" s="15"/>
    </row>
    <row r="24" spans="1:8" ht="15.75" x14ac:dyDescent="0.2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24</v>
      </c>
      <c r="B29" s="13"/>
      <c r="C29" s="14"/>
      <c r="D29" s="73"/>
      <c r="E29" s="74"/>
      <c r="F29" s="74"/>
      <c r="G29" s="75"/>
      <c r="H29" s="15"/>
    </row>
    <row r="30" spans="1:8" ht="15.75" x14ac:dyDescent="0.25">
      <c r="A30" s="70" t="s">
        <v>111</v>
      </c>
      <c r="B30" s="13"/>
      <c r="C30" s="14"/>
      <c r="D30" s="73"/>
      <c r="E30" s="74"/>
      <c r="F30" s="74"/>
      <c r="G30" s="75"/>
      <c r="H30" s="15"/>
    </row>
    <row r="31" spans="1:8" ht="15.75" x14ac:dyDescent="0.25">
      <c r="A31" s="70" t="s">
        <v>27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x14ac:dyDescent="0.25">
      <c r="A33" s="70" t="s">
        <v>117</v>
      </c>
      <c r="B33" s="13"/>
      <c r="C33" s="14"/>
      <c r="D33" s="73">
        <v>4</v>
      </c>
      <c r="E33" s="74">
        <v>363397</v>
      </c>
      <c r="F33" s="74">
        <v>98764</v>
      </c>
      <c r="G33" s="75">
        <f>F33/E33</f>
        <v>0.27177989911859479</v>
      </c>
      <c r="H33" s="15"/>
    </row>
    <row r="34" spans="1:8" ht="15.75" x14ac:dyDescent="0.25">
      <c r="A34" s="70" t="s">
        <v>129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</v>
      </c>
      <c r="E39" s="82">
        <f>SUM(E9:E38)</f>
        <v>556739</v>
      </c>
      <c r="F39" s="82">
        <f>SUM(F9:F38)</f>
        <v>167570.5</v>
      </c>
      <c r="G39" s="83">
        <f>F39/E39</f>
        <v>0.3009857401762765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88" t="s">
        <v>134</v>
      </c>
      <c r="H43" s="2"/>
    </row>
    <row r="44" spans="1:8" ht="15.75" x14ac:dyDescent="0.25">
      <c r="A44" s="27" t="s">
        <v>33</v>
      </c>
      <c r="B44" s="28"/>
      <c r="C44" s="14"/>
      <c r="D44" s="73">
        <v>19</v>
      </c>
      <c r="E44" s="74">
        <v>1586713.3</v>
      </c>
      <c r="F44" s="74">
        <v>87134.9</v>
      </c>
      <c r="G44" s="75">
        <f>1-(+F44/E44)</f>
        <v>0.94508466022185611</v>
      </c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39</v>
      </c>
      <c r="E46" s="74">
        <v>2116888</v>
      </c>
      <c r="F46" s="74">
        <v>212302.72</v>
      </c>
      <c r="G46" s="75">
        <f>1-(+F46/E46)</f>
        <v>0.89970998938063795</v>
      </c>
      <c r="H46" s="15"/>
    </row>
    <row r="47" spans="1:8" ht="15.75" x14ac:dyDescent="0.25">
      <c r="A47" s="27" t="s">
        <v>36</v>
      </c>
      <c r="B47" s="28"/>
      <c r="C47" s="14"/>
      <c r="D47" s="73">
        <v>4</v>
      </c>
      <c r="E47" s="74">
        <v>559960.5</v>
      </c>
      <c r="F47" s="74">
        <v>29452</v>
      </c>
      <c r="G47" s="75">
        <f>1-(+F47/E47)</f>
        <v>0.94740343292071494</v>
      </c>
      <c r="H47" s="15"/>
    </row>
    <row r="48" spans="1:8" ht="15.75" x14ac:dyDescent="0.25">
      <c r="A48" s="27" t="s">
        <v>37</v>
      </c>
      <c r="B48" s="28"/>
      <c r="C48" s="14"/>
      <c r="D48" s="73">
        <v>26</v>
      </c>
      <c r="E48" s="74">
        <v>1970567.5</v>
      </c>
      <c r="F48" s="74">
        <v>167900.53</v>
      </c>
      <c r="G48" s="75">
        <f>1-(+F48/E48)</f>
        <v>0.91479584941901249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3</v>
      </c>
      <c r="E50" s="74">
        <v>158825</v>
      </c>
      <c r="F50" s="74">
        <v>24605</v>
      </c>
      <c r="G50" s="75">
        <f>1-(+F50/E50)</f>
        <v>0.84508106406422168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7" t="s">
        <v>61</v>
      </c>
      <c r="B53" s="30"/>
      <c r="C53" s="14"/>
      <c r="D53" s="111">
        <v>322</v>
      </c>
      <c r="E53" s="112">
        <v>29340472.48</v>
      </c>
      <c r="F53" s="112">
        <v>3602431.96</v>
      </c>
      <c r="G53" s="75">
        <f>1-(+F53/E53)</f>
        <v>0.87721970181442699</v>
      </c>
      <c r="H53" s="15"/>
    </row>
    <row r="54" spans="1:8" ht="15.75" x14ac:dyDescent="0.25">
      <c r="A54" s="27" t="s">
        <v>62</v>
      </c>
      <c r="B54" s="30"/>
      <c r="C54" s="14"/>
      <c r="D54" s="73"/>
      <c r="E54" s="74"/>
      <c r="F54" s="74"/>
      <c r="G54" s="75"/>
      <c r="H54" s="15"/>
    </row>
    <row r="55" spans="1:8" x14ac:dyDescent="0.2">
      <c r="A55" s="16" t="s">
        <v>42</v>
      </c>
      <c r="B55" s="30"/>
      <c r="C55" s="14"/>
      <c r="D55" s="77"/>
      <c r="E55" s="96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95"/>
      <c r="F57" s="74"/>
      <c r="G57" s="79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x14ac:dyDescent="0.25">
      <c r="A59" s="32"/>
      <c r="B59" s="18"/>
      <c r="C59" s="14"/>
      <c r="D59" s="77"/>
      <c r="E59" s="97"/>
      <c r="F59" s="80"/>
      <c r="G59" s="79"/>
      <c r="H59" s="15"/>
    </row>
    <row r="60" spans="1:8" ht="15.75" x14ac:dyDescent="0.25">
      <c r="A60" s="20" t="s">
        <v>45</v>
      </c>
      <c r="B60" s="20"/>
      <c r="C60" s="21"/>
      <c r="D60" s="81">
        <f>SUM(D44:D56)</f>
        <v>413</v>
      </c>
      <c r="E60" s="82">
        <f>SUM(E44:E59)</f>
        <v>35733426.780000001</v>
      </c>
      <c r="F60" s="82">
        <f>SUM(F44:F59)</f>
        <v>4123827.11</v>
      </c>
      <c r="G60" s="83">
        <f>1-(F60/E60)</f>
        <v>0.88459469237615618</v>
      </c>
      <c r="H60" s="15"/>
    </row>
    <row r="61" spans="1:8" x14ac:dyDescent="0.2">
      <c r="A61" s="33"/>
      <c r="B61" s="33"/>
      <c r="C61" s="50"/>
      <c r="D61" s="98"/>
      <c r="E61" s="92"/>
      <c r="F61" s="34"/>
      <c r="G61" s="34"/>
      <c r="H61" s="2"/>
    </row>
    <row r="62" spans="1:8" ht="18" x14ac:dyDescent="0.25">
      <c r="A62" s="35" t="s">
        <v>46</v>
      </c>
      <c r="B62" s="36"/>
      <c r="C62" s="39"/>
      <c r="D62" s="51"/>
      <c r="E62" s="36"/>
      <c r="F62" s="37">
        <f>F60+F39</f>
        <v>4291397.6099999994</v>
      </c>
      <c r="G62" s="36"/>
      <c r="H62" s="2"/>
    </row>
    <row r="63" spans="1:8" ht="18" x14ac:dyDescent="0.25">
      <c r="A63" s="38"/>
      <c r="B63" s="39"/>
      <c r="C63" s="39"/>
      <c r="D63" s="52"/>
      <c r="E63" s="39"/>
      <c r="F63" s="37"/>
      <c r="G63" s="39"/>
      <c r="H63" s="2"/>
    </row>
    <row r="64" spans="1:8" ht="15.75" x14ac:dyDescent="0.2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/>
      <c r="B67" s="40"/>
      <c r="C67" s="40"/>
      <c r="D67" s="40"/>
      <c r="E67" s="40"/>
      <c r="F67" s="41"/>
      <c r="G67" s="40"/>
      <c r="H67" s="2"/>
    </row>
    <row r="68" spans="1:8" ht="18" x14ac:dyDescent="0.25">
      <c r="A68" s="42" t="s">
        <v>50</v>
      </c>
      <c r="B68" s="39"/>
      <c r="C68" s="39"/>
      <c r="D68" s="39"/>
      <c r="E68" s="39"/>
      <c r="F68" s="37"/>
      <c r="G68" s="39"/>
      <c r="H68" s="2"/>
    </row>
    <row r="70" spans="1:8" ht="18" x14ac:dyDescent="0.25">
      <c r="A70" s="115"/>
      <c r="B70" s="116"/>
      <c r="C70" s="116"/>
      <c r="D70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43" zoomScale="87" zoomScaleNormal="87" workbookViewId="0">
      <selection activeCell="D9" sqref="D9"/>
    </sheetView>
  </sheetViews>
  <sheetFormatPr defaultRowHeight="15" x14ac:dyDescent="0.2"/>
  <cols>
    <col min="1" max="1" width="9.6640625" style="57" customWidth="1"/>
    <col min="2" max="2" width="15.6640625" style="57" customWidth="1"/>
    <col min="3" max="3" width="3.6640625" style="57" customWidth="1"/>
    <col min="4" max="4" width="6.6640625" style="57" customWidth="1"/>
    <col min="5" max="6" width="14.6640625" style="57" customWidth="1"/>
    <col min="7" max="7" width="11.6640625" style="57" customWidth="1"/>
    <col min="8" max="8" width="3.6640625" style="57" customWidth="1"/>
    <col min="9" max="16384" width="8.88671875" style="57"/>
  </cols>
  <sheetData>
    <row r="1" spans="1:8" ht="23.25" x14ac:dyDescent="0.35">
      <c r="A1" s="56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6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FEBRUARY 2024</v>
      </c>
      <c r="B3" s="21"/>
      <c r="C3" s="21"/>
      <c r="D3" s="21"/>
      <c r="E3" s="21"/>
      <c r="F3" s="21"/>
      <c r="G3" s="21"/>
      <c r="H3" s="21"/>
    </row>
    <row r="4" spans="1:8" x14ac:dyDescent="0.2">
      <c r="A4" s="60"/>
      <c r="B4" s="60"/>
      <c r="C4" s="60"/>
      <c r="D4" s="60"/>
      <c r="E4" s="60"/>
      <c r="F4" s="5"/>
      <c r="G4" s="5"/>
      <c r="H4" s="21"/>
    </row>
    <row r="5" spans="1:8" ht="23.25" x14ac:dyDescent="0.35">
      <c r="A5" s="21"/>
      <c r="B5" s="60"/>
      <c r="C5" s="60"/>
      <c r="D5" s="61" t="s">
        <v>140</v>
      </c>
      <c r="E5" s="62"/>
      <c r="F5" s="8"/>
      <c r="G5" s="5"/>
      <c r="H5" s="63"/>
    </row>
    <row r="6" spans="1:8" ht="18" x14ac:dyDescent="0.25">
      <c r="A6" s="23" t="s">
        <v>3</v>
      </c>
      <c r="B6" s="60"/>
      <c r="C6" s="60"/>
      <c r="D6" s="60"/>
      <c r="E6" s="60"/>
      <c r="F6" s="5"/>
      <c r="G6" s="5"/>
      <c r="H6" s="63"/>
    </row>
    <row r="7" spans="1:8" ht="15.75" x14ac:dyDescent="0.25">
      <c r="A7" s="64"/>
      <c r="B7" s="64"/>
      <c r="C7" s="64"/>
      <c r="D7" s="64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4"/>
      <c r="B8" s="64"/>
      <c r="C8" s="64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66"/>
    </row>
    <row r="10" spans="1:8" ht="15.75" x14ac:dyDescent="0.25">
      <c r="A10" s="93" t="s">
        <v>11</v>
      </c>
      <c r="B10" s="13"/>
      <c r="C10" s="14"/>
      <c r="D10" s="73"/>
      <c r="E10" s="74"/>
      <c r="F10" s="74"/>
      <c r="G10" s="75"/>
      <c r="H10" s="66"/>
    </row>
    <row r="11" spans="1:8" ht="15.75" x14ac:dyDescent="0.25">
      <c r="A11" s="93" t="s">
        <v>52</v>
      </c>
      <c r="B11" s="13"/>
      <c r="C11" s="14"/>
      <c r="D11" s="73"/>
      <c r="E11" s="74"/>
      <c r="F11" s="74"/>
      <c r="G11" s="75"/>
      <c r="H11" s="66"/>
    </row>
    <row r="12" spans="1:8" ht="15.75" x14ac:dyDescent="0.25">
      <c r="A12" s="93" t="s">
        <v>63</v>
      </c>
      <c r="B12" s="13"/>
      <c r="C12" s="14"/>
      <c r="D12" s="73"/>
      <c r="E12" s="74"/>
      <c r="F12" s="74"/>
      <c r="G12" s="75"/>
      <c r="H12" s="66"/>
    </row>
    <row r="13" spans="1:8" ht="15.75" x14ac:dyDescent="0.25">
      <c r="A13" s="93" t="s">
        <v>13</v>
      </c>
      <c r="B13" s="13"/>
      <c r="C13" s="14"/>
      <c r="D13" s="73"/>
      <c r="E13" s="74"/>
      <c r="F13" s="74"/>
      <c r="G13" s="75"/>
      <c r="H13" s="66"/>
    </row>
    <row r="14" spans="1:8" ht="15.75" x14ac:dyDescent="0.25">
      <c r="A14" s="93" t="s">
        <v>65</v>
      </c>
      <c r="B14" s="13"/>
      <c r="C14" s="14"/>
      <c r="D14" s="73"/>
      <c r="E14" s="74"/>
      <c r="F14" s="74"/>
      <c r="G14" s="75"/>
      <c r="H14" s="66"/>
    </row>
    <row r="15" spans="1:8" ht="15.75" x14ac:dyDescent="0.25">
      <c r="A15" s="93" t="s">
        <v>25</v>
      </c>
      <c r="B15" s="13"/>
      <c r="C15" s="14"/>
      <c r="D15" s="73">
        <v>3</v>
      </c>
      <c r="E15" s="74">
        <v>521478</v>
      </c>
      <c r="F15" s="74">
        <v>187855</v>
      </c>
      <c r="G15" s="75">
        <f>F15/E15</f>
        <v>0.3602357146418449</v>
      </c>
      <c r="H15" s="66"/>
    </row>
    <row r="16" spans="1:8" ht="15.75" x14ac:dyDescent="0.25">
      <c r="A16" s="93" t="s">
        <v>66</v>
      </c>
      <c r="B16" s="13"/>
      <c r="C16" s="14"/>
      <c r="D16" s="73"/>
      <c r="E16" s="74"/>
      <c r="F16" s="74"/>
      <c r="G16" s="75"/>
      <c r="H16" s="66"/>
    </row>
    <row r="17" spans="1:8" ht="15.75" x14ac:dyDescent="0.25">
      <c r="A17" s="93" t="s">
        <v>97</v>
      </c>
      <c r="B17" s="13"/>
      <c r="C17" s="14"/>
      <c r="D17" s="73"/>
      <c r="E17" s="74"/>
      <c r="F17" s="74"/>
      <c r="G17" s="75"/>
      <c r="H17" s="66"/>
    </row>
    <row r="18" spans="1:8" ht="15.75" x14ac:dyDescent="0.25">
      <c r="A18" s="93" t="s">
        <v>14</v>
      </c>
      <c r="B18" s="13"/>
      <c r="C18" s="14"/>
      <c r="D18" s="73"/>
      <c r="E18" s="74"/>
      <c r="F18" s="74"/>
      <c r="G18" s="75"/>
      <c r="H18" s="66"/>
    </row>
    <row r="19" spans="1:8" ht="15.75" x14ac:dyDescent="0.25">
      <c r="A19" s="93" t="s">
        <v>16</v>
      </c>
      <c r="B19" s="13"/>
      <c r="C19" s="14"/>
      <c r="D19" s="73">
        <v>1</v>
      </c>
      <c r="E19" s="74">
        <v>438240</v>
      </c>
      <c r="F19" s="74">
        <v>146115</v>
      </c>
      <c r="G19" s="75">
        <f>F19/E19</f>
        <v>0.33341319824753557</v>
      </c>
      <c r="H19" s="66"/>
    </row>
    <row r="20" spans="1:8" ht="15.75" x14ac:dyDescent="0.25">
      <c r="A20" s="93" t="s">
        <v>91</v>
      </c>
      <c r="B20" s="13"/>
      <c r="C20" s="14"/>
      <c r="D20" s="73"/>
      <c r="E20" s="74"/>
      <c r="F20" s="74"/>
      <c r="G20" s="75"/>
      <c r="H20" s="66"/>
    </row>
    <row r="21" spans="1:8" ht="15.75" x14ac:dyDescent="0.25">
      <c r="A21" s="93" t="s">
        <v>92</v>
      </c>
      <c r="B21" s="13"/>
      <c r="C21" s="14"/>
      <c r="D21" s="73"/>
      <c r="E21" s="74"/>
      <c r="F21" s="74"/>
      <c r="G21" s="75"/>
      <c r="H21" s="66"/>
    </row>
    <row r="22" spans="1:8" ht="15.75" x14ac:dyDescent="0.25">
      <c r="A22" s="93" t="s">
        <v>17</v>
      </c>
      <c r="B22" s="13"/>
      <c r="C22" s="14"/>
      <c r="D22" s="73"/>
      <c r="E22" s="74"/>
      <c r="F22" s="74"/>
      <c r="G22" s="75"/>
      <c r="H22" s="66"/>
    </row>
    <row r="23" spans="1:8" ht="15.75" x14ac:dyDescent="0.25">
      <c r="A23" s="93" t="s">
        <v>104</v>
      </c>
      <c r="B23" s="13"/>
      <c r="C23" s="14"/>
      <c r="D23" s="73"/>
      <c r="E23" s="74"/>
      <c r="F23" s="74"/>
      <c r="G23" s="75"/>
      <c r="H23" s="66"/>
    </row>
    <row r="24" spans="1:8" ht="15.75" x14ac:dyDescent="0.25">
      <c r="A24" s="93" t="s">
        <v>18</v>
      </c>
      <c r="B24" s="13"/>
      <c r="C24" s="14"/>
      <c r="D24" s="73">
        <v>2</v>
      </c>
      <c r="E24" s="74">
        <v>921703</v>
      </c>
      <c r="F24" s="74">
        <v>103518.5</v>
      </c>
      <c r="G24" s="75">
        <f>F24/E24</f>
        <v>0.11231220903045774</v>
      </c>
      <c r="H24" s="66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66"/>
    </row>
    <row r="26" spans="1:8" ht="15.75" x14ac:dyDescent="0.25">
      <c r="A26" s="94" t="s">
        <v>21</v>
      </c>
      <c r="B26" s="13"/>
      <c r="C26" s="14"/>
      <c r="D26" s="73">
        <v>4</v>
      </c>
      <c r="E26" s="74">
        <v>16512</v>
      </c>
      <c r="F26" s="74">
        <v>16512</v>
      </c>
      <c r="G26" s="75">
        <f>F26/E26</f>
        <v>1</v>
      </c>
      <c r="H26" s="66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66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66"/>
    </row>
    <row r="29" spans="1:8" ht="15.75" x14ac:dyDescent="0.25">
      <c r="A29" s="70" t="s">
        <v>93</v>
      </c>
      <c r="B29" s="13"/>
      <c r="C29" s="14"/>
      <c r="D29" s="73">
        <v>1</v>
      </c>
      <c r="E29" s="74">
        <v>74685</v>
      </c>
      <c r="F29" s="74">
        <v>22314</v>
      </c>
      <c r="G29" s="75">
        <f>F29/E29</f>
        <v>0.29877485438843143</v>
      </c>
      <c r="H29" s="66"/>
    </row>
    <row r="30" spans="1:8" ht="15.75" x14ac:dyDescent="0.25">
      <c r="A30" s="70" t="s">
        <v>117</v>
      </c>
      <c r="B30" s="13"/>
      <c r="C30" s="14"/>
      <c r="D30" s="73">
        <v>11</v>
      </c>
      <c r="E30" s="74">
        <v>1078831</v>
      </c>
      <c r="F30" s="74">
        <v>179180.7</v>
      </c>
      <c r="G30" s="75">
        <f>F30/E30</f>
        <v>0.16608783025330195</v>
      </c>
      <c r="H30" s="66"/>
    </row>
    <row r="31" spans="1:8" ht="15.75" x14ac:dyDescent="0.25">
      <c r="A31" s="70" t="s">
        <v>124</v>
      </c>
      <c r="B31" s="13"/>
      <c r="C31" s="14"/>
      <c r="D31" s="73"/>
      <c r="E31" s="74"/>
      <c r="F31" s="74"/>
      <c r="G31" s="75"/>
      <c r="H31" s="66"/>
    </row>
    <row r="32" spans="1:8" ht="15.75" x14ac:dyDescent="0.25">
      <c r="A32" s="70" t="s">
        <v>95</v>
      </c>
      <c r="B32" s="13"/>
      <c r="C32" s="14"/>
      <c r="D32" s="73"/>
      <c r="E32" s="74"/>
      <c r="F32" s="74"/>
      <c r="G32" s="75"/>
      <c r="H32" s="66"/>
    </row>
    <row r="33" spans="1:8" ht="15.75" x14ac:dyDescent="0.25">
      <c r="A33" s="70" t="s">
        <v>67</v>
      </c>
      <c r="B33" s="13"/>
      <c r="C33" s="14"/>
      <c r="D33" s="73"/>
      <c r="E33" s="74"/>
      <c r="F33" s="74"/>
      <c r="G33" s="75"/>
      <c r="H33" s="66"/>
    </row>
    <row r="34" spans="1:8" ht="15.75" x14ac:dyDescent="0.25">
      <c r="A34" s="70" t="s">
        <v>127</v>
      </c>
      <c r="B34" s="13"/>
      <c r="C34" s="14"/>
      <c r="D34" s="73">
        <v>1</v>
      </c>
      <c r="E34" s="74">
        <v>131456</v>
      </c>
      <c r="F34" s="74">
        <v>37086.5</v>
      </c>
      <c r="G34" s="75">
        <f>F34/E34</f>
        <v>0.28212101387536515</v>
      </c>
      <c r="H34" s="66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66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66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66"/>
    </row>
    <row r="38" spans="1:8" x14ac:dyDescent="0.2">
      <c r="A38" s="17"/>
      <c r="B38" s="18"/>
      <c r="C38" s="14"/>
      <c r="D38" s="77"/>
      <c r="E38" s="80"/>
      <c r="F38" s="80"/>
      <c r="G38" s="79"/>
      <c r="H38" s="66"/>
    </row>
    <row r="39" spans="1:8" ht="15.75" x14ac:dyDescent="0.25">
      <c r="A39" s="19" t="s">
        <v>31</v>
      </c>
      <c r="B39" s="20"/>
      <c r="C39" s="21"/>
      <c r="D39" s="81">
        <f>SUM(D9:D38)</f>
        <v>23</v>
      </c>
      <c r="E39" s="82">
        <f>SUM(E9:E38)</f>
        <v>3182905</v>
      </c>
      <c r="F39" s="82">
        <f>SUM(F9:F38)</f>
        <v>692581.7</v>
      </c>
      <c r="G39" s="83">
        <f>F39/E39</f>
        <v>0.21759421032044624</v>
      </c>
      <c r="H39" s="67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68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68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68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88" t="s">
        <v>134</v>
      </c>
      <c r="H43" s="68"/>
    </row>
    <row r="44" spans="1:8" ht="15.75" x14ac:dyDescent="0.25">
      <c r="A44" s="27" t="s">
        <v>33</v>
      </c>
      <c r="B44" s="28"/>
      <c r="C44" s="14"/>
      <c r="D44" s="73">
        <v>32</v>
      </c>
      <c r="E44" s="74">
        <v>348710.9</v>
      </c>
      <c r="F44" s="74">
        <v>36953.269999999997</v>
      </c>
      <c r="G44" s="75">
        <f>1-(+F44/E44)</f>
        <v>0.89402892195225325</v>
      </c>
      <c r="H44" s="66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66"/>
    </row>
    <row r="46" spans="1:8" ht="15.75" x14ac:dyDescent="0.25">
      <c r="A46" s="27" t="s">
        <v>35</v>
      </c>
      <c r="B46" s="28"/>
      <c r="C46" s="14"/>
      <c r="D46" s="73">
        <v>68</v>
      </c>
      <c r="E46" s="74">
        <v>2827655.75</v>
      </c>
      <c r="F46" s="74">
        <v>244846.86</v>
      </c>
      <c r="G46" s="75">
        <f t="shared" ref="G46:G52" si="0">1-(+F46/E46)</f>
        <v>0.91340994744498161</v>
      </c>
      <c r="H46" s="66"/>
    </row>
    <row r="47" spans="1:8" ht="15.75" x14ac:dyDescent="0.25">
      <c r="A47" s="27" t="s">
        <v>36</v>
      </c>
      <c r="B47" s="28"/>
      <c r="C47" s="14"/>
      <c r="D47" s="73">
        <v>5</v>
      </c>
      <c r="E47" s="74">
        <v>1477263.5</v>
      </c>
      <c r="F47" s="74">
        <v>75054.25</v>
      </c>
      <c r="G47" s="75">
        <f t="shared" si="0"/>
        <v>0.94919372881005992</v>
      </c>
      <c r="H47" s="66"/>
    </row>
    <row r="48" spans="1:8" ht="15.75" x14ac:dyDescent="0.25">
      <c r="A48" s="27" t="s">
        <v>37</v>
      </c>
      <c r="B48" s="28"/>
      <c r="C48" s="14"/>
      <c r="D48" s="73">
        <v>68</v>
      </c>
      <c r="E48" s="74">
        <v>4002583.94</v>
      </c>
      <c r="F48" s="74">
        <v>388372.06</v>
      </c>
      <c r="G48" s="75">
        <f t="shared" si="0"/>
        <v>0.90296966514086396</v>
      </c>
      <c r="H48" s="66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66"/>
    </row>
    <row r="50" spans="1:8" ht="15.75" x14ac:dyDescent="0.25">
      <c r="A50" s="27" t="s">
        <v>39</v>
      </c>
      <c r="B50" s="28"/>
      <c r="C50" s="14"/>
      <c r="D50" s="73">
        <v>8</v>
      </c>
      <c r="E50" s="74">
        <v>1188065</v>
      </c>
      <c r="F50" s="74">
        <v>22506.41</v>
      </c>
      <c r="G50" s="75">
        <f t="shared" si="0"/>
        <v>0.98105624692251692</v>
      </c>
      <c r="H50" s="66"/>
    </row>
    <row r="51" spans="1:8" ht="15.75" x14ac:dyDescent="0.25">
      <c r="A51" s="27" t="s">
        <v>40</v>
      </c>
      <c r="B51" s="28"/>
      <c r="C51" s="14"/>
      <c r="D51" s="73">
        <v>4</v>
      </c>
      <c r="E51" s="74">
        <v>469190</v>
      </c>
      <c r="F51" s="74">
        <v>38780</v>
      </c>
      <c r="G51" s="75">
        <f t="shared" si="0"/>
        <v>0.91734691702721716</v>
      </c>
      <c r="H51" s="66"/>
    </row>
    <row r="52" spans="1:8" ht="15.75" x14ac:dyDescent="0.25">
      <c r="A52" s="27" t="s">
        <v>41</v>
      </c>
      <c r="B52" s="28"/>
      <c r="C52" s="14"/>
      <c r="D52" s="73">
        <v>2</v>
      </c>
      <c r="E52" s="74">
        <v>580300</v>
      </c>
      <c r="F52" s="74">
        <v>61425</v>
      </c>
      <c r="G52" s="75">
        <f t="shared" si="0"/>
        <v>0.89414957780458382</v>
      </c>
      <c r="H52" s="66"/>
    </row>
    <row r="53" spans="1:8" ht="15.75" x14ac:dyDescent="0.25">
      <c r="A53" s="29" t="s">
        <v>60</v>
      </c>
      <c r="B53" s="28"/>
      <c r="C53" s="14"/>
      <c r="D53" s="73"/>
      <c r="E53" s="74"/>
      <c r="F53" s="74"/>
      <c r="G53" s="75"/>
      <c r="H53" s="66"/>
    </row>
    <row r="54" spans="1:8" ht="15.75" x14ac:dyDescent="0.25">
      <c r="A54" s="27" t="s">
        <v>61</v>
      </c>
      <c r="B54" s="30"/>
      <c r="C54" s="14"/>
      <c r="D54" s="73">
        <v>628</v>
      </c>
      <c r="E54" s="74">
        <v>37727797.07</v>
      </c>
      <c r="F54" s="74">
        <v>4133742.31</v>
      </c>
      <c r="G54" s="75">
        <f>1-(+F54/E54)</f>
        <v>0.89043244951910994</v>
      </c>
      <c r="H54" s="66"/>
    </row>
    <row r="55" spans="1:8" ht="15.75" x14ac:dyDescent="0.25">
      <c r="A55" s="27" t="s">
        <v>62</v>
      </c>
      <c r="B55" s="30"/>
      <c r="C55" s="14"/>
      <c r="D55" s="73">
        <v>8</v>
      </c>
      <c r="E55" s="74">
        <v>1132679.3500000001</v>
      </c>
      <c r="F55" s="74">
        <v>58273.120000000003</v>
      </c>
      <c r="G55" s="75">
        <f>1-(+F55/E55)</f>
        <v>0.94855285390344579</v>
      </c>
      <c r="H55" s="66"/>
    </row>
    <row r="56" spans="1:8" x14ac:dyDescent="0.2">
      <c r="A56" s="16" t="s">
        <v>42</v>
      </c>
      <c r="B56" s="30"/>
      <c r="C56" s="14"/>
      <c r="D56" s="77"/>
      <c r="E56" s="96"/>
      <c r="F56" s="74"/>
      <c r="G56" s="79"/>
      <c r="H56" s="66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66"/>
    </row>
    <row r="58" spans="1:8" x14ac:dyDescent="0.2">
      <c r="A58" s="16" t="s">
        <v>44</v>
      </c>
      <c r="B58" s="28"/>
      <c r="C58" s="14"/>
      <c r="D58" s="77"/>
      <c r="E58" s="95"/>
      <c r="F58" s="74"/>
      <c r="G58" s="79"/>
      <c r="H58" s="66"/>
    </row>
    <row r="59" spans="1:8" x14ac:dyDescent="0.2">
      <c r="A59" s="16" t="s">
        <v>30</v>
      </c>
      <c r="B59" s="28"/>
      <c r="C59" s="14"/>
      <c r="D59" s="77"/>
      <c r="E59" s="95"/>
      <c r="F59" s="74"/>
      <c r="G59" s="79"/>
      <c r="H59" s="66"/>
    </row>
    <row r="60" spans="1:8" ht="15.75" x14ac:dyDescent="0.25">
      <c r="A60" s="32"/>
      <c r="B60" s="18"/>
      <c r="C60" s="14"/>
      <c r="D60" s="77"/>
      <c r="E60" s="80"/>
      <c r="F60" s="80"/>
      <c r="G60" s="79"/>
      <c r="H60" s="66"/>
    </row>
    <row r="61" spans="1:8" ht="15.75" x14ac:dyDescent="0.25">
      <c r="A61" s="20" t="s">
        <v>45</v>
      </c>
      <c r="B61" s="33"/>
      <c r="C61" s="33"/>
      <c r="D61" s="81">
        <f>SUM(D44:D57)</f>
        <v>823</v>
      </c>
      <c r="E61" s="82">
        <f>SUM(E44:E60)</f>
        <v>49754245.509999998</v>
      </c>
      <c r="F61" s="82">
        <f>SUM(F44:F60)</f>
        <v>5059953.28</v>
      </c>
      <c r="G61" s="83">
        <f>1-(F61/E61)</f>
        <v>0.89830107505131374</v>
      </c>
      <c r="H61" s="63"/>
    </row>
    <row r="62" spans="1:8" ht="18" x14ac:dyDescent="0.25">
      <c r="A62" s="35"/>
      <c r="B62" s="36"/>
      <c r="C62" s="36"/>
      <c r="D62" s="98"/>
      <c r="E62" s="92"/>
      <c r="F62" s="34"/>
      <c r="G62" s="34"/>
      <c r="H62" s="65"/>
    </row>
    <row r="63" spans="1:8" ht="18" x14ac:dyDescent="0.25">
      <c r="A63" s="35" t="s">
        <v>46</v>
      </c>
      <c r="B63" s="36"/>
      <c r="C63" s="36"/>
      <c r="D63" s="51"/>
      <c r="E63" s="36"/>
      <c r="F63" s="37">
        <f>F61+F39</f>
        <v>5752534.9800000004</v>
      </c>
      <c r="G63" s="36"/>
      <c r="H63" s="65"/>
    </row>
    <row r="64" spans="1:8" ht="18" x14ac:dyDescent="0.25">
      <c r="A64" s="35"/>
      <c r="B64" s="36"/>
      <c r="C64" s="36"/>
      <c r="D64" s="51"/>
      <c r="E64" s="36"/>
      <c r="F64" s="37"/>
      <c r="G64" s="36"/>
      <c r="H64" s="65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4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4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4"/>
    </row>
    <row r="68" spans="1:8" ht="18" x14ac:dyDescent="0.25">
      <c r="A68" s="4"/>
      <c r="B68" s="40"/>
      <c r="C68" s="40"/>
      <c r="D68" s="40"/>
      <c r="E68" s="40"/>
      <c r="F68" s="41"/>
      <c r="G68" s="40"/>
      <c r="H68" s="65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65"/>
    </row>
    <row r="70" spans="1:8" ht="15.75" x14ac:dyDescent="0.25">
      <c r="A70" s="59"/>
      <c r="B70" s="21"/>
      <c r="C70" s="21"/>
      <c r="H70" s="21"/>
    </row>
    <row r="71" spans="1:8" ht="18" x14ac:dyDescent="0.25">
      <c r="A71" s="115"/>
      <c r="B71" s="116"/>
      <c r="C71" s="116"/>
      <c r="D71" s="116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tabSelected="1" showOutlineSymbols="0" zoomScale="87" zoomScaleNormal="87" workbookViewId="0">
      <selection activeCell="B15" sqref="B15"/>
    </sheetView>
  </sheetViews>
  <sheetFormatPr defaultColWidth="9.6640625" defaultRowHeight="15" x14ac:dyDescent="0.2"/>
  <cols>
    <col min="1" max="1" width="39.6640625" style="57" customWidth="1"/>
    <col min="2" max="2" width="27.6640625" style="57" customWidth="1"/>
    <col min="3" max="16384" width="9.6640625" style="57"/>
  </cols>
  <sheetData>
    <row r="1" spans="1:4" ht="23.25" x14ac:dyDescent="0.35">
      <c r="A1" s="56" t="s">
        <v>0</v>
      </c>
      <c r="B1" s="36"/>
      <c r="C1" s="37"/>
      <c r="D1" s="36"/>
    </row>
    <row r="2" spans="1:4" ht="23.25" x14ac:dyDescent="0.35">
      <c r="A2" s="56" t="s">
        <v>1</v>
      </c>
      <c r="B2" s="36"/>
      <c r="C2" s="21"/>
      <c r="D2" s="21"/>
    </row>
    <row r="3" spans="1:4" ht="23.25" x14ac:dyDescent="0.35">
      <c r="A3" s="56" t="s">
        <v>81</v>
      </c>
      <c r="B3" s="36"/>
      <c r="C3" s="21"/>
      <c r="D3" s="21"/>
    </row>
    <row r="4" spans="1:4" ht="23.25" x14ac:dyDescent="0.35">
      <c r="A4" s="56" t="str">
        <f>ARG!$A$3</f>
        <v>MONTH ENDED:  FEBRUARY 2024</v>
      </c>
      <c r="B4" s="36"/>
      <c r="C4" s="21"/>
      <c r="D4" s="21"/>
    </row>
    <row r="5" spans="1:4" ht="24" thickBot="1" x14ac:dyDescent="0.4">
      <c r="A5" s="56"/>
      <c r="B5" s="36"/>
      <c r="C5" s="21"/>
      <c r="D5" s="21"/>
    </row>
    <row r="6" spans="1:4" ht="21.75" thickTop="1" thickBot="1" x14ac:dyDescent="0.35">
      <c r="A6" s="124" t="s">
        <v>82</v>
      </c>
      <c r="B6" s="125">
        <f>+ARG!$D$39+CARUTHERSVILLE!$D$39+HOLLYWOOD!$D$39+HARKC!$D$39+BALLYSKC!$D$39+AMERKC!$D$39+LAGRANGE!$D$39+AMERSC!$D$39+RIVERCITY!$D$39+HORSESHOE!$D$39+ISLEBV!$D$39+STJO!$D$39+CAPE!$D$39</f>
        <v>412</v>
      </c>
      <c r="C6" s="58"/>
      <c r="D6" s="21"/>
    </row>
    <row r="7" spans="1:4" ht="21.75" thickTop="1" thickBot="1" x14ac:dyDescent="0.35">
      <c r="A7" s="126" t="s">
        <v>83</v>
      </c>
      <c r="B7" s="134">
        <f>+ARG!$E$39+CARUTHERSVILLE!$E$39+HOLLYWOOD!$E$39+HARKC!$E$39+BALLYSKC!$E$39+AMERKC!$E$39+LAGRANGE!$E$39+AMERSC!$E$39+RIVERCITY!$E$39+HORSESHOE!$E$39+ISLEBV!$E$39+STJO!$E$39+CAPE!$E$39</f>
        <v>104235115</v>
      </c>
      <c r="C7" s="58"/>
      <c r="D7" s="21"/>
    </row>
    <row r="8" spans="1:4" ht="21" thickTop="1" x14ac:dyDescent="0.3">
      <c r="A8" s="126" t="s">
        <v>84</v>
      </c>
      <c r="B8" s="134">
        <f>+ARG!$F$39+CARUTHERSVILLE!$F$39+HOLLYWOOD!$F$39+HARKC!$F$39+BALLYSKC!$F$39+AMERKC!$F$39+LAGRANGE!$F$39+AMERSC!$F$39+RIVERCITY!$F$39+HORSESHOE!$F$39+ISLEBV!$F$39+STJO!$F$39+CAPE!$F$39</f>
        <v>21321094.210000001</v>
      </c>
      <c r="C8" s="58"/>
      <c r="D8" s="21"/>
    </row>
    <row r="9" spans="1:4" ht="20.25" x14ac:dyDescent="0.3">
      <c r="A9" s="126" t="s">
        <v>85</v>
      </c>
      <c r="B9" s="114">
        <f>B8/B7</f>
        <v>0.20454809504455385</v>
      </c>
      <c r="C9" s="58"/>
      <c r="D9" s="21"/>
    </row>
    <row r="10" spans="1:4" ht="21" thickBot="1" x14ac:dyDescent="0.35">
      <c r="A10" s="128"/>
      <c r="B10" s="129"/>
      <c r="C10" s="58"/>
      <c r="D10" s="21"/>
    </row>
    <row r="11" spans="1:4" ht="21.75" thickTop="1" thickBot="1" x14ac:dyDescent="0.35">
      <c r="A11" s="126" t="s">
        <v>137</v>
      </c>
      <c r="B11" s="125">
        <f>RIVERCITY!$D$51</f>
        <v>8</v>
      </c>
      <c r="C11" s="58"/>
      <c r="D11" s="21"/>
    </row>
    <row r="12" spans="1:4" ht="21.75" thickTop="1" thickBot="1" x14ac:dyDescent="0.35">
      <c r="A12" s="126" t="s">
        <v>138</v>
      </c>
      <c r="B12" s="125">
        <f>RIVERCITY!$E$51</f>
        <v>1763767</v>
      </c>
      <c r="C12" s="58"/>
      <c r="D12" s="21"/>
    </row>
    <row r="13" spans="1:4" ht="21" thickTop="1" x14ac:dyDescent="0.3">
      <c r="A13" s="126" t="s">
        <v>139</v>
      </c>
      <c r="B13" s="125">
        <f>RIVERCITY!$F$51</f>
        <v>73367.44</v>
      </c>
      <c r="C13" s="58"/>
      <c r="D13" s="21"/>
    </row>
    <row r="14" spans="1:4" ht="20.25" x14ac:dyDescent="0.3">
      <c r="A14" s="126" t="s">
        <v>89</v>
      </c>
      <c r="B14" s="114">
        <f>1-(B13/B12)</f>
        <v>0.9584029863354967</v>
      </c>
      <c r="C14" s="58"/>
      <c r="D14" s="21"/>
    </row>
    <row r="15" spans="1:4" ht="21" thickBot="1" x14ac:dyDescent="0.35">
      <c r="A15" s="128"/>
      <c r="B15" s="129"/>
      <c r="C15" s="58"/>
      <c r="D15" s="21"/>
    </row>
    <row r="16" spans="1:4" ht="21.75" thickTop="1" thickBot="1" x14ac:dyDescent="0.35">
      <c r="A16" s="126" t="s">
        <v>86</v>
      </c>
      <c r="B16" s="125">
        <f>+ARG!$D$61+CARUTHERSVILLE!$D$60+HOLLYWOOD!$D$61+HARKC!$D$61+BALLYSKC!$D$62+AMERKC!$D$62+LAGRANGE!$D$60+AMERSC!$D$61+RIVERCITY!$D$73+HORSESHOE!$D$61+ISLEBV!$D$60+STJO!$D$60+CAPE!$D$61</f>
        <v>13209</v>
      </c>
      <c r="C16" s="58"/>
      <c r="D16" s="21"/>
    </row>
    <row r="17" spans="1:4" ht="21.75" thickTop="1" thickBot="1" x14ac:dyDescent="0.35">
      <c r="A17" s="126" t="s">
        <v>87</v>
      </c>
      <c r="B17" s="134">
        <f>+ARG!$E$61+CARUTHERSVILLE!$E$60+HOLLYWOOD!$E$61+HARKC!$E$61+BALLYSKC!$E$62+AMERKC!$E$62+LAGRANGE!$E$60+AMERSC!$E$61+RIVERCITY!$E$73+HORSESHOE!$E$61+ISLEBV!$E$60+STJO!$E$60+CAPE!$E$61</f>
        <v>1379410380.8299999</v>
      </c>
      <c r="C17" s="58"/>
      <c r="D17" s="21"/>
    </row>
    <row r="18" spans="1:4" ht="21" thickTop="1" x14ac:dyDescent="0.3">
      <c r="A18" s="126" t="s">
        <v>88</v>
      </c>
      <c r="B18" s="134">
        <f>+ARG!$F$61+CARUTHERSVILLE!$F$60+HOLLYWOOD!$F$61+HARKC!$F$61+BALLYSKC!$F$62+AMERKC!$F$62+LAGRANGE!$F$60+AMERSC!$F$61+RIVERCITY!$F$73+HORSESHOE!$F$61+ISLEBV!$F$60+STJO!$F$60+CAPE!$F$61</f>
        <v>135603131.89999998</v>
      </c>
      <c r="C18" s="21"/>
      <c r="D18" s="21"/>
    </row>
    <row r="19" spans="1:4" ht="20.25" x14ac:dyDescent="0.3">
      <c r="A19" s="126" t="s">
        <v>89</v>
      </c>
      <c r="B19" s="114">
        <f>1-(B18/B17)</f>
        <v>0.90169485906115432</v>
      </c>
      <c r="C19" s="21"/>
      <c r="D19" s="21"/>
    </row>
    <row r="20" spans="1:4" ht="20.25" x14ac:dyDescent="0.3">
      <c r="A20" s="128"/>
      <c r="B20" s="130"/>
      <c r="C20" s="21"/>
      <c r="D20" s="21"/>
    </row>
    <row r="21" spans="1:4" ht="20.25" x14ac:dyDescent="0.3">
      <c r="A21" s="126" t="s">
        <v>90</v>
      </c>
      <c r="B21" s="127">
        <f>B18+B8+B13</f>
        <v>156997593.54999998</v>
      </c>
      <c r="C21" s="21"/>
      <c r="D21" s="21"/>
    </row>
    <row r="22" spans="1:4" ht="21" thickBot="1" x14ac:dyDescent="0.35">
      <c r="A22" s="128"/>
      <c r="B22" s="131"/>
    </row>
    <row r="23" spans="1:4" ht="18.75" thickTop="1" x14ac:dyDescent="0.25">
      <c r="A23" s="132"/>
      <c r="B23" s="133"/>
    </row>
    <row r="24" spans="1:4" ht="15.75" x14ac:dyDescent="0.25">
      <c r="A24" s="48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9" t="s">
        <v>135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141</v>
      </c>
      <c r="B10" s="13"/>
      <c r="C10" s="14"/>
      <c r="D10" s="73"/>
      <c r="E10" s="74"/>
      <c r="F10" s="74"/>
      <c r="G10" s="75"/>
      <c r="H10" s="15"/>
    </row>
    <row r="11" spans="1:8" ht="15.75" x14ac:dyDescent="0.25">
      <c r="A11" s="93" t="s">
        <v>11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x14ac:dyDescent="0.25">
      <c r="A13" s="93" t="s">
        <v>113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53</v>
      </c>
      <c r="B14" s="13"/>
      <c r="C14" s="14"/>
      <c r="D14" s="73"/>
      <c r="E14" s="74"/>
      <c r="F14" s="74"/>
      <c r="G14" s="75"/>
      <c r="H14" s="15"/>
    </row>
    <row r="15" spans="1:8" ht="15.75" x14ac:dyDescent="0.25">
      <c r="A15" s="93" t="s">
        <v>105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121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13</v>
      </c>
      <c r="B17" s="13"/>
      <c r="C17" s="14"/>
      <c r="D17" s="73"/>
      <c r="E17" s="74"/>
      <c r="F17" s="74"/>
      <c r="G17" s="75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347749</v>
      </c>
      <c r="F18" s="74">
        <v>-8614</v>
      </c>
      <c r="G18" s="75">
        <f>F18/E18</f>
        <v>-2.4770739815211548E-2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109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56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144</v>
      </c>
      <c r="B23" s="13"/>
      <c r="C23" s="14"/>
      <c r="D23" s="73"/>
      <c r="E23" s="74"/>
      <c r="F23" s="74"/>
      <c r="G23" s="75"/>
      <c r="H23" s="15"/>
    </row>
    <row r="24" spans="1:8" ht="15.75" x14ac:dyDescent="0.2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74">
        <v>32061</v>
      </c>
      <c r="F29" s="74">
        <v>14831</v>
      </c>
      <c r="G29" s="75">
        <f>F29/E29</f>
        <v>0.46258694363868874</v>
      </c>
      <c r="H29" s="15"/>
    </row>
    <row r="30" spans="1:8" ht="15.75" x14ac:dyDescent="0.25">
      <c r="A30" s="70" t="s">
        <v>25</v>
      </c>
      <c r="B30" s="13"/>
      <c r="C30" s="14"/>
      <c r="D30" s="73">
        <v>2</v>
      </c>
      <c r="E30" s="74">
        <v>339515</v>
      </c>
      <c r="F30" s="74">
        <v>138711</v>
      </c>
      <c r="G30" s="75">
        <f>F30/E30</f>
        <v>0.40855632299014771</v>
      </c>
      <c r="H30" s="15"/>
    </row>
    <row r="31" spans="1:8" ht="15.75" x14ac:dyDescent="0.25">
      <c r="A31" s="70" t="s">
        <v>26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117</v>
      </c>
      <c r="B32" s="13"/>
      <c r="C32" s="14"/>
      <c r="D32" s="73">
        <v>2</v>
      </c>
      <c r="E32" s="74">
        <v>492716</v>
      </c>
      <c r="F32" s="74">
        <v>98970.5</v>
      </c>
      <c r="G32" s="75">
        <f>F32/E32</f>
        <v>0.20086723386291494</v>
      </c>
      <c r="H32" s="15"/>
    </row>
    <row r="33" spans="1:8" ht="15.75" x14ac:dyDescent="0.25">
      <c r="A33" s="70" t="s">
        <v>150</v>
      </c>
      <c r="B33" s="13"/>
      <c r="C33" s="14"/>
      <c r="D33" s="73"/>
      <c r="E33" s="74"/>
      <c r="F33" s="74"/>
      <c r="G33" s="75"/>
      <c r="H33" s="15"/>
    </row>
    <row r="34" spans="1:8" ht="15.75" x14ac:dyDescent="0.25">
      <c r="A34" s="70" t="s">
        <v>27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78"/>
      <c r="F35" s="74"/>
      <c r="G35" s="79"/>
      <c r="H35" s="15"/>
    </row>
    <row r="36" spans="1:8" x14ac:dyDescent="0.2">
      <c r="A36" s="16" t="s">
        <v>29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</v>
      </c>
      <c r="E39" s="82">
        <f>SUM(E9:E38)</f>
        <v>1212041</v>
      </c>
      <c r="F39" s="82">
        <f>SUM(F9:F38)</f>
        <v>243898.5</v>
      </c>
      <c r="G39" s="83">
        <f>F39/E39</f>
        <v>0.20122957886738155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88" t="s">
        <v>134</v>
      </c>
      <c r="H43" s="2"/>
    </row>
    <row r="44" spans="1:8" ht="15.75" x14ac:dyDescent="0.25">
      <c r="A44" s="27" t="s">
        <v>33</v>
      </c>
      <c r="B44" s="28"/>
      <c r="C44" s="14"/>
      <c r="D44" s="73"/>
      <c r="E44" s="74"/>
      <c r="F44" s="74"/>
      <c r="G44" s="75"/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22</v>
      </c>
      <c r="E46" s="74">
        <v>1837078.75</v>
      </c>
      <c r="F46" s="74">
        <v>153154.32999999999</v>
      </c>
      <c r="G46" s="75">
        <f>1-(+F46/E46)</f>
        <v>0.91663159241268233</v>
      </c>
      <c r="H46" s="15"/>
    </row>
    <row r="47" spans="1:8" ht="15.75" x14ac:dyDescent="0.25">
      <c r="A47" s="27" t="s">
        <v>36</v>
      </c>
      <c r="B47" s="28"/>
      <c r="C47" s="14"/>
      <c r="D47" s="73">
        <v>3</v>
      </c>
      <c r="E47" s="74">
        <v>285494.5</v>
      </c>
      <c r="F47" s="74">
        <v>18437</v>
      </c>
      <c r="G47" s="75">
        <f>1-(+F47/E47)</f>
        <v>0.93542082246768321</v>
      </c>
      <c r="H47" s="15"/>
    </row>
    <row r="48" spans="1:8" ht="15.75" x14ac:dyDescent="0.25">
      <c r="A48" s="27" t="s">
        <v>37</v>
      </c>
      <c r="B48" s="28"/>
      <c r="C48" s="14"/>
      <c r="D48" s="73">
        <v>25</v>
      </c>
      <c r="E48" s="74">
        <v>2557436</v>
      </c>
      <c r="F48" s="74">
        <v>220030.44</v>
      </c>
      <c r="G48" s="75">
        <f>1-(+F48/E48)</f>
        <v>0.91396443938382033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3</v>
      </c>
      <c r="E50" s="74">
        <v>585965</v>
      </c>
      <c r="F50" s="74">
        <v>60475</v>
      </c>
      <c r="G50" s="75">
        <f>1-(+F50/E50)</f>
        <v>0.89679417712662013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61</v>
      </c>
      <c r="B53" s="30"/>
      <c r="C53" s="14"/>
      <c r="D53" s="73">
        <v>358</v>
      </c>
      <c r="E53" s="74">
        <v>32304789.050000001</v>
      </c>
      <c r="F53" s="74">
        <v>3355187.38</v>
      </c>
      <c r="G53" s="75">
        <f>1-(+F53/E53)</f>
        <v>0.89613962887028975</v>
      </c>
      <c r="H53" s="15"/>
    </row>
    <row r="54" spans="1:8" ht="15.75" x14ac:dyDescent="0.25">
      <c r="A54" s="29" t="s">
        <v>62</v>
      </c>
      <c r="B54" s="30"/>
      <c r="C54" s="14"/>
      <c r="D54" s="73">
        <v>7</v>
      </c>
      <c r="E54" s="74">
        <v>294613.88</v>
      </c>
      <c r="F54" s="74">
        <v>10755.78</v>
      </c>
      <c r="G54" s="75">
        <f>1-(+F54/E54)</f>
        <v>0.96349194409985028</v>
      </c>
      <c r="H54" s="15"/>
    </row>
    <row r="55" spans="1:8" x14ac:dyDescent="0.2">
      <c r="A55" s="31" t="s">
        <v>42</v>
      </c>
      <c r="B55" s="30"/>
      <c r="C55" s="14"/>
      <c r="D55" s="77"/>
      <c r="E55" s="96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95"/>
      <c r="F57" s="74"/>
      <c r="G57" s="79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x14ac:dyDescent="0.25">
      <c r="A59" s="32"/>
      <c r="B59" s="18"/>
      <c r="C59" s="14"/>
      <c r="D59" s="77"/>
      <c r="E59" s="97"/>
      <c r="F59" s="80"/>
      <c r="G59" s="79"/>
      <c r="H59" s="15"/>
    </row>
    <row r="60" spans="1:8" ht="15.75" x14ac:dyDescent="0.25">
      <c r="A60" s="20" t="s">
        <v>45</v>
      </c>
      <c r="B60" s="20"/>
      <c r="C60" s="21"/>
      <c r="D60" s="81">
        <f>SUM(D44:D56)</f>
        <v>418</v>
      </c>
      <c r="E60" s="82">
        <f>SUM(E44:E59)</f>
        <v>37865377.18</v>
      </c>
      <c r="F60" s="82">
        <f>SUM(F44:F59)</f>
        <v>3818039.9299999997</v>
      </c>
      <c r="G60" s="83">
        <f>1-(F60/E60)</f>
        <v>0.8991680470565433</v>
      </c>
      <c r="H60" s="15"/>
    </row>
    <row r="61" spans="1:8" x14ac:dyDescent="0.2">
      <c r="A61" s="33"/>
      <c r="B61" s="33"/>
      <c r="C61" s="50"/>
      <c r="D61" s="98"/>
      <c r="E61" s="92"/>
      <c r="F61" s="34"/>
      <c r="G61" s="34"/>
      <c r="H61" s="2"/>
    </row>
    <row r="62" spans="1:8" ht="18" x14ac:dyDescent="0.25">
      <c r="A62" s="35" t="s">
        <v>46</v>
      </c>
      <c r="B62" s="36"/>
      <c r="C62" s="39"/>
      <c r="D62" s="51"/>
      <c r="E62" s="36"/>
      <c r="F62" s="37">
        <f>F60+F39</f>
        <v>4061938.4299999997</v>
      </c>
      <c r="G62" s="36"/>
      <c r="H62" s="2"/>
    </row>
    <row r="63" spans="1:8" ht="18" x14ac:dyDescent="0.25">
      <c r="A63" s="38"/>
      <c r="B63" s="39"/>
      <c r="C63" s="39"/>
      <c r="D63" s="52"/>
      <c r="E63" s="39"/>
      <c r="F63" s="37"/>
      <c r="G63" s="39"/>
      <c r="H63" s="2"/>
    </row>
    <row r="64" spans="1:8" ht="15.75" x14ac:dyDescent="0.2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/>
      <c r="B67" s="40"/>
      <c r="C67" s="40"/>
      <c r="D67" s="40"/>
      <c r="E67" s="40"/>
      <c r="F67" s="41"/>
      <c r="G67" s="40"/>
      <c r="H67" s="2"/>
    </row>
    <row r="68" spans="1:8" ht="18" x14ac:dyDescent="0.25">
      <c r="A68" s="42" t="s">
        <v>50</v>
      </c>
      <c r="B68" s="39"/>
      <c r="C68" s="39"/>
      <c r="D68" s="39"/>
      <c r="E68" s="39"/>
      <c r="F68" s="37"/>
      <c r="G68" s="39"/>
      <c r="H68" s="2"/>
    </row>
    <row r="69" spans="1:8" ht="18" x14ac:dyDescent="0.25">
      <c r="A69" s="43"/>
      <c r="B69" s="39"/>
      <c r="C69" s="39"/>
      <c r="D69" s="39"/>
      <c r="E69" s="37"/>
      <c r="F69" s="2"/>
      <c r="G69" s="2"/>
      <c r="H69" s="2"/>
    </row>
    <row r="70" spans="1:8" ht="18" x14ac:dyDescent="0.25">
      <c r="A70" s="115"/>
      <c r="B70" s="116"/>
      <c r="C70" s="116"/>
      <c r="D70" s="116"/>
      <c r="E70" s="44"/>
      <c r="F70" s="2"/>
      <c r="G70" s="2"/>
      <c r="H70" s="2"/>
    </row>
    <row r="71" spans="1:8" ht="18" x14ac:dyDescent="0.25">
      <c r="A71" s="43"/>
      <c r="B71" s="39"/>
      <c r="C71" s="39"/>
      <c r="D71" s="39"/>
      <c r="E71" s="45"/>
      <c r="F71" s="2"/>
      <c r="G71" s="2"/>
      <c r="H71" s="2"/>
    </row>
    <row r="72" spans="1:8" ht="18" x14ac:dyDescent="0.25">
      <c r="A72" s="43"/>
      <c r="B72" s="39"/>
      <c r="C72" s="39"/>
      <c r="D72" s="39"/>
      <c r="E72" s="46"/>
      <c r="F72" s="2"/>
      <c r="G72" s="2"/>
      <c r="H72" s="2"/>
    </row>
    <row r="73" spans="1:8" ht="18" x14ac:dyDescent="0.25">
      <c r="A73" s="43"/>
      <c r="B73" s="39"/>
      <c r="C73" s="39"/>
      <c r="D73" s="39"/>
      <c r="E73" s="37"/>
      <c r="F73" s="2"/>
      <c r="G73" s="2"/>
      <c r="H73" s="2"/>
    </row>
    <row r="74" spans="1:8" ht="18" x14ac:dyDescent="0.25">
      <c r="A74" s="43"/>
      <c r="B74" s="39"/>
      <c r="C74" s="39"/>
      <c r="D74" s="39"/>
      <c r="E74" s="37"/>
      <c r="F74" s="2"/>
      <c r="G74" s="2"/>
      <c r="H74" s="2"/>
    </row>
    <row r="75" spans="1:8" ht="18" x14ac:dyDescent="0.25">
      <c r="A75" s="43"/>
      <c r="B75" s="39"/>
      <c r="C75" s="39"/>
      <c r="D75" s="39"/>
      <c r="E75" s="44"/>
      <c r="F75" s="2"/>
      <c r="G75" s="2"/>
      <c r="H75" s="2"/>
    </row>
    <row r="76" spans="1:8" ht="18" x14ac:dyDescent="0.25">
      <c r="A76" s="43"/>
      <c r="B76" s="39"/>
      <c r="C76" s="39"/>
      <c r="D76" s="39"/>
      <c r="E76" s="45"/>
      <c r="F76" s="2"/>
      <c r="G76" s="2"/>
      <c r="H76" s="2"/>
    </row>
    <row r="77" spans="1:8" ht="18" x14ac:dyDescent="0.25">
      <c r="A77" s="43"/>
      <c r="B77" s="39"/>
      <c r="C77" s="39"/>
      <c r="D77" s="39"/>
      <c r="E77" s="45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7"/>
      <c r="F79" s="2"/>
      <c r="G79" s="2"/>
      <c r="H79" s="2"/>
    </row>
    <row r="80" spans="1:8" ht="18" x14ac:dyDescent="0.25">
      <c r="A80" s="43"/>
      <c r="B80" s="39"/>
      <c r="C80" s="39"/>
      <c r="D80" s="39"/>
      <c r="E80" s="39"/>
      <c r="F80" s="2"/>
      <c r="G80" s="2"/>
      <c r="H80" s="2"/>
    </row>
    <row r="81" spans="1:8" ht="15.75" x14ac:dyDescent="0.25">
      <c r="A81" s="48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topLeftCell="A52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9" t="s">
        <v>94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100</v>
      </c>
      <c r="B9" s="13"/>
      <c r="C9" s="14"/>
      <c r="D9" s="137">
        <v>5</v>
      </c>
      <c r="E9" s="74">
        <v>929455</v>
      </c>
      <c r="F9" s="74">
        <v>193234.5</v>
      </c>
      <c r="G9" s="75">
        <f>F9/E9</f>
        <v>0.20790086663690011</v>
      </c>
      <c r="H9" s="15"/>
    </row>
    <row r="10" spans="1:8" ht="15.75" x14ac:dyDescent="0.25">
      <c r="A10" s="93" t="s">
        <v>11</v>
      </c>
      <c r="B10" s="13"/>
      <c r="C10" s="14"/>
      <c r="D10" s="137"/>
      <c r="E10" s="74"/>
      <c r="F10" s="74"/>
      <c r="G10" s="75"/>
      <c r="H10" s="15"/>
    </row>
    <row r="11" spans="1:8" ht="15.75" x14ac:dyDescent="0.25">
      <c r="A11" s="93" t="s">
        <v>103</v>
      </c>
      <c r="B11" s="13"/>
      <c r="C11" s="14"/>
      <c r="D11" s="137">
        <v>7</v>
      </c>
      <c r="E11" s="74">
        <v>1120141</v>
      </c>
      <c r="F11" s="74">
        <v>337530</v>
      </c>
      <c r="G11" s="75">
        <f>F11/E11</f>
        <v>0.30132813636854644</v>
      </c>
      <c r="H11" s="15"/>
    </row>
    <row r="12" spans="1:8" ht="15.75" x14ac:dyDescent="0.25">
      <c r="A12" s="93" t="s">
        <v>67</v>
      </c>
      <c r="B12" s="13"/>
      <c r="C12" s="14"/>
      <c r="D12" s="137"/>
      <c r="E12" s="74"/>
      <c r="F12" s="74"/>
      <c r="G12" s="75"/>
      <c r="H12" s="15"/>
    </row>
    <row r="13" spans="1:8" ht="15.75" x14ac:dyDescent="0.25">
      <c r="A13" s="93" t="s">
        <v>107</v>
      </c>
      <c r="B13" s="13"/>
      <c r="C13" s="14"/>
      <c r="D13" s="137">
        <v>3</v>
      </c>
      <c r="E13" s="74">
        <v>968046</v>
      </c>
      <c r="F13" s="74">
        <v>157043.06</v>
      </c>
      <c r="G13" s="75">
        <f>F13/E13</f>
        <v>0.16222685698820097</v>
      </c>
      <c r="H13" s="15"/>
    </row>
    <row r="14" spans="1:8" ht="15.75" x14ac:dyDescent="0.25">
      <c r="A14" s="93" t="s">
        <v>25</v>
      </c>
      <c r="B14" s="13"/>
      <c r="C14" s="14"/>
      <c r="D14" s="137"/>
      <c r="E14" s="74"/>
      <c r="F14" s="74"/>
      <c r="G14" s="75"/>
      <c r="H14" s="15"/>
    </row>
    <row r="15" spans="1:8" ht="15.75" x14ac:dyDescent="0.25">
      <c r="A15" s="93" t="s">
        <v>109</v>
      </c>
      <c r="B15" s="13"/>
      <c r="C15" s="14"/>
      <c r="D15" s="137"/>
      <c r="E15" s="74"/>
      <c r="F15" s="74"/>
      <c r="G15" s="75"/>
      <c r="H15" s="15"/>
    </row>
    <row r="16" spans="1:8" ht="15.75" x14ac:dyDescent="0.25">
      <c r="A16" s="93" t="s">
        <v>10</v>
      </c>
      <c r="B16" s="13"/>
      <c r="C16" s="14"/>
      <c r="D16" s="137"/>
      <c r="E16" s="74"/>
      <c r="F16" s="74"/>
      <c r="G16" s="75"/>
      <c r="H16" s="15"/>
    </row>
    <row r="17" spans="1:8" ht="15.75" x14ac:dyDescent="0.25">
      <c r="A17" s="93" t="s">
        <v>14</v>
      </c>
      <c r="B17" s="13"/>
      <c r="C17" s="14"/>
      <c r="D17" s="137">
        <v>2</v>
      </c>
      <c r="E17" s="74">
        <v>159304</v>
      </c>
      <c r="F17" s="74">
        <v>47373</v>
      </c>
      <c r="G17" s="75">
        <f t="shared" ref="G17:G24" si="0">F17/E17</f>
        <v>0.29737483051273039</v>
      </c>
      <c r="H17" s="15"/>
    </row>
    <row r="18" spans="1:8" ht="15.75" x14ac:dyDescent="0.25">
      <c r="A18" s="93" t="s">
        <v>15</v>
      </c>
      <c r="B18" s="13"/>
      <c r="C18" s="14"/>
      <c r="D18" s="137">
        <v>2</v>
      </c>
      <c r="E18" s="74">
        <v>1117932</v>
      </c>
      <c r="F18" s="74">
        <v>326962</v>
      </c>
      <c r="G18" s="75">
        <f t="shared" si="0"/>
        <v>0.29247038281398152</v>
      </c>
      <c r="H18" s="15"/>
    </row>
    <row r="19" spans="1:8" ht="15.75" x14ac:dyDescent="0.25">
      <c r="A19" s="93" t="s">
        <v>54</v>
      </c>
      <c r="B19" s="13"/>
      <c r="C19" s="14"/>
      <c r="D19" s="137"/>
      <c r="E19" s="74"/>
      <c r="F19" s="74"/>
      <c r="G19" s="75"/>
      <c r="H19" s="15"/>
    </row>
    <row r="20" spans="1:8" ht="15.75" x14ac:dyDescent="0.25">
      <c r="A20" s="93" t="s">
        <v>17</v>
      </c>
      <c r="B20" s="13"/>
      <c r="C20" s="14"/>
      <c r="D20" s="137"/>
      <c r="E20" s="74"/>
      <c r="F20" s="74"/>
      <c r="G20" s="75"/>
      <c r="H20" s="15"/>
    </row>
    <row r="21" spans="1:8" ht="15.75" x14ac:dyDescent="0.25">
      <c r="A21" s="93" t="s">
        <v>55</v>
      </c>
      <c r="B21" s="13"/>
      <c r="C21" s="14"/>
      <c r="D21" s="137">
        <v>7</v>
      </c>
      <c r="E21" s="74">
        <v>6115454</v>
      </c>
      <c r="F21" s="74">
        <v>1280043</v>
      </c>
      <c r="G21" s="75">
        <f t="shared" si="0"/>
        <v>0.20931283270220002</v>
      </c>
      <c r="H21" s="15"/>
    </row>
    <row r="22" spans="1:8" ht="15.75" x14ac:dyDescent="0.25">
      <c r="A22" s="93" t="s">
        <v>56</v>
      </c>
      <c r="B22" s="13"/>
      <c r="C22" s="14"/>
      <c r="D22" s="137">
        <v>1</v>
      </c>
      <c r="E22" s="74">
        <v>424674</v>
      </c>
      <c r="F22" s="74">
        <v>31561.5</v>
      </c>
      <c r="G22" s="75">
        <f t="shared" si="0"/>
        <v>7.4319360262224674E-2</v>
      </c>
      <c r="H22" s="15"/>
    </row>
    <row r="23" spans="1:8" ht="15.75" x14ac:dyDescent="0.25">
      <c r="A23" s="94" t="s">
        <v>20</v>
      </c>
      <c r="B23" s="13"/>
      <c r="C23" s="14"/>
      <c r="D23" s="137">
        <v>4</v>
      </c>
      <c r="E23" s="74">
        <v>726588</v>
      </c>
      <c r="F23" s="74">
        <v>178484</v>
      </c>
      <c r="G23" s="75">
        <f t="shared" si="0"/>
        <v>0.24564677644001828</v>
      </c>
      <c r="H23" s="15"/>
    </row>
    <row r="24" spans="1:8" ht="15.75" x14ac:dyDescent="0.25">
      <c r="A24" s="94" t="s">
        <v>21</v>
      </c>
      <c r="B24" s="13"/>
      <c r="C24" s="14"/>
      <c r="D24" s="137">
        <v>20</v>
      </c>
      <c r="E24" s="74">
        <v>287326</v>
      </c>
      <c r="F24" s="74">
        <v>287326</v>
      </c>
      <c r="G24" s="75">
        <f t="shared" si="0"/>
        <v>1</v>
      </c>
      <c r="H24" s="15"/>
    </row>
    <row r="25" spans="1:8" ht="15.75" x14ac:dyDescent="0.25">
      <c r="A25" s="70" t="s">
        <v>22</v>
      </c>
      <c r="B25" s="13"/>
      <c r="C25" s="14"/>
      <c r="D25" s="137"/>
      <c r="E25" s="74"/>
      <c r="F25" s="74"/>
      <c r="G25" s="75"/>
      <c r="H25" s="15"/>
    </row>
    <row r="26" spans="1:8" ht="15.75" x14ac:dyDescent="0.25">
      <c r="A26" s="70" t="s">
        <v>23</v>
      </c>
      <c r="B26" s="13"/>
      <c r="C26" s="14"/>
      <c r="D26" s="137"/>
      <c r="E26" s="74">
        <v>66648</v>
      </c>
      <c r="F26" s="74">
        <v>20498</v>
      </c>
      <c r="G26" s="75">
        <f>F26/E26</f>
        <v>0.30755611571239949</v>
      </c>
      <c r="H26" s="15"/>
    </row>
    <row r="27" spans="1:8" ht="15.75" x14ac:dyDescent="0.25">
      <c r="A27" s="93" t="s">
        <v>122</v>
      </c>
      <c r="B27" s="13"/>
      <c r="C27" s="14"/>
      <c r="D27" s="137"/>
      <c r="E27" s="74"/>
      <c r="F27" s="74"/>
      <c r="G27" s="75"/>
      <c r="H27" s="15"/>
    </row>
    <row r="28" spans="1:8" ht="15.75" x14ac:dyDescent="0.25">
      <c r="A28" s="70" t="s">
        <v>24</v>
      </c>
      <c r="B28" s="13"/>
      <c r="C28" s="14"/>
      <c r="D28" s="137">
        <v>1</v>
      </c>
      <c r="E28" s="74">
        <v>53895</v>
      </c>
      <c r="F28" s="74">
        <v>21904</v>
      </c>
      <c r="G28" s="75">
        <f>F28/E28</f>
        <v>0.4064198905278783</v>
      </c>
      <c r="H28" s="15"/>
    </row>
    <row r="29" spans="1:8" ht="15.75" x14ac:dyDescent="0.25">
      <c r="A29" s="70" t="s">
        <v>118</v>
      </c>
      <c r="B29" s="13"/>
      <c r="C29" s="14"/>
      <c r="D29" s="137">
        <v>1</v>
      </c>
      <c r="E29" s="74">
        <v>71400</v>
      </c>
      <c r="F29" s="74">
        <v>28452</v>
      </c>
      <c r="G29" s="75">
        <f>F29/E29</f>
        <v>0.39848739495798319</v>
      </c>
      <c r="H29" s="15"/>
    </row>
    <row r="30" spans="1:8" ht="15.75" x14ac:dyDescent="0.25">
      <c r="A30" s="70" t="s">
        <v>123</v>
      </c>
      <c r="B30" s="13"/>
      <c r="C30" s="14"/>
      <c r="D30" s="137"/>
      <c r="E30" s="76"/>
      <c r="F30" s="74"/>
      <c r="G30" s="75"/>
      <c r="H30" s="15"/>
    </row>
    <row r="31" spans="1:8" ht="15.75" x14ac:dyDescent="0.25">
      <c r="A31" s="70" t="s">
        <v>146</v>
      </c>
      <c r="B31" s="13"/>
      <c r="C31" s="14"/>
      <c r="D31" s="137"/>
      <c r="E31" s="76"/>
      <c r="F31" s="74"/>
      <c r="G31" s="75"/>
      <c r="H31" s="15"/>
    </row>
    <row r="32" spans="1:8" ht="15.75" x14ac:dyDescent="0.25">
      <c r="A32" s="70" t="s">
        <v>58</v>
      </c>
      <c r="B32" s="13"/>
      <c r="C32" s="14"/>
      <c r="D32" s="137">
        <v>11</v>
      </c>
      <c r="E32" s="76">
        <v>1282473</v>
      </c>
      <c r="F32" s="76">
        <v>189593.46</v>
      </c>
      <c r="G32" s="75">
        <f>F32/E32</f>
        <v>0.14783427019516199</v>
      </c>
      <c r="H32" s="15"/>
    </row>
    <row r="33" spans="1:8" ht="15.75" x14ac:dyDescent="0.25">
      <c r="A33" s="93" t="s">
        <v>143</v>
      </c>
      <c r="B33" s="13"/>
      <c r="C33" s="14"/>
      <c r="D33" s="137"/>
      <c r="E33" s="74"/>
      <c r="F33" s="74"/>
      <c r="G33" s="75"/>
      <c r="H33" s="15"/>
    </row>
    <row r="34" spans="1:8" ht="15.75" x14ac:dyDescent="0.25">
      <c r="A34" s="93" t="s">
        <v>97</v>
      </c>
      <c r="B34" s="13"/>
      <c r="C34" s="14"/>
      <c r="D34" s="137">
        <v>1</v>
      </c>
      <c r="E34" s="74">
        <v>385618.5</v>
      </c>
      <c r="F34" s="74">
        <v>94136.5</v>
      </c>
      <c r="G34" s="75">
        <f>F34/E34</f>
        <v>0.24411821528272112</v>
      </c>
      <c r="H34" s="15"/>
    </row>
    <row r="35" spans="1:8" x14ac:dyDescent="0.2">
      <c r="A35" s="16" t="s">
        <v>28</v>
      </c>
      <c r="B35" s="13"/>
      <c r="C35" s="14"/>
      <c r="D35" s="77"/>
      <c r="E35" s="78">
        <v>1987475</v>
      </c>
      <c r="F35" s="74">
        <v>316580</v>
      </c>
      <c r="G35" s="79"/>
      <c r="H35" s="15"/>
    </row>
    <row r="36" spans="1:8" x14ac:dyDescent="0.2">
      <c r="A36" s="16" t="s">
        <v>29</v>
      </c>
      <c r="B36" s="13"/>
      <c r="C36" s="14"/>
      <c r="D36" s="77"/>
      <c r="E36" s="78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21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2"/>
      <c r="D39" s="81">
        <f>SUM(D9:D38)</f>
        <v>65</v>
      </c>
      <c r="E39" s="82">
        <f>SUM(E9:E38)</f>
        <v>15696429.5</v>
      </c>
      <c r="F39" s="82">
        <f>SUM(F9:F38)</f>
        <v>3510721.02</v>
      </c>
      <c r="G39" s="83">
        <f>F39/E39</f>
        <v>0.22366366949885005</v>
      </c>
      <c r="H39" s="2"/>
    </row>
    <row r="40" spans="1:8" ht="15.75" x14ac:dyDescent="0.25">
      <c r="A40" s="22"/>
      <c r="B40" s="22"/>
      <c r="C40" s="24"/>
      <c r="D40" s="121"/>
      <c r="E40" s="122"/>
      <c r="F40" s="122"/>
      <c r="G40" s="123"/>
      <c r="H40" s="2"/>
    </row>
    <row r="41" spans="1:8" ht="18" x14ac:dyDescent="0.25">
      <c r="A41" s="23" t="s">
        <v>32</v>
      </c>
      <c r="B41" s="24"/>
      <c r="C41" s="26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2"/>
    </row>
    <row r="43" spans="1:8" ht="15.75" x14ac:dyDescent="0.25">
      <c r="A43" s="26"/>
      <c r="B43" s="26"/>
      <c r="C43" s="14"/>
      <c r="D43" s="89" t="s">
        <v>6</v>
      </c>
      <c r="E43" s="90" t="s">
        <v>133</v>
      </c>
      <c r="F43" s="88" t="s">
        <v>8</v>
      </c>
      <c r="G43" s="88" t="s">
        <v>134</v>
      </c>
      <c r="H43" s="15"/>
    </row>
    <row r="44" spans="1:8" ht="15.75" x14ac:dyDescent="0.25">
      <c r="A44" s="27" t="s">
        <v>33</v>
      </c>
      <c r="B44" s="28"/>
      <c r="C44" s="14"/>
      <c r="D44" s="73">
        <v>185</v>
      </c>
      <c r="E44" s="74">
        <v>33241278.859999999</v>
      </c>
      <c r="F44" s="74">
        <v>1883046.88</v>
      </c>
      <c r="G44" s="75">
        <f t="shared" ref="G44:G50" si="1">1-(+F44/E44)</f>
        <v>0.94335215296828079</v>
      </c>
      <c r="H44" s="15"/>
    </row>
    <row r="45" spans="1:8" ht="15.75" x14ac:dyDescent="0.25">
      <c r="A45" s="27" t="s">
        <v>34</v>
      </c>
      <c r="B45" s="28"/>
      <c r="C45" s="14"/>
      <c r="D45" s="73">
        <v>8</v>
      </c>
      <c r="E45" s="74">
        <v>5840311.96</v>
      </c>
      <c r="F45" s="74">
        <v>658993.31000000006</v>
      </c>
      <c r="G45" s="75">
        <f t="shared" si="1"/>
        <v>0.88716470720855123</v>
      </c>
      <c r="H45" s="15"/>
    </row>
    <row r="46" spans="1:8" ht="15.75" x14ac:dyDescent="0.25">
      <c r="A46" s="27" t="s">
        <v>35</v>
      </c>
      <c r="B46" s="28"/>
      <c r="C46" s="14"/>
      <c r="D46" s="73">
        <v>201</v>
      </c>
      <c r="E46" s="74">
        <v>17089598.050000001</v>
      </c>
      <c r="F46" s="74">
        <v>1040684.9</v>
      </c>
      <c r="G46" s="75">
        <f t="shared" si="1"/>
        <v>0.93910419092624597</v>
      </c>
      <c r="H46" s="15"/>
    </row>
    <row r="47" spans="1:8" ht="15.75" x14ac:dyDescent="0.25">
      <c r="A47" s="27" t="s">
        <v>36</v>
      </c>
      <c r="B47" s="28"/>
      <c r="C47" s="14"/>
      <c r="D47" s="73">
        <v>1</v>
      </c>
      <c r="E47" s="74">
        <v>253487.5</v>
      </c>
      <c r="F47" s="74">
        <v>21532.5</v>
      </c>
      <c r="G47" s="75">
        <f t="shared" si="1"/>
        <v>0.91505498298732679</v>
      </c>
      <c r="H47" s="15"/>
    </row>
    <row r="48" spans="1:8" ht="15.75" x14ac:dyDescent="0.25">
      <c r="A48" s="27" t="s">
        <v>37</v>
      </c>
      <c r="B48" s="28"/>
      <c r="C48" s="14"/>
      <c r="D48" s="73">
        <v>134</v>
      </c>
      <c r="E48" s="74">
        <v>14687534</v>
      </c>
      <c r="F48" s="74">
        <v>831772.68</v>
      </c>
      <c r="G48" s="75">
        <f t="shared" si="1"/>
        <v>0.94336879969094878</v>
      </c>
      <c r="H48" s="15"/>
    </row>
    <row r="49" spans="1:8" ht="15.75" x14ac:dyDescent="0.25">
      <c r="A49" s="27" t="s">
        <v>38</v>
      </c>
      <c r="B49" s="28"/>
      <c r="C49" s="14"/>
      <c r="D49" s="73">
        <v>2</v>
      </c>
      <c r="E49" s="74">
        <v>157419</v>
      </c>
      <c r="F49" s="74">
        <v>28348</v>
      </c>
      <c r="G49" s="75">
        <f t="shared" si="1"/>
        <v>0.81992008588543952</v>
      </c>
      <c r="H49" s="15"/>
    </row>
    <row r="50" spans="1:8" ht="15.75" x14ac:dyDescent="0.25">
      <c r="A50" s="27" t="s">
        <v>39</v>
      </c>
      <c r="B50" s="28"/>
      <c r="C50" s="14"/>
      <c r="D50" s="73">
        <v>16</v>
      </c>
      <c r="E50" s="74">
        <v>1512260</v>
      </c>
      <c r="F50" s="74">
        <v>89722.89</v>
      </c>
      <c r="G50" s="75">
        <f t="shared" si="1"/>
        <v>0.94066966659172369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>
        <v>4</v>
      </c>
      <c r="E52" s="74">
        <v>276950</v>
      </c>
      <c r="F52" s="74">
        <v>6425</v>
      </c>
      <c r="G52" s="75">
        <f>1-(+F52/E52)</f>
        <v>0.97680086658241561</v>
      </c>
      <c r="H52" s="15"/>
    </row>
    <row r="53" spans="1:8" ht="15.75" x14ac:dyDescent="0.25">
      <c r="A53" s="29" t="s">
        <v>60</v>
      </c>
      <c r="B53" s="30"/>
      <c r="C53" s="14"/>
      <c r="D53" s="73">
        <v>2</v>
      </c>
      <c r="E53" s="74">
        <v>45000</v>
      </c>
      <c r="F53" s="74">
        <v>16200</v>
      </c>
      <c r="G53" s="75">
        <f>1-(+F53/E53)</f>
        <v>0.64</v>
      </c>
      <c r="H53" s="15"/>
    </row>
    <row r="54" spans="1:8" ht="15.75" x14ac:dyDescent="0.25">
      <c r="A54" s="27" t="s">
        <v>61</v>
      </c>
      <c r="B54" s="30"/>
      <c r="C54" s="14"/>
      <c r="D54" s="73">
        <v>991</v>
      </c>
      <c r="E54" s="74">
        <v>116943406.15000001</v>
      </c>
      <c r="F54" s="74">
        <v>12574921.189999999</v>
      </c>
      <c r="G54" s="75">
        <f>1-(+F54/E54)</f>
        <v>0.89247002799054354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x14ac:dyDescent="0.2">
      <c r="A56" s="31" t="s">
        <v>42</v>
      </c>
      <c r="B56" s="30"/>
      <c r="C56" s="14"/>
      <c r="D56" s="77"/>
      <c r="E56" s="96"/>
      <c r="F56" s="74"/>
      <c r="G56" s="79"/>
      <c r="H56" s="15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15"/>
    </row>
    <row r="58" spans="1:8" x14ac:dyDescent="0.2">
      <c r="A58" s="16" t="s">
        <v>44</v>
      </c>
      <c r="B58" s="28"/>
      <c r="C58" s="14"/>
      <c r="D58" s="77"/>
      <c r="E58" s="78"/>
      <c r="F58" s="74"/>
      <c r="G58" s="79"/>
      <c r="H58" s="15"/>
    </row>
    <row r="59" spans="1:8" x14ac:dyDescent="0.2">
      <c r="A59" s="16" t="s">
        <v>30</v>
      </c>
      <c r="B59" s="28"/>
      <c r="C59" s="14"/>
      <c r="D59" s="77"/>
      <c r="E59" s="78"/>
      <c r="F59" s="76"/>
      <c r="G59" s="79"/>
      <c r="H59" s="15"/>
    </row>
    <row r="60" spans="1:8" ht="15.75" x14ac:dyDescent="0.25">
      <c r="A60" s="32"/>
      <c r="B60" s="18"/>
      <c r="C60" s="21"/>
      <c r="D60" s="77"/>
      <c r="E60" s="80"/>
      <c r="F60" s="80"/>
      <c r="G60" s="79"/>
      <c r="H60" s="15"/>
    </row>
    <row r="61" spans="1:8" ht="15.75" x14ac:dyDescent="0.25">
      <c r="A61" s="20" t="s">
        <v>45</v>
      </c>
      <c r="B61" s="20"/>
      <c r="C61" s="33"/>
      <c r="D61" s="81">
        <f>SUM(D44:D57)</f>
        <v>1544</v>
      </c>
      <c r="E61" s="82">
        <f>SUM(E44:E60)</f>
        <v>190047245.52000001</v>
      </c>
      <c r="F61" s="82">
        <f>SUM(F44:F60)</f>
        <v>17151647.349999998</v>
      </c>
      <c r="G61" s="83">
        <f>1-(+F61/E61)</f>
        <v>0.90975061331159879</v>
      </c>
      <c r="H61" s="2"/>
    </row>
    <row r="62" spans="1:8" ht="18" x14ac:dyDescent="0.25">
      <c r="A62" s="33"/>
      <c r="B62" s="33"/>
      <c r="C62" s="36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36"/>
      <c r="E63" s="36"/>
      <c r="F63" s="37">
        <f>F61+F39</f>
        <v>20662368.369999997</v>
      </c>
      <c r="G63" s="36"/>
      <c r="H63" s="2"/>
    </row>
    <row r="64" spans="1:8" ht="20.25" customHeight="1" x14ac:dyDescent="0.25">
      <c r="A64" s="35"/>
      <c r="B64" s="36"/>
      <c r="C64" s="39"/>
      <c r="D64" s="36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44"/>
      <c r="F71" s="2"/>
      <c r="G71" s="2"/>
      <c r="H71" s="2"/>
    </row>
    <row r="72" spans="1:8" ht="18" x14ac:dyDescent="0.25">
      <c r="A72" s="43"/>
      <c r="B72" s="39"/>
      <c r="C72" s="39"/>
      <c r="D72" s="39"/>
      <c r="E72" s="45"/>
      <c r="F72" s="2"/>
      <c r="G72" s="2"/>
      <c r="H72" s="2"/>
    </row>
    <row r="73" spans="1:8" ht="18" x14ac:dyDescent="0.25">
      <c r="A73" s="43"/>
      <c r="B73" s="39"/>
      <c r="C73" s="39"/>
      <c r="D73" s="39"/>
      <c r="E73" s="46"/>
      <c r="F73" s="2"/>
      <c r="G73" s="2"/>
      <c r="H73" s="2"/>
    </row>
    <row r="74" spans="1:8" ht="18" x14ac:dyDescent="0.25">
      <c r="A74" s="43"/>
      <c r="B74" s="39"/>
      <c r="C74" s="39"/>
      <c r="D74" s="39"/>
      <c r="E74" s="37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44"/>
      <c r="F76" s="2"/>
      <c r="G76" s="2"/>
      <c r="H76" s="2"/>
    </row>
    <row r="77" spans="1:8" ht="18" x14ac:dyDescent="0.25">
      <c r="A77" s="43"/>
      <c r="B77" s="39"/>
      <c r="C77" s="39"/>
      <c r="D77" s="39"/>
      <c r="E77" s="45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7"/>
      <c r="F80" s="2"/>
      <c r="G80" s="2"/>
      <c r="H80" s="2"/>
    </row>
    <row r="81" spans="1:8" ht="18" x14ac:dyDescent="0.25">
      <c r="A81" s="43"/>
      <c r="B81" s="39"/>
      <c r="C81" s="39"/>
      <c r="D81" s="39"/>
      <c r="E81" s="39"/>
      <c r="F81" s="2"/>
      <c r="G81" s="2"/>
      <c r="H81" s="2"/>
    </row>
    <row r="82" spans="1:8" ht="15.75" x14ac:dyDescent="0.25">
      <c r="A82" s="48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100</v>
      </c>
      <c r="B9" s="13"/>
      <c r="C9" s="14"/>
      <c r="D9" s="73"/>
      <c r="E9" s="99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137">
        <v>9</v>
      </c>
      <c r="E10" s="99">
        <v>2229044.5</v>
      </c>
      <c r="F10" s="74">
        <v>399388.5</v>
      </c>
      <c r="G10" s="100">
        <f t="shared" ref="G10:G15" si="0">F10/E10</f>
        <v>0.17917475402577204</v>
      </c>
      <c r="H10" s="15"/>
    </row>
    <row r="11" spans="1:8" ht="15.75" x14ac:dyDescent="0.25">
      <c r="A11" s="93" t="s">
        <v>103</v>
      </c>
      <c r="B11" s="13"/>
      <c r="C11" s="14"/>
      <c r="D11" s="137">
        <v>10</v>
      </c>
      <c r="E11" s="99">
        <v>1370245</v>
      </c>
      <c r="F11" s="74">
        <v>346697.5</v>
      </c>
      <c r="G11" s="100">
        <f t="shared" si="0"/>
        <v>0.25301862075760173</v>
      </c>
      <c r="H11" s="15"/>
    </row>
    <row r="12" spans="1:8" ht="15.75" x14ac:dyDescent="0.25">
      <c r="A12" s="93" t="s">
        <v>67</v>
      </c>
      <c r="B12" s="13"/>
      <c r="C12" s="14"/>
      <c r="D12" s="73"/>
      <c r="E12" s="99"/>
      <c r="F12" s="74"/>
      <c r="G12" s="100"/>
      <c r="H12" s="15"/>
    </row>
    <row r="13" spans="1:8" ht="15.75" x14ac:dyDescent="0.25">
      <c r="A13" s="93" t="s">
        <v>107</v>
      </c>
      <c r="B13" s="13"/>
      <c r="C13" s="14"/>
      <c r="D13" s="73"/>
      <c r="E13" s="99"/>
      <c r="F13" s="74"/>
      <c r="G13" s="100"/>
      <c r="H13" s="15"/>
    </row>
    <row r="14" spans="1:8" ht="15.75" x14ac:dyDescent="0.25">
      <c r="A14" s="93" t="s">
        <v>25</v>
      </c>
      <c r="B14" s="13"/>
      <c r="C14" s="14"/>
      <c r="D14" s="137">
        <v>1</v>
      </c>
      <c r="E14" s="99">
        <v>362954</v>
      </c>
      <c r="F14" s="74">
        <v>135005</v>
      </c>
      <c r="G14" s="100">
        <f t="shared" si="0"/>
        <v>0.37196173619797551</v>
      </c>
      <c r="H14" s="15"/>
    </row>
    <row r="15" spans="1:8" ht="15.75" x14ac:dyDescent="0.25">
      <c r="A15" s="93" t="s">
        <v>109</v>
      </c>
      <c r="B15" s="13"/>
      <c r="C15" s="14"/>
      <c r="D15" s="137">
        <v>1</v>
      </c>
      <c r="E15" s="99">
        <v>208562</v>
      </c>
      <c r="F15" s="74">
        <v>33893.5</v>
      </c>
      <c r="G15" s="100">
        <f t="shared" si="0"/>
        <v>0.16251042855361955</v>
      </c>
      <c r="H15" s="15"/>
    </row>
    <row r="16" spans="1:8" ht="15.75" x14ac:dyDescent="0.25">
      <c r="A16" s="93" t="s">
        <v>10</v>
      </c>
      <c r="B16" s="13"/>
      <c r="C16" s="14"/>
      <c r="D16" s="137"/>
      <c r="E16" s="99"/>
      <c r="F16" s="74"/>
      <c r="G16" s="75"/>
      <c r="H16" s="15"/>
    </row>
    <row r="17" spans="1:8" ht="15.75" x14ac:dyDescent="0.25">
      <c r="A17" s="93" t="s">
        <v>14</v>
      </c>
      <c r="B17" s="13"/>
      <c r="C17" s="14"/>
      <c r="D17" s="137">
        <v>3</v>
      </c>
      <c r="E17" s="99">
        <v>464211</v>
      </c>
      <c r="F17" s="74">
        <v>117065</v>
      </c>
      <c r="G17" s="75">
        <f t="shared" ref="G17:G22" si="1">F17/E17</f>
        <v>0.2521805816751434</v>
      </c>
      <c r="H17" s="15"/>
    </row>
    <row r="18" spans="1:8" ht="15.75" x14ac:dyDescent="0.25">
      <c r="A18" s="93" t="s">
        <v>15</v>
      </c>
      <c r="B18" s="13"/>
      <c r="C18" s="14"/>
      <c r="D18" s="137">
        <v>2</v>
      </c>
      <c r="E18" s="99">
        <v>1031869</v>
      </c>
      <c r="F18" s="74">
        <v>333252.5</v>
      </c>
      <c r="G18" s="100">
        <f t="shared" si="1"/>
        <v>0.3229600850495557</v>
      </c>
      <c r="H18" s="15"/>
    </row>
    <row r="19" spans="1:8" ht="15.75" x14ac:dyDescent="0.25">
      <c r="A19" s="93" t="s">
        <v>54</v>
      </c>
      <c r="B19" s="13"/>
      <c r="C19" s="14"/>
      <c r="D19" s="137">
        <v>2</v>
      </c>
      <c r="E19" s="99">
        <v>416669</v>
      </c>
      <c r="F19" s="74">
        <v>170341</v>
      </c>
      <c r="G19" s="75">
        <f t="shared" si="1"/>
        <v>0.40881611062978046</v>
      </c>
      <c r="H19" s="15"/>
    </row>
    <row r="20" spans="1:8" ht="15.75" x14ac:dyDescent="0.25">
      <c r="A20" s="93" t="s">
        <v>17</v>
      </c>
      <c r="B20" s="13"/>
      <c r="C20" s="14"/>
      <c r="D20" s="137"/>
      <c r="E20" s="99"/>
      <c r="F20" s="74"/>
      <c r="G20" s="75"/>
      <c r="H20" s="15"/>
    </row>
    <row r="21" spans="1:8" ht="15.75" x14ac:dyDescent="0.25">
      <c r="A21" s="93" t="s">
        <v>55</v>
      </c>
      <c r="B21" s="13"/>
      <c r="C21" s="14"/>
      <c r="D21" s="137">
        <v>6</v>
      </c>
      <c r="E21" s="99">
        <v>3296640</v>
      </c>
      <c r="F21" s="74">
        <v>707015.5</v>
      </c>
      <c r="G21" s="75">
        <f t="shared" si="1"/>
        <v>0.2144654860706659</v>
      </c>
      <c r="H21" s="15"/>
    </row>
    <row r="22" spans="1:8" ht="15.75" x14ac:dyDescent="0.25">
      <c r="A22" s="93" t="s">
        <v>56</v>
      </c>
      <c r="B22" s="13"/>
      <c r="C22" s="14"/>
      <c r="D22" s="137">
        <v>3</v>
      </c>
      <c r="E22" s="99">
        <v>970480</v>
      </c>
      <c r="F22" s="74">
        <v>185185.5</v>
      </c>
      <c r="G22" s="75">
        <f t="shared" si="1"/>
        <v>0.19081846096776853</v>
      </c>
      <c r="H22" s="15"/>
    </row>
    <row r="23" spans="1:8" ht="15.75" x14ac:dyDescent="0.25">
      <c r="A23" s="94" t="s">
        <v>20</v>
      </c>
      <c r="B23" s="13"/>
      <c r="C23" s="14"/>
      <c r="D23" s="137">
        <v>3</v>
      </c>
      <c r="E23" s="99">
        <v>653309</v>
      </c>
      <c r="F23" s="74">
        <v>241016</v>
      </c>
      <c r="G23" s="75">
        <f>F23/E23</f>
        <v>0.36891578104694717</v>
      </c>
      <c r="H23" s="15"/>
    </row>
    <row r="24" spans="1:8" ht="15.75" x14ac:dyDescent="0.25">
      <c r="A24" s="94" t="s">
        <v>21</v>
      </c>
      <c r="B24" s="13"/>
      <c r="C24" s="14"/>
      <c r="D24" s="137">
        <v>13</v>
      </c>
      <c r="E24" s="99">
        <v>223675</v>
      </c>
      <c r="F24" s="74">
        <v>223675</v>
      </c>
      <c r="G24" s="75">
        <f>F24/E24</f>
        <v>1</v>
      </c>
      <c r="H24" s="15"/>
    </row>
    <row r="25" spans="1:8" ht="15.75" x14ac:dyDescent="0.25">
      <c r="A25" s="70" t="s">
        <v>22</v>
      </c>
      <c r="B25" s="13"/>
      <c r="C25" s="14"/>
      <c r="D25" s="137"/>
      <c r="E25" s="99"/>
      <c r="F25" s="74"/>
      <c r="G25" s="75"/>
      <c r="H25" s="15"/>
    </row>
    <row r="26" spans="1:8" ht="15.75" x14ac:dyDescent="0.25">
      <c r="A26" s="70" t="s">
        <v>23</v>
      </c>
      <c r="B26" s="13"/>
      <c r="C26" s="14"/>
      <c r="D26" s="137"/>
      <c r="E26" s="99">
        <v>47348</v>
      </c>
      <c r="F26" s="74">
        <v>-35820</v>
      </c>
      <c r="G26" s="75">
        <f>F26/E26</f>
        <v>-0.75652614682774355</v>
      </c>
      <c r="H26" s="15"/>
    </row>
    <row r="27" spans="1:8" ht="15.75" x14ac:dyDescent="0.25">
      <c r="A27" s="93" t="s">
        <v>122</v>
      </c>
      <c r="B27" s="13"/>
      <c r="C27" s="14"/>
      <c r="D27" s="137"/>
      <c r="E27" s="99"/>
      <c r="F27" s="74"/>
      <c r="G27" s="100"/>
      <c r="H27" s="15"/>
    </row>
    <row r="28" spans="1:8" ht="15.75" x14ac:dyDescent="0.25">
      <c r="A28" s="70" t="s">
        <v>24</v>
      </c>
      <c r="B28" s="13"/>
      <c r="C28" s="14"/>
      <c r="D28" s="137">
        <v>1</v>
      </c>
      <c r="E28" s="99">
        <v>90985</v>
      </c>
      <c r="F28" s="74">
        <v>36169</v>
      </c>
      <c r="G28" s="75">
        <f>F28/E28</f>
        <v>0.3975270649008078</v>
      </c>
      <c r="H28" s="15"/>
    </row>
    <row r="29" spans="1:8" ht="15.75" x14ac:dyDescent="0.25">
      <c r="A29" s="70" t="s">
        <v>118</v>
      </c>
      <c r="B29" s="13"/>
      <c r="C29" s="14"/>
      <c r="D29" s="137"/>
      <c r="E29" s="99"/>
      <c r="F29" s="99"/>
      <c r="G29" s="101"/>
      <c r="H29" s="15"/>
    </row>
    <row r="30" spans="1:8" ht="15.75" x14ac:dyDescent="0.25">
      <c r="A30" s="70" t="s">
        <v>123</v>
      </c>
      <c r="B30" s="13"/>
      <c r="C30" s="14"/>
      <c r="D30" s="137"/>
      <c r="E30" s="102"/>
      <c r="F30" s="74"/>
      <c r="G30" s="100"/>
      <c r="H30" s="15"/>
    </row>
    <row r="31" spans="1:8" ht="15.75" x14ac:dyDescent="0.25">
      <c r="A31" s="70" t="s">
        <v>146</v>
      </c>
      <c r="B31" s="13"/>
      <c r="C31" s="14"/>
      <c r="D31" s="137">
        <v>1</v>
      </c>
      <c r="E31" s="102">
        <v>187530</v>
      </c>
      <c r="F31" s="74">
        <v>54079</v>
      </c>
      <c r="G31" s="100">
        <f>F31/E31</f>
        <v>0.28837519330240496</v>
      </c>
      <c r="H31" s="15"/>
    </row>
    <row r="32" spans="1:8" ht="15.75" x14ac:dyDescent="0.25">
      <c r="A32" s="70" t="s">
        <v>58</v>
      </c>
      <c r="B32" s="13"/>
      <c r="C32" s="14"/>
      <c r="D32" s="137"/>
      <c r="E32" s="102"/>
      <c r="F32" s="76"/>
      <c r="G32" s="100"/>
      <c r="H32" s="15"/>
    </row>
    <row r="33" spans="1:8" ht="15.75" x14ac:dyDescent="0.25">
      <c r="A33" s="93" t="s">
        <v>143</v>
      </c>
      <c r="B33" s="13"/>
      <c r="C33" s="14"/>
      <c r="D33" s="137">
        <v>2</v>
      </c>
      <c r="E33" s="99">
        <v>348358</v>
      </c>
      <c r="F33" s="74">
        <v>101713</v>
      </c>
      <c r="G33" s="100">
        <f>F33/E33</f>
        <v>0.29197836708213964</v>
      </c>
      <c r="H33" s="15"/>
    </row>
    <row r="34" spans="1:8" ht="15.75" x14ac:dyDescent="0.25">
      <c r="A34" s="93" t="s">
        <v>97</v>
      </c>
      <c r="B34" s="13"/>
      <c r="C34" s="14"/>
      <c r="D34" s="73"/>
      <c r="E34" s="99"/>
      <c r="F34" s="74"/>
      <c r="G34" s="100"/>
      <c r="H34" s="15"/>
    </row>
    <row r="35" spans="1:8" x14ac:dyDescent="0.2">
      <c r="A35" s="16" t="s">
        <v>28</v>
      </c>
      <c r="B35" s="13"/>
      <c r="C35" s="14"/>
      <c r="D35" s="77"/>
      <c r="E35" s="102">
        <v>49350</v>
      </c>
      <c r="F35" s="76">
        <v>9870</v>
      </c>
      <c r="G35" s="79"/>
      <c r="H35" s="15"/>
    </row>
    <row r="36" spans="1:8" x14ac:dyDescent="0.2">
      <c r="A36" s="16" t="s">
        <v>29</v>
      </c>
      <c r="B36" s="13"/>
      <c r="C36" s="14"/>
      <c r="D36" s="77"/>
      <c r="E36" s="102"/>
      <c r="F36" s="76"/>
      <c r="G36" s="79"/>
      <c r="H36" s="15"/>
    </row>
    <row r="37" spans="1:8" x14ac:dyDescent="0.2">
      <c r="A37" s="16" t="s">
        <v>30</v>
      </c>
      <c r="B37" s="13"/>
      <c r="C37" s="14"/>
      <c r="D37" s="77"/>
      <c r="E37" s="99"/>
      <c r="F37" s="74"/>
      <c r="G37" s="79"/>
      <c r="H37" s="15"/>
    </row>
    <row r="38" spans="1:8" x14ac:dyDescent="0.2">
      <c r="A38" s="17"/>
      <c r="B38" s="18"/>
      <c r="C38" s="21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2"/>
      <c r="D39" s="81">
        <f>SUM(D9:D38)</f>
        <v>57</v>
      </c>
      <c r="E39" s="82">
        <f>SUM(E9:E38)</f>
        <v>11951229.5</v>
      </c>
      <c r="F39" s="82">
        <f>SUM(F9:F38)</f>
        <v>3058546</v>
      </c>
      <c r="G39" s="83">
        <f>F39/E39</f>
        <v>0.25591894122692566</v>
      </c>
      <c r="H39" s="2"/>
    </row>
    <row r="40" spans="1:8" ht="15.75" x14ac:dyDescent="0.25">
      <c r="A40" s="22"/>
      <c r="B40" s="22"/>
      <c r="C40" s="24"/>
      <c r="D40" s="121"/>
      <c r="E40" s="122"/>
      <c r="F40" s="122"/>
      <c r="G40" s="123"/>
      <c r="H40" s="2"/>
    </row>
    <row r="41" spans="1:8" ht="18" x14ac:dyDescent="0.25">
      <c r="A41" s="23" t="s">
        <v>32</v>
      </c>
      <c r="B41" s="24"/>
      <c r="C41" s="26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2"/>
    </row>
    <row r="43" spans="1:8" ht="15.75" x14ac:dyDescent="0.25">
      <c r="A43" s="26"/>
      <c r="B43" s="26"/>
      <c r="C43" s="14"/>
      <c r="D43" s="89" t="s">
        <v>6</v>
      </c>
      <c r="E43" s="90" t="s">
        <v>133</v>
      </c>
      <c r="F43" s="88" t="s">
        <v>8</v>
      </c>
      <c r="G43" s="88" t="s">
        <v>134</v>
      </c>
      <c r="H43" s="15"/>
    </row>
    <row r="44" spans="1:8" ht="15.75" x14ac:dyDescent="0.25">
      <c r="A44" s="27" t="s">
        <v>33</v>
      </c>
      <c r="B44" s="28"/>
      <c r="C44" s="14"/>
      <c r="D44" s="73">
        <v>58</v>
      </c>
      <c r="E44" s="74">
        <v>7122626.0999999996</v>
      </c>
      <c r="F44" s="74">
        <v>511157.75</v>
      </c>
      <c r="G44" s="75">
        <f>1-(+F44/E44)</f>
        <v>0.92823465069997146</v>
      </c>
      <c r="H44" s="15"/>
    </row>
    <row r="45" spans="1:8" ht="15.75" x14ac:dyDescent="0.25">
      <c r="A45" s="27" t="s">
        <v>34</v>
      </c>
      <c r="B45" s="28"/>
      <c r="C45" s="14"/>
      <c r="D45" s="73">
        <v>24</v>
      </c>
      <c r="E45" s="74">
        <v>8534652</v>
      </c>
      <c r="F45" s="74">
        <v>986309.27</v>
      </c>
      <c r="G45" s="75">
        <f t="shared" ref="G45:G54" si="2">1-(+F45/E45)</f>
        <v>0.88443474086582552</v>
      </c>
      <c r="H45" s="15"/>
    </row>
    <row r="46" spans="1:8" ht="15.75" x14ac:dyDescent="0.25">
      <c r="A46" s="27" t="s">
        <v>35</v>
      </c>
      <c r="B46" s="28"/>
      <c r="C46" s="14"/>
      <c r="D46" s="73">
        <v>127</v>
      </c>
      <c r="E46" s="74">
        <v>9852697.0500000007</v>
      </c>
      <c r="F46" s="74">
        <v>678734.37</v>
      </c>
      <c r="G46" s="75">
        <f t="shared" si="2"/>
        <v>0.9311118197833963</v>
      </c>
      <c r="H46" s="15"/>
    </row>
    <row r="47" spans="1:8" ht="15.75" x14ac:dyDescent="0.25">
      <c r="A47" s="27" t="s">
        <v>36</v>
      </c>
      <c r="B47" s="28"/>
      <c r="C47" s="14"/>
      <c r="D47" s="73"/>
      <c r="E47" s="74"/>
      <c r="F47" s="74"/>
      <c r="G47" s="75"/>
      <c r="H47" s="15"/>
    </row>
    <row r="48" spans="1:8" ht="15.75" x14ac:dyDescent="0.25">
      <c r="A48" s="27" t="s">
        <v>37</v>
      </c>
      <c r="B48" s="28"/>
      <c r="C48" s="14"/>
      <c r="D48" s="73">
        <v>96</v>
      </c>
      <c r="E48" s="74">
        <v>16351666</v>
      </c>
      <c r="F48" s="74">
        <v>1087559.8999999999</v>
      </c>
      <c r="G48" s="75">
        <f t="shared" si="2"/>
        <v>0.93348935209415362</v>
      </c>
      <c r="H48" s="15"/>
    </row>
    <row r="49" spans="1:8" ht="15.75" x14ac:dyDescent="0.25">
      <c r="A49" s="27" t="s">
        <v>38</v>
      </c>
      <c r="B49" s="28"/>
      <c r="C49" s="14"/>
      <c r="D49" s="73">
        <v>2</v>
      </c>
      <c r="E49" s="74">
        <v>1684454</v>
      </c>
      <c r="F49" s="74">
        <v>38340</v>
      </c>
      <c r="G49" s="75">
        <f t="shared" si="2"/>
        <v>0.97723891539929264</v>
      </c>
      <c r="H49" s="15"/>
    </row>
    <row r="50" spans="1:8" ht="15.75" x14ac:dyDescent="0.25">
      <c r="A50" s="27" t="s">
        <v>39</v>
      </c>
      <c r="B50" s="28"/>
      <c r="C50" s="14"/>
      <c r="D50" s="73">
        <v>8</v>
      </c>
      <c r="E50" s="74">
        <v>1406135</v>
      </c>
      <c r="F50" s="74">
        <v>146135</v>
      </c>
      <c r="G50" s="75">
        <f t="shared" si="2"/>
        <v>0.89607327888147292</v>
      </c>
      <c r="H50" s="15"/>
    </row>
    <row r="51" spans="1:8" ht="15.75" x14ac:dyDescent="0.25">
      <c r="A51" s="27" t="s">
        <v>40</v>
      </c>
      <c r="B51" s="28"/>
      <c r="C51" s="14"/>
      <c r="D51" s="73">
        <v>2</v>
      </c>
      <c r="E51" s="74">
        <v>156310</v>
      </c>
      <c r="F51" s="74">
        <v>26130</v>
      </c>
      <c r="G51" s="75">
        <f t="shared" si="2"/>
        <v>0.8328321924381038</v>
      </c>
      <c r="H51" s="15"/>
    </row>
    <row r="52" spans="1:8" ht="15.75" x14ac:dyDescent="0.25">
      <c r="A52" s="27" t="s">
        <v>41</v>
      </c>
      <c r="B52" s="28"/>
      <c r="C52" s="14"/>
      <c r="D52" s="73">
        <v>2</v>
      </c>
      <c r="E52" s="74">
        <v>337575</v>
      </c>
      <c r="F52" s="74">
        <v>84125</v>
      </c>
      <c r="G52" s="75">
        <f t="shared" si="2"/>
        <v>0.75079611938087831</v>
      </c>
      <c r="H52" s="15"/>
    </row>
    <row r="53" spans="1:8" ht="15.75" x14ac:dyDescent="0.25">
      <c r="A53" s="29" t="s">
        <v>60</v>
      </c>
      <c r="B53" s="30"/>
      <c r="C53" s="14"/>
      <c r="D53" s="73">
        <v>1</v>
      </c>
      <c r="E53" s="74">
        <v>89200</v>
      </c>
      <c r="F53" s="74">
        <v>17100</v>
      </c>
      <c r="G53" s="75">
        <f t="shared" si="2"/>
        <v>0.80829596412556048</v>
      </c>
      <c r="H53" s="15"/>
    </row>
    <row r="54" spans="1:8" ht="15.75" x14ac:dyDescent="0.25">
      <c r="A54" s="27" t="s">
        <v>61</v>
      </c>
      <c r="B54" s="30"/>
      <c r="C54" s="14"/>
      <c r="D54" s="73">
        <v>606</v>
      </c>
      <c r="E54" s="74">
        <v>61058104.939999998</v>
      </c>
      <c r="F54" s="74">
        <v>6967914.96</v>
      </c>
      <c r="G54" s="75">
        <f t="shared" si="2"/>
        <v>0.88588058920519785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x14ac:dyDescent="0.2">
      <c r="A56" s="31" t="s">
        <v>42</v>
      </c>
      <c r="B56" s="30"/>
      <c r="C56" s="14"/>
      <c r="D56" s="77"/>
      <c r="E56" s="96"/>
      <c r="F56" s="74"/>
      <c r="G56" s="79"/>
      <c r="H56" s="15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15"/>
    </row>
    <row r="58" spans="1:8" x14ac:dyDescent="0.2">
      <c r="A58" s="16" t="s">
        <v>44</v>
      </c>
      <c r="B58" s="28"/>
      <c r="C58" s="14"/>
      <c r="D58" s="77"/>
      <c r="E58" s="78"/>
      <c r="F58" s="74"/>
      <c r="G58" s="79"/>
      <c r="H58" s="15"/>
    </row>
    <row r="59" spans="1:8" x14ac:dyDescent="0.2">
      <c r="A59" s="16" t="s">
        <v>30</v>
      </c>
      <c r="B59" s="28"/>
      <c r="C59" s="14"/>
      <c r="D59" s="77"/>
      <c r="E59" s="95"/>
      <c r="F59" s="74"/>
      <c r="G59" s="79"/>
      <c r="H59" s="15"/>
    </row>
    <row r="60" spans="1:8" ht="15.75" x14ac:dyDescent="0.25">
      <c r="A60" s="32"/>
      <c r="B60" s="18"/>
      <c r="C60" s="21"/>
      <c r="D60" s="77"/>
      <c r="E60" s="97"/>
      <c r="F60" s="80"/>
      <c r="G60" s="79"/>
      <c r="H60" s="2"/>
    </row>
    <row r="61" spans="1:8" ht="18" x14ac:dyDescent="0.25">
      <c r="A61" s="20" t="s">
        <v>45</v>
      </c>
      <c r="B61" s="20"/>
      <c r="C61" s="39"/>
      <c r="D61" s="81">
        <f>SUM(D44:D57)</f>
        <v>926</v>
      </c>
      <c r="E61" s="82">
        <f>SUM(E44:E60)</f>
        <v>106593420.09</v>
      </c>
      <c r="F61" s="82">
        <f>SUM(F44:F60)</f>
        <v>10543506.25</v>
      </c>
      <c r="G61" s="83">
        <f>1-(F61/E61)</f>
        <v>0.90108670646745548</v>
      </c>
      <c r="H61" s="2"/>
    </row>
    <row r="62" spans="1:8" ht="18" x14ac:dyDescent="0.25">
      <c r="A62" s="33"/>
      <c r="B62" s="33"/>
      <c r="C62" s="39"/>
      <c r="D62" s="98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51"/>
      <c r="E63" s="36"/>
      <c r="F63" s="37">
        <f>F61+F39</f>
        <v>13602052.25</v>
      </c>
      <c r="G63" s="36"/>
      <c r="H63" s="2"/>
    </row>
    <row r="64" spans="1:8" ht="18" x14ac:dyDescent="0.25">
      <c r="A64" s="35"/>
      <c r="B64" s="36"/>
      <c r="C64" s="39"/>
      <c r="D64" s="51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37"/>
      <c r="F71" s="2"/>
      <c r="G71" s="2"/>
      <c r="H71" s="2"/>
    </row>
    <row r="72" spans="1:8" ht="18" x14ac:dyDescent="0.25">
      <c r="A72" s="43"/>
      <c r="B72" s="39"/>
      <c r="C72" s="39"/>
      <c r="D72" s="39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145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>
        <v>4</v>
      </c>
      <c r="E10" s="74">
        <v>652480</v>
      </c>
      <c r="F10" s="74">
        <v>181798.5</v>
      </c>
      <c r="G10" s="75">
        <f>F10/E10</f>
        <v>0.27862693109367337</v>
      </c>
      <c r="H10" s="15"/>
    </row>
    <row r="11" spans="1:8" ht="15.75" x14ac:dyDescent="0.25">
      <c r="A11" s="93" t="s">
        <v>100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63</v>
      </c>
      <c r="B12" s="13"/>
      <c r="C12" s="14"/>
      <c r="D12" s="73">
        <v>1</v>
      </c>
      <c r="E12" s="74">
        <v>115062</v>
      </c>
      <c r="F12" s="74">
        <v>23874.5</v>
      </c>
      <c r="G12" s="75">
        <f>F12/E12</f>
        <v>0.20749248231388295</v>
      </c>
      <c r="H12" s="15"/>
    </row>
    <row r="13" spans="1:8" ht="15.75" x14ac:dyDescent="0.25">
      <c r="A13" s="93" t="s">
        <v>64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128</v>
      </c>
      <c r="B14" s="13"/>
      <c r="C14" s="14"/>
      <c r="D14" s="73">
        <v>8</v>
      </c>
      <c r="E14" s="74">
        <v>4280952</v>
      </c>
      <c r="F14" s="74">
        <v>674355.5</v>
      </c>
      <c r="G14" s="75">
        <f>F14/E14</f>
        <v>0.1575246580667104</v>
      </c>
      <c r="H14" s="15"/>
    </row>
    <row r="15" spans="1:8" ht="15.75" x14ac:dyDescent="0.25">
      <c r="A15" s="93" t="s">
        <v>25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110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130</v>
      </c>
      <c r="B17" s="13"/>
      <c r="C17" s="14"/>
      <c r="D17" s="73"/>
      <c r="E17" s="74"/>
      <c r="F17" s="74"/>
      <c r="G17" s="75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446480</v>
      </c>
      <c r="F18" s="74">
        <v>86411.5</v>
      </c>
      <c r="G18" s="75">
        <f>F18/E18</f>
        <v>0.19353946425371799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101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123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154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116</v>
      </c>
      <c r="B23" s="13"/>
      <c r="C23" s="14"/>
      <c r="D23" s="73">
        <v>8</v>
      </c>
      <c r="E23" s="74">
        <v>901134</v>
      </c>
      <c r="F23" s="74">
        <v>241729.5</v>
      </c>
      <c r="G23" s="75">
        <f>F23/E23</f>
        <v>0.2682503379075698</v>
      </c>
      <c r="H23" s="15"/>
    </row>
    <row r="24" spans="1:8" ht="15.75" x14ac:dyDescent="0.25">
      <c r="A24" s="93" t="s">
        <v>149</v>
      </c>
      <c r="B24" s="13"/>
      <c r="C24" s="14"/>
      <c r="D24" s="73">
        <v>1</v>
      </c>
      <c r="E24" s="74">
        <v>267384</v>
      </c>
      <c r="F24" s="74">
        <v>23500.5</v>
      </c>
      <c r="G24" s="75">
        <f>F24/E24</f>
        <v>8.7890449690333008E-2</v>
      </c>
      <c r="H24" s="15"/>
    </row>
    <row r="25" spans="1:8" ht="15.75" x14ac:dyDescent="0.25">
      <c r="A25" s="94" t="s">
        <v>20</v>
      </c>
      <c r="B25" s="13"/>
      <c r="C25" s="14"/>
      <c r="D25" s="73">
        <v>1</v>
      </c>
      <c r="E25" s="74">
        <v>92811</v>
      </c>
      <c r="F25" s="74">
        <v>6276</v>
      </c>
      <c r="G25" s="75">
        <f>F25/E25</f>
        <v>6.7621294889614381E-2</v>
      </c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142</v>
      </c>
      <c r="B29" s="13"/>
      <c r="C29" s="14"/>
      <c r="D29" s="73"/>
      <c r="E29" s="74"/>
      <c r="F29" s="74"/>
      <c r="G29" s="75"/>
      <c r="H29" s="15"/>
    </row>
    <row r="30" spans="1:8" ht="15.75" x14ac:dyDescent="0.25">
      <c r="A30" s="70" t="s">
        <v>67</v>
      </c>
      <c r="B30" s="13"/>
      <c r="C30" s="14"/>
      <c r="D30" s="73"/>
      <c r="E30" s="74"/>
      <c r="F30" s="74"/>
      <c r="G30" s="75"/>
      <c r="H30" s="15"/>
    </row>
    <row r="31" spans="1:8" ht="15.75" x14ac:dyDescent="0.25">
      <c r="A31" s="70" t="s">
        <v>155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x14ac:dyDescent="0.25">
      <c r="A33" s="70" t="s">
        <v>97</v>
      </c>
      <c r="B33" s="13"/>
      <c r="C33" s="14"/>
      <c r="D33" s="73"/>
      <c r="E33" s="74"/>
      <c r="F33" s="74"/>
      <c r="G33" s="75"/>
      <c r="H33" s="15"/>
    </row>
    <row r="34" spans="1:8" ht="15.75" x14ac:dyDescent="0.25">
      <c r="A34" s="70" t="s">
        <v>102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24</v>
      </c>
      <c r="E39" s="82">
        <f>SUM(E9:E38)</f>
        <v>6756303</v>
      </c>
      <c r="F39" s="82">
        <f>SUM(F9:F38)</f>
        <v>1237946</v>
      </c>
      <c r="G39" s="83">
        <f>F39/E39</f>
        <v>0.18322831288057981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88" t="s">
        <v>134</v>
      </c>
      <c r="H43" s="2"/>
    </row>
    <row r="44" spans="1:8" ht="15.75" x14ac:dyDescent="0.25">
      <c r="A44" s="27" t="s">
        <v>33</v>
      </c>
      <c r="B44" s="28"/>
      <c r="C44" s="14"/>
      <c r="D44" s="73">
        <v>2</v>
      </c>
      <c r="E44" s="74">
        <v>193492</v>
      </c>
      <c r="F44" s="74">
        <v>16837.78</v>
      </c>
      <c r="G44" s="75">
        <f>1-(+F44/E44)</f>
        <v>0.91297945134682568</v>
      </c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48</v>
      </c>
      <c r="E46" s="74">
        <v>1726537.5</v>
      </c>
      <c r="F46" s="74">
        <v>119294.25</v>
      </c>
      <c r="G46" s="75">
        <f>1-(+F46/E46)</f>
        <v>0.93090549727416871</v>
      </c>
      <c r="H46" s="15"/>
    </row>
    <row r="47" spans="1:8" ht="15.75" x14ac:dyDescent="0.25">
      <c r="A47" s="27" t="s">
        <v>36</v>
      </c>
      <c r="B47" s="28"/>
      <c r="C47" s="14"/>
      <c r="D47" s="73">
        <v>1</v>
      </c>
      <c r="E47" s="74">
        <v>206046.5</v>
      </c>
      <c r="F47" s="74">
        <v>14771.12</v>
      </c>
      <c r="G47" s="75"/>
      <c r="H47" s="15"/>
    </row>
    <row r="48" spans="1:8" ht="15.75" x14ac:dyDescent="0.25">
      <c r="A48" s="27" t="s">
        <v>37</v>
      </c>
      <c r="B48" s="28"/>
      <c r="C48" s="14"/>
      <c r="D48" s="73">
        <v>59</v>
      </c>
      <c r="E48" s="74">
        <v>4042792</v>
      </c>
      <c r="F48" s="74">
        <v>417475.3</v>
      </c>
      <c r="G48" s="75">
        <f>1-(+F48/E48)</f>
        <v>0.89673589440169077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14</v>
      </c>
      <c r="E50" s="74">
        <v>629660</v>
      </c>
      <c r="F50" s="74">
        <v>56345</v>
      </c>
      <c r="G50" s="75">
        <f>1-(+F50/E50)</f>
        <v>0.91051519867865194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60</v>
      </c>
      <c r="B53" s="30"/>
      <c r="C53" s="14"/>
      <c r="D53" s="73"/>
      <c r="E53" s="74"/>
      <c r="F53" s="74"/>
      <c r="G53" s="75"/>
      <c r="H53" s="15"/>
    </row>
    <row r="54" spans="1:8" ht="15.75" x14ac:dyDescent="0.25">
      <c r="A54" s="27" t="s">
        <v>61</v>
      </c>
      <c r="B54" s="30"/>
      <c r="C54" s="14"/>
      <c r="D54" s="73">
        <v>536</v>
      </c>
      <c r="E54" s="74">
        <v>40462377.259999998</v>
      </c>
      <c r="F54" s="74">
        <v>4732833.66</v>
      </c>
      <c r="G54" s="75">
        <f>1-(+F54/E54)</f>
        <v>0.88303125074465783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ht="15.75" x14ac:dyDescent="0.25">
      <c r="A56" s="72" t="s">
        <v>125</v>
      </c>
      <c r="B56" s="30"/>
      <c r="C56" s="14"/>
      <c r="D56" s="73">
        <v>239</v>
      </c>
      <c r="E56" s="74">
        <v>41430375.259999998</v>
      </c>
      <c r="F56" s="74">
        <v>4648810.8</v>
      </c>
      <c r="G56" s="75">
        <f>1-(+F56/E56)</f>
        <v>0.88779221112949191</v>
      </c>
      <c r="H56" s="15"/>
    </row>
    <row r="57" spans="1:8" x14ac:dyDescent="0.2">
      <c r="A57" s="16" t="s">
        <v>42</v>
      </c>
      <c r="B57" s="30"/>
      <c r="C57" s="14"/>
      <c r="D57" s="77"/>
      <c r="E57" s="96"/>
      <c r="F57" s="74"/>
      <c r="G57" s="79"/>
      <c r="H57" s="15"/>
    </row>
    <row r="58" spans="1:8" x14ac:dyDescent="0.2">
      <c r="A58" s="16" t="s">
        <v>43</v>
      </c>
      <c r="B58" s="28"/>
      <c r="C58" s="14"/>
      <c r="D58" s="77"/>
      <c r="E58" s="96"/>
      <c r="F58" s="74"/>
      <c r="G58" s="79"/>
      <c r="H58" s="15"/>
    </row>
    <row r="59" spans="1:8" x14ac:dyDescent="0.2">
      <c r="A59" s="16" t="s">
        <v>44</v>
      </c>
      <c r="B59" s="28"/>
      <c r="C59" s="14"/>
      <c r="D59" s="77"/>
      <c r="E59" s="95"/>
      <c r="F59" s="74"/>
      <c r="G59" s="79"/>
      <c r="H59" s="15"/>
    </row>
    <row r="60" spans="1:8" x14ac:dyDescent="0.2">
      <c r="A60" s="16" t="s">
        <v>30</v>
      </c>
      <c r="B60" s="28"/>
      <c r="C60" s="14"/>
      <c r="D60" s="77"/>
      <c r="E60" s="95"/>
      <c r="F60" s="74"/>
      <c r="G60" s="79"/>
      <c r="H60" s="15"/>
    </row>
    <row r="61" spans="1:8" ht="15.75" x14ac:dyDescent="0.25">
      <c r="A61" s="32"/>
      <c r="B61" s="18"/>
      <c r="C61" s="14"/>
      <c r="D61" s="77"/>
      <c r="E61" s="80"/>
      <c r="F61" s="80"/>
      <c r="G61" s="79"/>
      <c r="H61" s="15"/>
    </row>
    <row r="62" spans="1:8" ht="15.75" x14ac:dyDescent="0.25">
      <c r="A62" s="20" t="s">
        <v>45</v>
      </c>
      <c r="B62" s="20"/>
      <c r="C62" s="21"/>
      <c r="D62" s="81">
        <f>SUM(D44:D58)</f>
        <v>899</v>
      </c>
      <c r="E62" s="82">
        <f>SUM(E44:E61)</f>
        <v>88691280.519999996</v>
      </c>
      <c r="F62" s="82">
        <f>SUM(F44:F61)</f>
        <v>10006367.91</v>
      </c>
      <c r="G62" s="83">
        <f>1-(+F62/E62)</f>
        <v>0.88717754607519106</v>
      </c>
      <c r="H62" s="2"/>
    </row>
    <row r="63" spans="1:8" x14ac:dyDescent="0.2">
      <c r="A63" s="33"/>
      <c r="B63" s="33"/>
      <c r="C63" s="33"/>
      <c r="D63" s="91"/>
      <c r="E63" s="92"/>
      <c r="F63" s="34"/>
      <c r="G63" s="34"/>
      <c r="H63" s="2"/>
    </row>
    <row r="64" spans="1:8" ht="18" x14ac:dyDescent="0.25">
      <c r="A64" s="35" t="s">
        <v>46</v>
      </c>
      <c r="B64" s="36"/>
      <c r="C64" s="36"/>
      <c r="D64" s="36"/>
      <c r="E64" s="36"/>
      <c r="F64" s="37">
        <f>F62+F39</f>
        <v>11244313.91</v>
      </c>
      <c r="G64" s="36"/>
      <c r="H64" s="2"/>
    </row>
    <row r="65" spans="1:8" ht="18" x14ac:dyDescent="0.25">
      <c r="A65" s="38"/>
      <c r="B65" s="39"/>
      <c r="C65" s="39"/>
      <c r="D65" s="36"/>
      <c r="E65" s="36"/>
      <c r="F65" s="37"/>
      <c r="G65" s="36"/>
      <c r="H65" s="2"/>
    </row>
    <row r="66" spans="1:8" ht="15.75" x14ac:dyDescent="0.25">
      <c r="A66" s="4" t="s">
        <v>47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48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 t="s">
        <v>49</v>
      </c>
      <c r="B68" s="40"/>
      <c r="C68" s="40"/>
      <c r="D68" s="40"/>
      <c r="E68" s="40"/>
      <c r="F68" s="41"/>
      <c r="G68" s="40"/>
      <c r="H68" s="2"/>
    </row>
    <row r="69" spans="1:8" ht="15.75" x14ac:dyDescent="0.25">
      <c r="A69" s="4"/>
      <c r="B69" s="40"/>
      <c r="C69" s="40"/>
      <c r="D69" s="40"/>
      <c r="E69" s="40"/>
      <c r="F69" s="41"/>
      <c r="G69" s="40"/>
      <c r="H69" s="2"/>
    </row>
    <row r="70" spans="1:8" ht="18" x14ac:dyDescent="0.25">
      <c r="A70" s="42" t="s">
        <v>50</v>
      </c>
      <c r="B70" s="39"/>
      <c r="C70" s="39"/>
      <c r="D70" s="39"/>
      <c r="E70" s="39"/>
      <c r="F70" s="37"/>
      <c r="G70" s="39"/>
      <c r="H70" s="2"/>
    </row>
    <row r="71" spans="1:8" ht="18" x14ac:dyDescent="0.25">
      <c r="A71" s="43"/>
      <c r="B71" s="39"/>
      <c r="C71" s="39"/>
      <c r="D71" s="39"/>
      <c r="E71" s="37"/>
      <c r="F71" s="2"/>
      <c r="G71" s="2"/>
      <c r="H71" s="2"/>
    </row>
    <row r="72" spans="1:8" ht="18" x14ac:dyDescent="0.25">
      <c r="A72" s="115"/>
      <c r="B72" s="116"/>
      <c r="C72" s="116"/>
      <c r="D72" s="116"/>
      <c r="E72" s="37"/>
      <c r="F72" s="2"/>
      <c r="G72" s="2"/>
      <c r="H72" s="2"/>
    </row>
    <row r="73" spans="1:8" ht="18" x14ac:dyDescent="0.25">
      <c r="A73" s="43"/>
      <c r="B73" s="39"/>
      <c r="C73" s="39"/>
      <c r="D73" s="39"/>
      <c r="E73" s="44"/>
      <c r="F73" s="2"/>
      <c r="G73" s="2"/>
      <c r="H73" s="2"/>
    </row>
    <row r="74" spans="1:8" ht="18" x14ac:dyDescent="0.25">
      <c r="A74" s="43"/>
      <c r="B74" s="39"/>
      <c r="C74" s="39"/>
      <c r="D74" s="39"/>
      <c r="E74" s="45"/>
      <c r="F74" s="2"/>
      <c r="G74" s="2"/>
      <c r="H74" s="2"/>
    </row>
    <row r="75" spans="1:8" ht="18" x14ac:dyDescent="0.25">
      <c r="A75" s="43"/>
      <c r="B75" s="39"/>
      <c r="C75" s="39"/>
      <c r="D75" s="39"/>
      <c r="E75" s="46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37"/>
      <c r="F77" s="2"/>
      <c r="G77" s="2"/>
      <c r="H77" s="2"/>
    </row>
    <row r="78" spans="1:8" ht="18" x14ac:dyDescent="0.25">
      <c r="A78" s="43"/>
      <c r="B78" s="39"/>
      <c r="C78" s="39"/>
      <c r="D78" s="39"/>
      <c r="E78" s="44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5"/>
      <c r="F81" s="2"/>
      <c r="G81" s="2"/>
      <c r="H81" s="2"/>
    </row>
    <row r="82" spans="1:8" ht="18" x14ac:dyDescent="0.25">
      <c r="A82" s="43"/>
      <c r="B82" s="39"/>
      <c r="C82" s="39"/>
      <c r="D82" s="39"/>
      <c r="E82" s="47"/>
      <c r="F82" s="2"/>
      <c r="G82" s="2"/>
      <c r="H82" s="2"/>
    </row>
    <row r="83" spans="1:8" ht="18" x14ac:dyDescent="0.25">
      <c r="A83" s="43"/>
      <c r="B83" s="39"/>
      <c r="C83" s="39"/>
      <c r="D83" s="39"/>
      <c r="E83" s="39"/>
      <c r="F83" s="2"/>
      <c r="G83" s="2"/>
      <c r="H83" s="2"/>
    </row>
    <row r="84" spans="1:8" ht="15.75" x14ac:dyDescent="0.25">
      <c r="A84" s="48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99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/>
      <c r="E10" s="99"/>
      <c r="F10" s="74"/>
      <c r="G10" s="75"/>
      <c r="H10" s="15"/>
    </row>
    <row r="11" spans="1:8" ht="15.75" x14ac:dyDescent="0.25">
      <c r="A11" s="93" t="s">
        <v>100</v>
      </c>
      <c r="B11" s="13"/>
      <c r="C11" s="14"/>
      <c r="D11" s="137">
        <v>4</v>
      </c>
      <c r="E11" s="99">
        <v>1017017</v>
      </c>
      <c r="F11" s="74">
        <v>73790</v>
      </c>
      <c r="G11" s="75">
        <f t="shared" ref="G11:G22" si="0">F11/E11</f>
        <v>7.2555326017165883E-2</v>
      </c>
      <c r="H11" s="15"/>
    </row>
    <row r="12" spans="1:8" ht="15.75" x14ac:dyDescent="0.25">
      <c r="A12" s="93" t="s">
        <v>63</v>
      </c>
      <c r="B12" s="13"/>
      <c r="C12" s="14"/>
      <c r="D12" s="73"/>
      <c r="E12" s="99"/>
      <c r="F12" s="74"/>
      <c r="G12" s="75"/>
      <c r="H12" s="15"/>
    </row>
    <row r="13" spans="1:8" ht="15.75" x14ac:dyDescent="0.25">
      <c r="A13" s="93" t="s">
        <v>64</v>
      </c>
      <c r="B13" s="13"/>
      <c r="C13" s="14"/>
      <c r="D13" s="137">
        <v>1</v>
      </c>
      <c r="E13" s="99">
        <v>99524</v>
      </c>
      <c r="F13" s="74">
        <v>25501.5</v>
      </c>
      <c r="G13" s="75">
        <f t="shared" si="0"/>
        <v>0.25623467706281899</v>
      </c>
      <c r="H13" s="15"/>
    </row>
    <row r="14" spans="1:8" ht="15.75" x14ac:dyDescent="0.25">
      <c r="A14" s="93" t="s">
        <v>128</v>
      </c>
      <c r="B14" s="13"/>
      <c r="C14" s="14"/>
      <c r="D14" s="137">
        <v>4</v>
      </c>
      <c r="E14" s="99">
        <v>2229413</v>
      </c>
      <c r="F14" s="74">
        <v>604004.5</v>
      </c>
      <c r="G14" s="75">
        <f t="shared" si="0"/>
        <v>0.27092535120231198</v>
      </c>
      <c r="H14" s="15"/>
    </row>
    <row r="15" spans="1:8" ht="15.75" x14ac:dyDescent="0.25">
      <c r="A15" s="93" t="s">
        <v>25</v>
      </c>
      <c r="B15" s="13"/>
      <c r="C15" s="14"/>
      <c r="D15" s="137">
        <v>1</v>
      </c>
      <c r="E15" s="99">
        <v>108806</v>
      </c>
      <c r="F15" s="74">
        <v>43306</v>
      </c>
      <c r="G15" s="75">
        <f t="shared" si="0"/>
        <v>0.39801113909159419</v>
      </c>
      <c r="H15" s="15"/>
    </row>
    <row r="16" spans="1:8" ht="15.75" x14ac:dyDescent="0.25">
      <c r="A16" s="93" t="s">
        <v>110</v>
      </c>
      <c r="B16" s="13"/>
      <c r="C16" s="14"/>
      <c r="D16" s="137">
        <v>2</v>
      </c>
      <c r="E16" s="99">
        <v>168673</v>
      </c>
      <c r="F16" s="74">
        <v>35456.5</v>
      </c>
      <c r="G16" s="75">
        <f t="shared" si="0"/>
        <v>0.210208509957136</v>
      </c>
      <c r="H16" s="15"/>
    </row>
    <row r="17" spans="1:8" ht="15.75" x14ac:dyDescent="0.25">
      <c r="A17" s="93" t="s">
        <v>130</v>
      </c>
      <c r="B17" s="13"/>
      <c r="C17" s="14"/>
      <c r="D17" s="137">
        <v>1</v>
      </c>
      <c r="E17" s="99">
        <v>22705</v>
      </c>
      <c r="F17" s="74">
        <v>962.5</v>
      </c>
      <c r="G17" s="75">
        <f t="shared" si="0"/>
        <v>4.2391543712838584E-2</v>
      </c>
      <c r="H17" s="15"/>
    </row>
    <row r="18" spans="1:8" ht="15.75" x14ac:dyDescent="0.25">
      <c r="A18" s="93" t="s">
        <v>14</v>
      </c>
      <c r="B18" s="13"/>
      <c r="C18" s="14"/>
      <c r="D18" s="137">
        <v>2</v>
      </c>
      <c r="E18" s="99">
        <v>292197</v>
      </c>
      <c r="F18" s="74">
        <v>50070</v>
      </c>
      <c r="G18" s="75">
        <f t="shared" si="0"/>
        <v>0.17135699545169869</v>
      </c>
      <c r="H18" s="15"/>
    </row>
    <row r="19" spans="1:8" ht="15.75" x14ac:dyDescent="0.25">
      <c r="A19" s="93" t="s">
        <v>15</v>
      </c>
      <c r="B19" s="13"/>
      <c r="C19" s="14"/>
      <c r="D19" s="137">
        <v>2</v>
      </c>
      <c r="E19" s="99">
        <v>1121422</v>
      </c>
      <c r="F19" s="74">
        <v>238421.5</v>
      </c>
      <c r="G19" s="75">
        <f t="shared" si="0"/>
        <v>0.21260640508211895</v>
      </c>
      <c r="H19" s="15"/>
    </row>
    <row r="20" spans="1:8" ht="15.75" x14ac:dyDescent="0.25">
      <c r="A20" s="93" t="s">
        <v>101</v>
      </c>
      <c r="B20" s="13"/>
      <c r="C20" s="14"/>
      <c r="D20" s="73"/>
      <c r="E20" s="99"/>
      <c r="F20" s="74"/>
      <c r="G20" s="75"/>
      <c r="H20" s="15"/>
    </row>
    <row r="21" spans="1:8" ht="15.75" x14ac:dyDescent="0.25">
      <c r="A21" s="93" t="s">
        <v>123</v>
      </c>
      <c r="B21" s="13"/>
      <c r="C21" s="14"/>
      <c r="D21" s="137">
        <v>2</v>
      </c>
      <c r="E21" s="99">
        <v>276360</v>
      </c>
      <c r="F21" s="74">
        <v>85006</v>
      </c>
      <c r="G21" s="75">
        <f t="shared" si="0"/>
        <v>0.30759154725720073</v>
      </c>
      <c r="H21" s="15"/>
    </row>
    <row r="22" spans="1:8" ht="15.75" x14ac:dyDescent="0.25">
      <c r="A22" s="93" t="s">
        <v>154</v>
      </c>
      <c r="B22" s="13"/>
      <c r="C22" s="14"/>
      <c r="D22" s="137">
        <v>10</v>
      </c>
      <c r="E22" s="99">
        <v>1948392</v>
      </c>
      <c r="F22" s="74">
        <v>500325.5</v>
      </c>
      <c r="G22" s="75">
        <f t="shared" si="0"/>
        <v>0.25678893159076815</v>
      </c>
      <c r="H22" s="15"/>
    </row>
    <row r="23" spans="1:8" ht="15.75" x14ac:dyDescent="0.25">
      <c r="A23" s="93" t="s">
        <v>116</v>
      </c>
      <c r="B23" s="13"/>
      <c r="C23" s="14"/>
      <c r="D23" s="137"/>
      <c r="E23" s="99"/>
      <c r="F23" s="74"/>
      <c r="G23" s="75"/>
      <c r="H23" s="15"/>
    </row>
    <row r="24" spans="1:8" ht="15.75" x14ac:dyDescent="0.25">
      <c r="A24" s="93" t="s">
        <v>149</v>
      </c>
      <c r="B24" s="13"/>
      <c r="C24" s="14"/>
      <c r="D24" s="73"/>
      <c r="E24" s="99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137">
        <v>4</v>
      </c>
      <c r="E25" s="99">
        <v>778960</v>
      </c>
      <c r="F25" s="74">
        <v>240311</v>
      </c>
      <c r="G25" s="75">
        <f>F25/E25</f>
        <v>0.30850236212385745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99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99"/>
      <c r="F28" s="74"/>
      <c r="G28" s="75"/>
      <c r="H28" s="15"/>
    </row>
    <row r="29" spans="1:8" ht="15.75" x14ac:dyDescent="0.25">
      <c r="A29" s="70" t="s">
        <v>142</v>
      </c>
      <c r="B29" s="13"/>
      <c r="C29" s="14"/>
      <c r="D29" s="73"/>
      <c r="E29" s="99"/>
      <c r="F29" s="74"/>
      <c r="G29" s="75"/>
      <c r="H29" s="15"/>
    </row>
    <row r="30" spans="1:8" ht="15.75" x14ac:dyDescent="0.25">
      <c r="A30" s="70" t="s">
        <v>67</v>
      </c>
      <c r="B30" s="13"/>
      <c r="C30" s="14"/>
      <c r="D30" s="137">
        <v>1</v>
      </c>
      <c r="E30" s="99">
        <v>44552</v>
      </c>
      <c r="F30" s="74">
        <v>13232</v>
      </c>
      <c r="G30" s="75">
        <f>F30/E30</f>
        <v>0.29700125695816126</v>
      </c>
      <c r="H30" s="15"/>
    </row>
    <row r="31" spans="1:8" ht="15.75" x14ac:dyDescent="0.25">
      <c r="A31" s="70" t="s">
        <v>155</v>
      </c>
      <c r="B31" s="13"/>
      <c r="C31" s="14"/>
      <c r="D31" s="137">
        <v>2</v>
      </c>
      <c r="E31" s="99">
        <v>297033</v>
      </c>
      <c r="F31" s="74">
        <v>71948</v>
      </c>
      <c r="G31" s="75">
        <f>F31/E31</f>
        <v>0.24222224466641754</v>
      </c>
      <c r="H31" s="15"/>
    </row>
    <row r="32" spans="1:8" ht="15.75" x14ac:dyDescent="0.25">
      <c r="A32" s="70" t="s">
        <v>53</v>
      </c>
      <c r="B32" s="13"/>
      <c r="C32" s="14"/>
      <c r="D32" s="137">
        <v>1</v>
      </c>
      <c r="E32" s="99">
        <v>150004</v>
      </c>
      <c r="F32" s="74">
        <v>64810</v>
      </c>
      <c r="G32" s="75">
        <f>F32/E32</f>
        <v>0.43205514519612809</v>
      </c>
      <c r="H32" s="15"/>
    </row>
    <row r="33" spans="1:8" ht="15.75" x14ac:dyDescent="0.25">
      <c r="A33" s="70" t="s">
        <v>97</v>
      </c>
      <c r="B33" s="13"/>
      <c r="C33" s="14"/>
      <c r="D33" s="137">
        <v>1</v>
      </c>
      <c r="E33" s="99">
        <v>27850</v>
      </c>
      <c r="F33" s="74">
        <v>11049</v>
      </c>
      <c r="G33" s="75">
        <f>F33/E33</f>
        <v>0.39673249551166967</v>
      </c>
      <c r="H33" s="15"/>
    </row>
    <row r="34" spans="1:8" ht="15.75" x14ac:dyDescent="0.25">
      <c r="A34" s="70" t="s">
        <v>102</v>
      </c>
      <c r="B34" s="13"/>
      <c r="C34" s="14"/>
      <c r="D34" s="137">
        <v>2</v>
      </c>
      <c r="E34" s="99">
        <v>1360781</v>
      </c>
      <c r="F34" s="74">
        <v>260820</v>
      </c>
      <c r="G34" s="75">
        <f>F34/E34</f>
        <v>0.1916693428259213</v>
      </c>
      <c r="H34" s="15"/>
    </row>
    <row r="35" spans="1:8" x14ac:dyDescent="0.2">
      <c r="A35" s="16" t="s">
        <v>28</v>
      </c>
      <c r="B35" s="13"/>
      <c r="C35" s="14"/>
      <c r="D35" s="77"/>
      <c r="E35" s="99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9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99"/>
      <c r="F37" s="74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40</v>
      </c>
      <c r="E39" s="82">
        <f>SUM(E9:E38)</f>
        <v>9943689</v>
      </c>
      <c r="F39" s="82">
        <f>SUM(F9:F38)</f>
        <v>2319014</v>
      </c>
      <c r="G39" s="83">
        <f>F39/E39</f>
        <v>0.23321465504401837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88" t="s">
        <v>134</v>
      </c>
      <c r="H43" s="2"/>
    </row>
    <row r="44" spans="1:8" ht="15.75" x14ac:dyDescent="0.25">
      <c r="A44" s="27" t="s">
        <v>33</v>
      </c>
      <c r="B44" s="28"/>
      <c r="C44" s="14"/>
      <c r="D44" s="73">
        <v>108</v>
      </c>
      <c r="E44" s="74">
        <v>11459594.050000001</v>
      </c>
      <c r="F44" s="74">
        <v>676656.25</v>
      </c>
      <c r="G44" s="75">
        <f>1-(+F44/E44)</f>
        <v>0.94095286036768466</v>
      </c>
      <c r="H44" s="15"/>
    </row>
    <row r="45" spans="1:8" ht="15.75" x14ac:dyDescent="0.25">
      <c r="A45" s="27" t="s">
        <v>34</v>
      </c>
      <c r="B45" s="28"/>
      <c r="C45" s="14"/>
      <c r="D45" s="73">
        <v>21</v>
      </c>
      <c r="E45" s="74">
        <v>5580793.2000000002</v>
      </c>
      <c r="F45" s="74">
        <v>580038.55000000005</v>
      </c>
      <c r="G45" s="75">
        <f t="shared" ref="G45:G53" si="1">1-(+F45/E45)</f>
        <v>0.89606521345388679</v>
      </c>
      <c r="H45" s="15"/>
    </row>
    <row r="46" spans="1:8" ht="15.75" x14ac:dyDescent="0.25">
      <c r="A46" s="27" t="s">
        <v>35</v>
      </c>
      <c r="B46" s="28"/>
      <c r="C46" s="14"/>
      <c r="D46" s="73">
        <v>87</v>
      </c>
      <c r="E46" s="74">
        <v>5194396</v>
      </c>
      <c r="F46" s="74">
        <v>372811.94</v>
      </c>
      <c r="G46" s="75">
        <f t="shared" si="1"/>
        <v>0.92822804807334669</v>
      </c>
      <c r="H46" s="15"/>
    </row>
    <row r="47" spans="1:8" ht="15.75" x14ac:dyDescent="0.25">
      <c r="A47" s="27" t="s">
        <v>36</v>
      </c>
      <c r="B47" s="28"/>
      <c r="C47" s="14"/>
      <c r="D47" s="73"/>
      <c r="E47" s="74"/>
      <c r="F47" s="74"/>
      <c r="G47" s="75"/>
      <c r="H47" s="15"/>
    </row>
    <row r="48" spans="1:8" ht="15.75" x14ac:dyDescent="0.25">
      <c r="A48" s="27" t="s">
        <v>37</v>
      </c>
      <c r="B48" s="28"/>
      <c r="C48" s="14"/>
      <c r="D48" s="73">
        <v>110</v>
      </c>
      <c r="E48" s="74">
        <v>16601230.17</v>
      </c>
      <c r="F48" s="74">
        <v>969950.53</v>
      </c>
      <c r="G48" s="75">
        <f t="shared" si="1"/>
        <v>0.94157357496598093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16</v>
      </c>
      <c r="E50" s="74">
        <v>1718855</v>
      </c>
      <c r="F50" s="74">
        <v>150140</v>
      </c>
      <c r="G50" s="75">
        <f t="shared" si="1"/>
        <v>0.91265115440220379</v>
      </c>
      <c r="H50" s="15"/>
    </row>
    <row r="51" spans="1:8" ht="15.75" x14ac:dyDescent="0.25">
      <c r="A51" s="27" t="s">
        <v>40</v>
      </c>
      <c r="B51" s="28"/>
      <c r="C51" s="14"/>
      <c r="D51" s="73">
        <v>3</v>
      </c>
      <c r="E51" s="74">
        <v>184910</v>
      </c>
      <c r="F51" s="74">
        <v>23290</v>
      </c>
      <c r="G51" s="75">
        <f t="shared" si="1"/>
        <v>0.87404683359472179</v>
      </c>
      <c r="H51" s="15"/>
    </row>
    <row r="52" spans="1:8" ht="15.75" x14ac:dyDescent="0.25">
      <c r="A52" s="27" t="s">
        <v>41</v>
      </c>
      <c r="B52" s="28"/>
      <c r="C52" s="14"/>
      <c r="D52" s="73">
        <v>5</v>
      </c>
      <c r="E52" s="74">
        <v>272125</v>
      </c>
      <c r="F52" s="74">
        <v>58675</v>
      </c>
      <c r="G52" s="75">
        <f t="shared" si="1"/>
        <v>0.78438217730822235</v>
      </c>
      <c r="H52" s="15"/>
    </row>
    <row r="53" spans="1:8" ht="15.75" x14ac:dyDescent="0.25">
      <c r="A53" s="29" t="s">
        <v>60</v>
      </c>
      <c r="B53" s="30"/>
      <c r="C53" s="14"/>
      <c r="D53" s="73">
        <v>2</v>
      </c>
      <c r="E53" s="74">
        <v>240600</v>
      </c>
      <c r="F53" s="74">
        <v>-3200</v>
      </c>
      <c r="G53" s="75">
        <f t="shared" si="1"/>
        <v>1.0133000831255194</v>
      </c>
      <c r="H53" s="15"/>
    </row>
    <row r="54" spans="1:8" ht="15.75" x14ac:dyDescent="0.25">
      <c r="A54" s="27" t="s">
        <v>61</v>
      </c>
      <c r="B54" s="30"/>
      <c r="C54" s="14"/>
      <c r="D54" s="73">
        <v>1279</v>
      </c>
      <c r="E54" s="74">
        <v>105233997.95999999</v>
      </c>
      <c r="F54" s="74">
        <v>11673916.640000001</v>
      </c>
      <c r="G54" s="75">
        <f>1-(+F54/E54)</f>
        <v>0.88906706134611246</v>
      </c>
      <c r="H54" s="15"/>
    </row>
    <row r="55" spans="1:8" ht="15.75" x14ac:dyDescent="0.25">
      <c r="A55" s="27" t="s">
        <v>62</v>
      </c>
      <c r="B55" s="30"/>
      <c r="C55" s="14"/>
      <c r="D55" s="73">
        <v>15</v>
      </c>
      <c r="E55" s="74">
        <v>412979.6</v>
      </c>
      <c r="F55" s="74">
        <v>54298.83</v>
      </c>
      <c r="G55" s="75">
        <f>1-(+F55/E55)</f>
        <v>0.86851934090691163</v>
      </c>
      <c r="H55" s="15"/>
    </row>
    <row r="56" spans="1:8" ht="15.75" x14ac:dyDescent="0.25">
      <c r="A56" s="72" t="s">
        <v>125</v>
      </c>
      <c r="B56" s="30"/>
      <c r="C56" s="14"/>
      <c r="D56" s="73"/>
      <c r="E56" s="74"/>
      <c r="F56" s="74"/>
      <c r="G56" s="75"/>
      <c r="H56" s="15"/>
    </row>
    <row r="57" spans="1:8" x14ac:dyDescent="0.2">
      <c r="A57" s="16" t="s">
        <v>42</v>
      </c>
      <c r="B57" s="30"/>
      <c r="C57" s="14"/>
      <c r="D57" s="77"/>
      <c r="E57" s="96"/>
      <c r="F57" s="74"/>
      <c r="G57" s="79"/>
      <c r="H57" s="15"/>
    </row>
    <row r="58" spans="1:8" x14ac:dyDescent="0.2">
      <c r="A58" s="16" t="s">
        <v>43</v>
      </c>
      <c r="B58" s="28"/>
      <c r="C58" s="14"/>
      <c r="D58" s="77"/>
      <c r="E58" s="96"/>
      <c r="F58" s="74"/>
      <c r="G58" s="79"/>
      <c r="H58" s="15"/>
    </row>
    <row r="59" spans="1:8" x14ac:dyDescent="0.2">
      <c r="A59" s="16" t="s">
        <v>44</v>
      </c>
      <c r="B59" s="28"/>
      <c r="C59" s="14"/>
      <c r="D59" s="77"/>
      <c r="E59" s="95"/>
      <c r="F59" s="74">
        <v>494</v>
      </c>
      <c r="G59" s="79"/>
      <c r="H59" s="15"/>
    </row>
    <row r="60" spans="1:8" x14ac:dyDescent="0.2">
      <c r="A60" s="16" t="s">
        <v>30</v>
      </c>
      <c r="B60" s="28"/>
      <c r="C60" s="14"/>
      <c r="D60" s="77"/>
      <c r="E60" s="95"/>
      <c r="F60" s="74"/>
      <c r="G60" s="79"/>
      <c r="H60" s="15"/>
    </row>
    <row r="61" spans="1:8" ht="15.75" x14ac:dyDescent="0.25">
      <c r="A61" s="32"/>
      <c r="B61" s="18"/>
      <c r="C61" s="14"/>
      <c r="D61" s="77"/>
      <c r="E61" s="97"/>
      <c r="F61" s="80"/>
      <c r="G61" s="79"/>
      <c r="H61" s="15"/>
    </row>
    <row r="62" spans="1:8" ht="15.75" x14ac:dyDescent="0.25">
      <c r="A62" s="20" t="s">
        <v>45</v>
      </c>
      <c r="B62" s="20"/>
      <c r="C62" s="21"/>
      <c r="D62" s="81">
        <f>SUM(D44:D58)</f>
        <v>1646</v>
      </c>
      <c r="E62" s="82">
        <f>SUM(E44:E61)</f>
        <v>146899480.97999999</v>
      </c>
      <c r="F62" s="82">
        <f>SUM(F44:F61)</f>
        <v>14557071.74</v>
      </c>
      <c r="G62" s="83">
        <f>1-(F62/E62)</f>
        <v>0.90090453932929881</v>
      </c>
      <c r="H62" s="15"/>
    </row>
    <row r="63" spans="1:8" x14ac:dyDescent="0.2">
      <c r="A63" s="33"/>
      <c r="B63" s="33"/>
      <c r="C63" s="50"/>
      <c r="D63" s="98"/>
      <c r="E63" s="92"/>
      <c r="F63" s="34"/>
      <c r="G63" s="34"/>
      <c r="H63" s="2"/>
    </row>
    <row r="64" spans="1:8" ht="18" x14ac:dyDescent="0.25">
      <c r="A64" s="35" t="s">
        <v>46</v>
      </c>
      <c r="B64" s="36"/>
      <c r="C64" s="39"/>
      <c r="D64" s="51"/>
      <c r="E64" s="36"/>
      <c r="F64" s="37">
        <f>F62+F39</f>
        <v>16876085.740000002</v>
      </c>
      <c r="G64" s="36"/>
      <c r="H64" s="2"/>
    </row>
    <row r="65" spans="1:8" ht="18" x14ac:dyDescent="0.25">
      <c r="A65" s="38"/>
      <c r="B65" s="39"/>
      <c r="C65" s="39"/>
      <c r="D65" s="113"/>
      <c r="E65" s="36"/>
      <c r="F65" s="37"/>
      <c r="G65" s="36"/>
      <c r="H65" s="2"/>
    </row>
    <row r="66" spans="1:8" ht="15.75" x14ac:dyDescent="0.25">
      <c r="A66" s="4" t="s">
        <v>47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48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 t="s">
        <v>49</v>
      </c>
      <c r="B68" s="40"/>
      <c r="C68" s="40"/>
      <c r="D68" s="40"/>
      <c r="E68" s="40"/>
      <c r="F68" s="41"/>
      <c r="G68" s="40"/>
      <c r="H68" s="2"/>
    </row>
    <row r="69" spans="1:8" ht="15.75" x14ac:dyDescent="0.25">
      <c r="A69" s="4"/>
      <c r="B69" s="40"/>
      <c r="C69" s="40"/>
      <c r="D69" s="40"/>
      <c r="E69" s="40"/>
      <c r="F69" s="41"/>
      <c r="G69" s="40"/>
      <c r="H69" s="2"/>
    </row>
    <row r="70" spans="1:8" ht="18" x14ac:dyDescent="0.25">
      <c r="A70" s="42" t="s">
        <v>50</v>
      </c>
      <c r="B70" s="39"/>
      <c r="C70" s="39"/>
      <c r="D70" s="39"/>
      <c r="E70" s="39"/>
      <c r="F70" s="37"/>
      <c r="G70" s="39"/>
      <c r="H70" s="2"/>
    </row>
    <row r="71" spans="1:8" ht="18" x14ac:dyDescent="0.25">
      <c r="A71" s="43"/>
      <c r="B71" s="39"/>
      <c r="C71" s="39"/>
      <c r="D71" s="39"/>
      <c r="E71" s="37"/>
      <c r="F71" s="2"/>
      <c r="G71" s="2"/>
      <c r="H71" s="2"/>
    </row>
    <row r="72" spans="1:8" ht="18" x14ac:dyDescent="0.25">
      <c r="A72" s="115"/>
      <c r="B72" s="116"/>
      <c r="C72" s="116"/>
      <c r="D72" s="116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40" zoomScale="87" workbookViewId="0">
      <selection activeCell="D9" sqref="D9"/>
    </sheetView>
  </sheetViews>
  <sheetFormatPr defaultRowHeight="23.25" x14ac:dyDescent="0.35"/>
  <cols>
    <col min="1" max="1" width="9.6640625" style="53" customWidth="1"/>
    <col min="2" max="2" width="15.6640625" style="53" customWidth="1"/>
    <col min="3" max="3" width="3.6640625" style="53" customWidth="1"/>
    <col min="4" max="4" width="7.6640625" style="53" customWidth="1"/>
    <col min="5" max="6" width="14.6640625" style="53" customWidth="1"/>
    <col min="7" max="7" width="11.6640625" style="53" customWidth="1"/>
    <col min="8" max="16384" width="8.88671875" style="53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FEBRUARY 2024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customHeight="1" x14ac:dyDescent="0.35">
      <c r="A10" s="93" t="s">
        <v>11</v>
      </c>
      <c r="B10" s="13"/>
      <c r="C10" s="14"/>
      <c r="D10" s="73"/>
      <c r="E10" s="74"/>
      <c r="F10" s="74"/>
      <c r="G10" s="75"/>
      <c r="H10" s="15"/>
    </row>
    <row r="11" spans="1:8" ht="15.75" customHeight="1" x14ac:dyDescent="0.35">
      <c r="A11" s="93" t="s">
        <v>69</v>
      </c>
      <c r="B11" s="13"/>
      <c r="C11" s="14"/>
      <c r="D11" s="73"/>
      <c r="E11" s="74"/>
      <c r="F11" s="74"/>
      <c r="G11" s="75"/>
      <c r="H11" s="15"/>
    </row>
    <row r="12" spans="1:8" ht="15.75" customHeight="1" x14ac:dyDescent="0.3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customHeight="1" x14ac:dyDescent="0.35">
      <c r="A13" s="93" t="s">
        <v>114</v>
      </c>
      <c r="B13" s="13"/>
      <c r="C13" s="14"/>
      <c r="D13" s="73"/>
      <c r="E13" s="74"/>
      <c r="F13" s="74"/>
      <c r="G13" s="75"/>
      <c r="H13" s="15"/>
    </row>
    <row r="14" spans="1:8" ht="15.75" customHeight="1" x14ac:dyDescent="0.35">
      <c r="A14" s="93" t="s">
        <v>96</v>
      </c>
      <c r="B14" s="13"/>
      <c r="C14" s="14"/>
      <c r="D14" s="73"/>
      <c r="E14" s="74"/>
      <c r="F14" s="74"/>
      <c r="G14" s="75"/>
      <c r="H14" s="15"/>
    </row>
    <row r="15" spans="1:8" ht="15.75" customHeight="1" x14ac:dyDescent="0.35">
      <c r="A15" s="93" t="s">
        <v>57</v>
      </c>
      <c r="B15" s="13"/>
      <c r="C15" s="14"/>
      <c r="D15" s="73"/>
      <c r="E15" s="74"/>
      <c r="F15" s="74"/>
      <c r="G15" s="75"/>
      <c r="H15" s="15"/>
    </row>
    <row r="16" spans="1:8" ht="15.75" customHeight="1" x14ac:dyDescent="0.35">
      <c r="A16" s="93" t="s">
        <v>70</v>
      </c>
      <c r="B16" s="13"/>
      <c r="C16" s="14"/>
      <c r="D16" s="73"/>
      <c r="E16" s="74"/>
      <c r="F16" s="74"/>
      <c r="G16" s="75"/>
      <c r="H16" s="15"/>
    </row>
    <row r="17" spans="1:8" ht="15.75" customHeight="1" x14ac:dyDescent="0.35">
      <c r="A17" s="93" t="s">
        <v>25</v>
      </c>
      <c r="B17" s="13"/>
      <c r="C17" s="14"/>
      <c r="D17" s="73"/>
      <c r="E17" s="74"/>
      <c r="F17" s="74"/>
      <c r="G17" s="75"/>
      <c r="H17" s="15"/>
    </row>
    <row r="18" spans="1:8" ht="15.75" customHeight="1" x14ac:dyDescent="0.35">
      <c r="A18" s="93" t="s">
        <v>14</v>
      </c>
      <c r="B18" s="13"/>
      <c r="C18" s="14"/>
      <c r="D18" s="73"/>
      <c r="E18" s="74"/>
      <c r="F18" s="74"/>
      <c r="G18" s="75"/>
      <c r="H18" s="15"/>
    </row>
    <row r="19" spans="1:8" ht="15.75" customHeight="1" x14ac:dyDescent="0.3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customHeight="1" x14ac:dyDescent="0.3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customHeight="1" x14ac:dyDescent="0.35">
      <c r="A21" s="93" t="s">
        <v>71</v>
      </c>
      <c r="B21" s="13"/>
      <c r="C21" s="14"/>
      <c r="D21" s="73"/>
      <c r="E21" s="74"/>
      <c r="F21" s="74"/>
      <c r="G21" s="75"/>
      <c r="H21" s="15"/>
    </row>
    <row r="22" spans="1:8" ht="15.75" customHeight="1" x14ac:dyDescent="0.35">
      <c r="A22" s="93" t="s">
        <v>126</v>
      </c>
      <c r="B22" s="13"/>
      <c r="C22" s="14"/>
      <c r="D22" s="73"/>
      <c r="E22" s="74"/>
      <c r="F22" s="74"/>
      <c r="G22" s="75"/>
      <c r="H22" s="15"/>
    </row>
    <row r="23" spans="1:8" ht="15.75" customHeight="1" x14ac:dyDescent="0.35">
      <c r="A23" s="93" t="s">
        <v>18</v>
      </c>
      <c r="B23" s="13"/>
      <c r="C23" s="14"/>
      <c r="D23" s="73"/>
      <c r="E23" s="74"/>
      <c r="F23" s="74"/>
      <c r="G23" s="75"/>
      <c r="H23" s="15"/>
    </row>
    <row r="24" spans="1:8" ht="15.75" customHeight="1" x14ac:dyDescent="0.3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customHeight="1" x14ac:dyDescent="0.3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customHeight="1" x14ac:dyDescent="0.3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customHeight="1" x14ac:dyDescent="0.3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customHeight="1" x14ac:dyDescent="0.3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customHeight="1" x14ac:dyDescent="0.35">
      <c r="A29" s="70" t="s">
        <v>24</v>
      </c>
      <c r="B29" s="13"/>
      <c r="C29" s="14"/>
      <c r="D29" s="73"/>
      <c r="E29" s="74"/>
      <c r="F29" s="74"/>
      <c r="G29" s="75"/>
      <c r="H29" s="15"/>
    </row>
    <row r="30" spans="1:8" ht="15.75" customHeight="1" x14ac:dyDescent="0.35">
      <c r="A30" s="70" t="s">
        <v>111</v>
      </c>
      <c r="B30" s="13"/>
      <c r="C30" s="14"/>
      <c r="D30" s="73"/>
      <c r="E30" s="74"/>
      <c r="F30" s="74"/>
      <c r="G30" s="75"/>
      <c r="H30" s="15"/>
    </row>
    <row r="31" spans="1:8" ht="15.75" customHeight="1" x14ac:dyDescent="0.35">
      <c r="A31" s="70" t="s">
        <v>27</v>
      </c>
      <c r="B31" s="13"/>
      <c r="C31" s="14"/>
      <c r="D31" s="73"/>
      <c r="E31" s="74"/>
      <c r="F31" s="74"/>
      <c r="G31" s="75"/>
      <c r="H31" s="15"/>
    </row>
    <row r="32" spans="1:8" ht="15.75" customHeight="1" x14ac:dyDescent="0.3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customHeight="1" x14ac:dyDescent="0.35">
      <c r="A33" s="70" t="s">
        <v>117</v>
      </c>
      <c r="B33" s="13"/>
      <c r="C33" s="14"/>
      <c r="D33" s="73"/>
      <c r="E33" s="74"/>
      <c r="F33" s="74"/>
      <c r="G33" s="75"/>
      <c r="H33" s="15"/>
    </row>
    <row r="34" spans="1:8" ht="15.75" customHeight="1" x14ac:dyDescent="0.35">
      <c r="A34" s="70" t="s">
        <v>129</v>
      </c>
      <c r="B34" s="13"/>
      <c r="C34" s="14"/>
      <c r="D34" s="73"/>
      <c r="E34" s="74"/>
      <c r="F34" s="74"/>
      <c r="G34" s="75"/>
      <c r="H34" s="15"/>
    </row>
    <row r="35" spans="1:8" ht="15.75" customHeight="1" x14ac:dyDescent="0.35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ht="15.75" customHeight="1" x14ac:dyDescent="0.35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ht="15.75" customHeight="1" x14ac:dyDescent="0.35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ht="15.75" customHeight="1" x14ac:dyDescent="0.35">
      <c r="A38" s="17"/>
      <c r="B38" s="18"/>
      <c r="C38" s="14"/>
      <c r="D38" s="77"/>
      <c r="E38" s="80"/>
      <c r="F38" s="80"/>
      <c r="G38" s="79"/>
      <c r="H38" s="15"/>
    </row>
    <row r="39" spans="1:8" ht="15.75" customHeight="1" x14ac:dyDescent="0.35">
      <c r="A39" s="19" t="s">
        <v>31</v>
      </c>
      <c r="B39" s="20"/>
      <c r="C39" s="21"/>
      <c r="D39" s="81">
        <f>SUM(D9:D38)</f>
        <v>0</v>
      </c>
      <c r="E39" s="82">
        <f>SUM(E9:E38)</f>
        <v>0</v>
      </c>
      <c r="F39" s="82">
        <f>SUM(F9:F38)</f>
        <v>0</v>
      </c>
      <c r="G39" s="83">
        <v>0</v>
      </c>
      <c r="H39" s="15"/>
    </row>
    <row r="40" spans="1:8" ht="15.75" customHeight="1" x14ac:dyDescent="0.35">
      <c r="A40" s="22"/>
      <c r="B40" s="22"/>
      <c r="C40" s="22"/>
      <c r="D40" s="84"/>
      <c r="E40" s="85"/>
      <c r="F40" s="86"/>
      <c r="G40" s="86"/>
      <c r="H40" s="2"/>
    </row>
    <row r="41" spans="1:8" ht="15.75" customHeight="1" x14ac:dyDescent="0.3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customHeight="1" x14ac:dyDescent="0.35">
      <c r="A42" s="26"/>
      <c r="B42" s="26"/>
      <c r="C42" s="26"/>
      <c r="D42" s="89"/>
      <c r="E42" s="25" t="s">
        <v>132</v>
      </c>
      <c r="F42" s="25" t="s">
        <v>132</v>
      </c>
      <c r="G42" s="25" t="s">
        <v>5</v>
      </c>
      <c r="H42" s="2"/>
    </row>
    <row r="43" spans="1:8" ht="15.75" customHeight="1" x14ac:dyDescent="0.3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88" t="s">
        <v>134</v>
      </c>
      <c r="H43" s="2"/>
    </row>
    <row r="44" spans="1:8" ht="15.75" customHeight="1" x14ac:dyDescent="0.35">
      <c r="A44" s="27" t="s">
        <v>33</v>
      </c>
      <c r="B44" s="28"/>
      <c r="C44" s="14"/>
      <c r="D44" s="73">
        <v>9</v>
      </c>
      <c r="E44" s="74">
        <v>483726.35</v>
      </c>
      <c r="F44" s="74">
        <v>19823.61</v>
      </c>
      <c r="G44" s="75">
        <f>1-(+F44/E44)</f>
        <v>0.95901895772268764</v>
      </c>
      <c r="H44" s="15"/>
    </row>
    <row r="45" spans="1:8" ht="15.75" customHeight="1" x14ac:dyDescent="0.3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customHeight="1" x14ac:dyDescent="0.35">
      <c r="A46" s="27" t="s">
        <v>35</v>
      </c>
      <c r="B46" s="28"/>
      <c r="C46" s="14"/>
      <c r="D46" s="73">
        <v>16</v>
      </c>
      <c r="E46" s="74">
        <v>446631.5</v>
      </c>
      <c r="F46" s="74">
        <v>50228.5</v>
      </c>
      <c r="G46" s="75">
        <f>1-(+F46/E46)</f>
        <v>0.88753928014481742</v>
      </c>
      <c r="H46" s="15"/>
    </row>
    <row r="47" spans="1:8" ht="15.75" customHeight="1" x14ac:dyDescent="0.35">
      <c r="A47" s="27" t="s">
        <v>36</v>
      </c>
      <c r="B47" s="28"/>
      <c r="C47" s="14"/>
      <c r="D47" s="73">
        <v>21</v>
      </c>
      <c r="E47" s="74">
        <v>948353.5</v>
      </c>
      <c r="F47" s="74">
        <v>103101.02</v>
      </c>
      <c r="G47" s="75">
        <f>1-(+F47/E47)</f>
        <v>0.89128418885995564</v>
      </c>
      <c r="H47" s="15"/>
    </row>
    <row r="48" spans="1:8" ht="15.75" customHeight="1" x14ac:dyDescent="0.35">
      <c r="A48" s="27" t="s">
        <v>37</v>
      </c>
      <c r="B48" s="28"/>
      <c r="C48" s="14"/>
      <c r="D48" s="73">
        <v>12</v>
      </c>
      <c r="E48" s="74">
        <v>810471.71</v>
      </c>
      <c r="F48" s="74">
        <v>85884.06</v>
      </c>
      <c r="G48" s="75">
        <f>1-(+F48/E48)</f>
        <v>0.89403200760702672</v>
      </c>
      <c r="H48" s="15"/>
    </row>
    <row r="49" spans="1:8" ht="15.75" customHeight="1" x14ac:dyDescent="0.3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customHeight="1" x14ac:dyDescent="0.35">
      <c r="A50" s="27" t="s">
        <v>39</v>
      </c>
      <c r="B50" s="28"/>
      <c r="C50" s="14"/>
      <c r="D50" s="73">
        <v>6</v>
      </c>
      <c r="E50" s="74">
        <v>372905</v>
      </c>
      <c r="F50" s="74">
        <v>61540</v>
      </c>
      <c r="G50" s="75">
        <f>1-(+F50/E50)</f>
        <v>0.8349713734060954</v>
      </c>
      <c r="H50" s="15"/>
    </row>
    <row r="51" spans="1:8" ht="15.75" customHeight="1" x14ac:dyDescent="0.3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customHeight="1" x14ac:dyDescent="0.3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customHeight="1" x14ac:dyDescent="0.35">
      <c r="A53" s="27" t="s">
        <v>61</v>
      </c>
      <c r="B53" s="30"/>
      <c r="C53" s="14"/>
      <c r="D53" s="73">
        <v>329</v>
      </c>
      <c r="E53" s="74">
        <v>23813151.68</v>
      </c>
      <c r="F53" s="74">
        <v>2794667.67</v>
      </c>
      <c r="G53" s="75">
        <f>1-(+F53/E53)</f>
        <v>0.88264183978859201</v>
      </c>
      <c r="H53" s="15"/>
    </row>
    <row r="54" spans="1:8" ht="15.75" customHeight="1" x14ac:dyDescent="0.35">
      <c r="A54" s="27" t="s">
        <v>62</v>
      </c>
      <c r="B54" s="30"/>
      <c r="C54" s="14"/>
      <c r="D54" s="73"/>
      <c r="E54" s="74"/>
      <c r="F54" s="74"/>
      <c r="G54" s="75"/>
      <c r="H54" s="15"/>
    </row>
    <row r="55" spans="1:8" ht="15.75" customHeight="1" x14ac:dyDescent="0.35">
      <c r="A55" s="31" t="s">
        <v>42</v>
      </c>
      <c r="B55" s="30"/>
      <c r="C55" s="14"/>
      <c r="D55" s="77"/>
      <c r="E55" s="96"/>
      <c r="F55" s="74"/>
      <c r="G55" s="79"/>
      <c r="H55" s="15"/>
    </row>
    <row r="56" spans="1:8" ht="15.75" customHeight="1" x14ac:dyDescent="0.35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ht="15.75" customHeight="1" x14ac:dyDescent="0.35">
      <c r="A57" s="16" t="s">
        <v>29</v>
      </c>
      <c r="B57" s="28"/>
      <c r="C57" s="14"/>
      <c r="D57" s="77"/>
      <c r="E57" s="95"/>
      <c r="F57" s="74"/>
      <c r="G57" s="79"/>
      <c r="H57" s="15"/>
    </row>
    <row r="58" spans="1:8" ht="15.75" customHeight="1" x14ac:dyDescent="0.35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customHeight="1" x14ac:dyDescent="0.35">
      <c r="A59" s="32"/>
      <c r="B59" s="18"/>
      <c r="C59" s="14"/>
      <c r="D59" s="77"/>
      <c r="E59" s="80"/>
      <c r="F59" s="80"/>
      <c r="G59" s="79"/>
      <c r="H59" s="15"/>
    </row>
    <row r="60" spans="1:8" ht="15.75" customHeight="1" x14ac:dyDescent="0.35">
      <c r="A60" s="20" t="s">
        <v>45</v>
      </c>
      <c r="B60" s="20"/>
      <c r="C60" s="21"/>
      <c r="D60" s="81">
        <f>SUM(D44:D56)</f>
        <v>393</v>
      </c>
      <c r="E60" s="82">
        <f>SUM(E44:E59)</f>
        <v>26875239.739999998</v>
      </c>
      <c r="F60" s="82">
        <f>SUM(F44:F59)</f>
        <v>3115244.86</v>
      </c>
      <c r="G60" s="83">
        <f>1-(F60/E60)</f>
        <v>0.88408494621302303</v>
      </c>
      <c r="H60" s="15"/>
    </row>
    <row r="61" spans="1:8" ht="15.75" customHeight="1" x14ac:dyDescent="0.35">
      <c r="A61" s="33"/>
      <c r="B61" s="33"/>
      <c r="C61" s="33"/>
      <c r="D61" s="98"/>
      <c r="E61" s="92"/>
      <c r="F61" s="34"/>
      <c r="G61" s="34"/>
      <c r="H61" s="2"/>
    </row>
    <row r="62" spans="1:8" ht="15.75" customHeight="1" x14ac:dyDescent="0.35">
      <c r="A62" s="35" t="s">
        <v>46</v>
      </c>
      <c r="B62" s="36"/>
      <c r="C62" s="36"/>
      <c r="D62" s="51"/>
      <c r="E62" s="36"/>
      <c r="F62" s="37">
        <f>F60+F39</f>
        <v>3115244.86</v>
      </c>
      <c r="G62" s="36"/>
      <c r="H62" s="2"/>
    </row>
    <row r="63" spans="1:8" ht="15.75" customHeight="1" x14ac:dyDescent="0.35">
      <c r="A63" s="38"/>
      <c r="B63" s="39"/>
      <c r="C63" s="39"/>
      <c r="D63" s="52"/>
      <c r="E63" s="39"/>
      <c r="F63" s="37"/>
      <c r="G63" s="39"/>
      <c r="H63" s="2"/>
    </row>
    <row r="64" spans="1:8" ht="15.75" customHeight="1" x14ac:dyDescent="0.3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customHeight="1" x14ac:dyDescent="0.3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customHeight="1" x14ac:dyDescent="0.3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customHeight="1" x14ac:dyDescent="0.35">
      <c r="A67" s="4"/>
      <c r="B67" s="40"/>
      <c r="C67" s="40"/>
      <c r="D67" s="40"/>
      <c r="E67" s="40"/>
      <c r="F67" s="41"/>
      <c r="G67" s="40"/>
      <c r="H67" s="2"/>
    </row>
    <row r="68" spans="1:8" ht="15.75" customHeight="1" x14ac:dyDescent="0.35">
      <c r="A68" s="42" t="s">
        <v>50</v>
      </c>
      <c r="B68" s="39"/>
      <c r="C68" s="39"/>
      <c r="D68" s="39"/>
      <c r="E68" s="39"/>
      <c r="F68" s="37"/>
      <c r="G68" s="39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topLeftCell="A4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147</v>
      </c>
      <c r="B9" s="13"/>
      <c r="C9" s="14"/>
      <c r="D9" s="73"/>
      <c r="E9" s="74"/>
      <c r="F9" s="74"/>
      <c r="G9" s="103"/>
      <c r="H9" s="15"/>
    </row>
    <row r="10" spans="1:8" ht="15.75" x14ac:dyDescent="0.25">
      <c r="A10" s="93" t="s">
        <v>11</v>
      </c>
      <c r="B10" s="13"/>
      <c r="C10" s="14"/>
      <c r="D10" s="73">
        <v>4</v>
      </c>
      <c r="E10" s="74">
        <v>962701</v>
      </c>
      <c r="F10" s="74">
        <v>80233.5</v>
      </c>
      <c r="G10" s="103">
        <f>F10/E10</f>
        <v>8.3342076096316511E-2</v>
      </c>
      <c r="H10" s="15"/>
    </row>
    <row r="11" spans="1:8" ht="15.75" x14ac:dyDescent="0.25">
      <c r="A11" s="93" t="s">
        <v>73</v>
      </c>
      <c r="B11" s="13"/>
      <c r="C11" s="14"/>
      <c r="D11" s="73">
        <v>1</v>
      </c>
      <c r="E11" s="74">
        <v>238550</v>
      </c>
      <c r="F11" s="74">
        <v>95293</v>
      </c>
      <c r="G11" s="103">
        <f>F11/E11</f>
        <v>0.39946761685181303</v>
      </c>
      <c r="H11" s="15"/>
    </row>
    <row r="12" spans="1:8" ht="15.75" x14ac:dyDescent="0.25">
      <c r="A12" s="93" t="s">
        <v>25</v>
      </c>
      <c r="B12" s="13"/>
      <c r="C12" s="14"/>
      <c r="D12" s="73">
        <v>1</v>
      </c>
      <c r="E12" s="74">
        <v>43890</v>
      </c>
      <c r="F12" s="74">
        <v>21743</v>
      </c>
      <c r="G12" s="103">
        <f>F12/E12</f>
        <v>0.49539758487126906</v>
      </c>
      <c r="H12" s="15"/>
    </row>
    <row r="13" spans="1:8" ht="15.75" x14ac:dyDescent="0.25">
      <c r="A13" s="93" t="s">
        <v>74</v>
      </c>
      <c r="B13" s="13"/>
      <c r="C13" s="14"/>
      <c r="D13" s="73">
        <v>17</v>
      </c>
      <c r="E13" s="74">
        <v>4178357</v>
      </c>
      <c r="F13" s="74">
        <v>826911</v>
      </c>
      <c r="G13" s="103">
        <f>F13/E13</f>
        <v>0.19790338642677013</v>
      </c>
      <c r="H13" s="15"/>
    </row>
    <row r="14" spans="1:8" ht="15.75" x14ac:dyDescent="0.25">
      <c r="A14" s="93" t="s">
        <v>120</v>
      </c>
      <c r="B14" s="13"/>
      <c r="C14" s="14"/>
      <c r="D14" s="73"/>
      <c r="E14" s="74"/>
      <c r="F14" s="74"/>
      <c r="G14" s="103"/>
      <c r="H14" s="15"/>
    </row>
    <row r="15" spans="1:8" ht="15.75" x14ac:dyDescent="0.25">
      <c r="A15" s="93" t="s">
        <v>112</v>
      </c>
      <c r="B15" s="13"/>
      <c r="C15" s="14"/>
      <c r="D15" s="73"/>
      <c r="E15" s="74"/>
      <c r="F15" s="74"/>
      <c r="G15" s="103"/>
      <c r="H15" s="15"/>
    </row>
    <row r="16" spans="1:8" ht="15.75" x14ac:dyDescent="0.25">
      <c r="A16" s="93" t="s">
        <v>121</v>
      </c>
      <c r="B16" s="13"/>
      <c r="C16" s="14"/>
      <c r="D16" s="73"/>
      <c r="E16" s="74"/>
      <c r="F16" s="74"/>
      <c r="G16" s="103"/>
      <c r="H16" s="15"/>
    </row>
    <row r="17" spans="1:8" ht="15.75" x14ac:dyDescent="0.25">
      <c r="A17" s="93" t="s">
        <v>148</v>
      </c>
      <c r="B17" s="13"/>
      <c r="C17" s="14"/>
      <c r="D17" s="73"/>
      <c r="E17" s="74"/>
      <c r="F17" s="74"/>
      <c r="G17" s="103"/>
      <c r="H17" s="15"/>
    </row>
    <row r="18" spans="1:8" ht="15.75" x14ac:dyDescent="0.25">
      <c r="A18" s="93" t="s">
        <v>14</v>
      </c>
      <c r="B18" s="13"/>
      <c r="C18" s="14"/>
      <c r="D18" s="73">
        <v>2</v>
      </c>
      <c r="E18" s="74">
        <v>1085830</v>
      </c>
      <c r="F18" s="74">
        <v>68362</v>
      </c>
      <c r="G18" s="103">
        <f>F18/E18</f>
        <v>6.29582899717267E-2</v>
      </c>
      <c r="H18" s="15"/>
    </row>
    <row r="19" spans="1:8" ht="15.75" x14ac:dyDescent="0.25">
      <c r="A19" s="93" t="s">
        <v>15</v>
      </c>
      <c r="B19" s="13"/>
      <c r="C19" s="14"/>
      <c r="D19" s="73">
        <v>2</v>
      </c>
      <c r="E19" s="74">
        <v>2722047</v>
      </c>
      <c r="F19" s="74">
        <v>924333</v>
      </c>
      <c r="G19" s="103">
        <f>F19/E19</f>
        <v>0.33957275535653869</v>
      </c>
      <c r="H19" s="15"/>
    </row>
    <row r="20" spans="1:8" ht="15.75" x14ac:dyDescent="0.25">
      <c r="A20" s="70" t="s">
        <v>16</v>
      </c>
      <c r="B20" s="13"/>
      <c r="C20" s="14"/>
      <c r="D20" s="73"/>
      <c r="E20" s="74"/>
      <c r="F20" s="74"/>
      <c r="G20" s="103"/>
      <c r="H20" s="15"/>
    </row>
    <row r="21" spans="1:8" ht="15.75" x14ac:dyDescent="0.25">
      <c r="A21" s="93" t="s">
        <v>75</v>
      </c>
      <c r="B21" s="13"/>
      <c r="C21" s="14"/>
      <c r="D21" s="73">
        <v>3</v>
      </c>
      <c r="E21" s="74">
        <v>3875384</v>
      </c>
      <c r="F21" s="74">
        <v>407292</v>
      </c>
      <c r="G21" s="103">
        <f>F21/E21</f>
        <v>0.10509719810991633</v>
      </c>
      <c r="H21" s="15"/>
    </row>
    <row r="22" spans="1:8" ht="15.75" x14ac:dyDescent="0.25">
      <c r="A22" s="93" t="s">
        <v>97</v>
      </c>
      <c r="B22" s="13"/>
      <c r="C22" s="14"/>
      <c r="D22" s="73"/>
      <c r="E22" s="74"/>
      <c r="F22" s="74"/>
      <c r="G22" s="103"/>
      <c r="H22" s="15"/>
    </row>
    <row r="23" spans="1:8" ht="15.75" x14ac:dyDescent="0.25">
      <c r="A23" s="93" t="s">
        <v>150</v>
      </c>
      <c r="B23" s="13"/>
      <c r="C23" s="14"/>
      <c r="D23" s="73">
        <v>1</v>
      </c>
      <c r="E23" s="74">
        <v>1380</v>
      </c>
      <c r="F23" s="74">
        <v>-3294</v>
      </c>
      <c r="G23" s="103">
        <f>F23/E23</f>
        <v>-2.3869565217391306</v>
      </c>
      <c r="H23" s="15"/>
    </row>
    <row r="24" spans="1:8" ht="15.75" x14ac:dyDescent="0.25">
      <c r="A24" s="93" t="s">
        <v>144</v>
      </c>
      <c r="B24" s="13"/>
      <c r="C24" s="14"/>
      <c r="D24" s="73">
        <v>1</v>
      </c>
      <c r="E24" s="74">
        <v>349321</v>
      </c>
      <c r="F24" s="74">
        <v>35869.550000000003</v>
      </c>
      <c r="G24" s="103">
        <f>F24/E24</f>
        <v>0.10268363482298518</v>
      </c>
      <c r="H24" s="15"/>
    </row>
    <row r="25" spans="1:8" ht="15.75" x14ac:dyDescent="0.25">
      <c r="A25" s="94" t="s">
        <v>20</v>
      </c>
      <c r="B25" s="13"/>
      <c r="C25" s="14"/>
      <c r="D25" s="73">
        <v>4</v>
      </c>
      <c r="E25" s="74">
        <v>1651046</v>
      </c>
      <c r="F25" s="74">
        <v>398269</v>
      </c>
      <c r="G25" s="103">
        <f>F25/E25</f>
        <v>0.24122223124007447</v>
      </c>
      <c r="H25" s="15"/>
    </row>
    <row r="26" spans="1:8" ht="15.75" x14ac:dyDescent="0.25">
      <c r="A26" s="94" t="s">
        <v>21</v>
      </c>
      <c r="B26" s="13"/>
      <c r="C26" s="14"/>
      <c r="D26" s="73">
        <v>17</v>
      </c>
      <c r="E26" s="74">
        <v>185562</v>
      </c>
      <c r="F26" s="74">
        <v>185562</v>
      </c>
      <c r="G26" s="103">
        <f>F26/E26</f>
        <v>1</v>
      </c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>
        <v>48400</v>
      </c>
      <c r="F28" s="74">
        <v>-4500</v>
      </c>
      <c r="G28" s="103">
        <f>F28/E28</f>
        <v>-9.2975206611570244E-2</v>
      </c>
      <c r="H28" s="15"/>
    </row>
    <row r="29" spans="1:8" ht="15.75" x14ac:dyDescent="0.25">
      <c r="A29" s="70" t="s">
        <v>152</v>
      </c>
      <c r="B29" s="13"/>
      <c r="C29" s="14"/>
      <c r="D29" s="73">
        <v>1</v>
      </c>
      <c r="E29" s="74">
        <v>1448983</v>
      </c>
      <c r="F29" s="74">
        <v>307622.5</v>
      </c>
      <c r="G29" s="103">
        <f>F29/E29</f>
        <v>0.212302352753621</v>
      </c>
      <c r="H29" s="15"/>
    </row>
    <row r="30" spans="1:8" ht="15.75" x14ac:dyDescent="0.25">
      <c r="A30" s="70" t="s">
        <v>115</v>
      </c>
      <c r="B30" s="13"/>
      <c r="C30" s="14"/>
      <c r="D30" s="73"/>
      <c r="E30" s="74"/>
      <c r="F30" s="74"/>
      <c r="G30" s="103"/>
      <c r="H30" s="15"/>
    </row>
    <row r="31" spans="1:8" ht="15.75" x14ac:dyDescent="0.25">
      <c r="A31" s="70" t="s">
        <v>19</v>
      </c>
      <c r="B31" s="13"/>
      <c r="C31" s="14"/>
      <c r="D31" s="73"/>
      <c r="E31" s="74"/>
      <c r="F31" s="74"/>
      <c r="G31" s="103"/>
      <c r="H31" s="15"/>
    </row>
    <row r="32" spans="1:8" ht="15.75" x14ac:dyDescent="0.25">
      <c r="A32" s="70" t="s">
        <v>143</v>
      </c>
      <c r="B32" s="13"/>
      <c r="C32" s="14"/>
      <c r="D32" s="73">
        <v>2</v>
      </c>
      <c r="E32" s="74">
        <v>355747</v>
      </c>
      <c r="F32" s="74">
        <v>112762</v>
      </c>
      <c r="G32" s="103">
        <f>F32/E32</f>
        <v>0.31697245514368355</v>
      </c>
      <c r="H32" s="15"/>
    </row>
    <row r="33" spans="1:8" ht="15.75" x14ac:dyDescent="0.25">
      <c r="A33" s="70" t="s">
        <v>153</v>
      </c>
      <c r="B33" s="13"/>
      <c r="C33" s="14"/>
      <c r="D33" s="73">
        <v>2</v>
      </c>
      <c r="E33" s="74">
        <v>708839</v>
      </c>
      <c r="F33" s="74">
        <v>283515</v>
      </c>
      <c r="G33" s="103">
        <f>F33/E33</f>
        <v>0.39997093839362674</v>
      </c>
      <c r="H33" s="15"/>
    </row>
    <row r="34" spans="1:8" ht="15.75" x14ac:dyDescent="0.25">
      <c r="A34" s="70" t="s">
        <v>76</v>
      </c>
      <c r="B34" s="13"/>
      <c r="C34" s="14"/>
      <c r="D34" s="73">
        <v>3</v>
      </c>
      <c r="E34" s="74">
        <v>2697986</v>
      </c>
      <c r="F34" s="74">
        <v>361181</v>
      </c>
      <c r="G34" s="103">
        <f>F34/E34</f>
        <v>0.13387059829072501</v>
      </c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135">
        <f>SUM(D9:D38)</f>
        <v>61</v>
      </c>
      <c r="E39" s="136">
        <f>SUM(E9:E38)</f>
        <v>20554023</v>
      </c>
      <c r="F39" s="136">
        <f>SUM(F9:F38)</f>
        <v>4101154.55</v>
      </c>
      <c r="G39" s="109">
        <f>F39/E39</f>
        <v>0.19953050310394221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106"/>
      <c r="H41" s="2"/>
    </row>
    <row r="42" spans="1:8" ht="15.75" x14ac:dyDescent="0.25">
      <c r="A42" s="26"/>
      <c r="B42" s="26"/>
      <c r="C42" s="26"/>
      <c r="D42" s="89"/>
      <c r="E42" s="25" t="s">
        <v>132</v>
      </c>
      <c r="F42" s="25" t="s">
        <v>132</v>
      </c>
      <c r="G42" s="107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108" t="s">
        <v>134</v>
      </c>
      <c r="H43" s="2"/>
    </row>
    <row r="44" spans="1:8" ht="15.75" x14ac:dyDescent="0.25">
      <c r="A44" s="27" t="s">
        <v>33</v>
      </c>
      <c r="B44" s="28"/>
      <c r="C44" s="14"/>
      <c r="D44" s="73">
        <v>93</v>
      </c>
      <c r="E44" s="74">
        <v>16606409.449999999</v>
      </c>
      <c r="F44" s="74">
        <v>934301.56</v>
      </c>
      <c r="G44" s="103">
        <f>1-(+F44/E44)</f>
        <v>0.94373849670435528</v>
      </c>
      <c r="H44" s="15"/>
    </row>
    <row r="45" spans="1:8" ht="15.75" x14ac:dyDescent="0.25">
      <c r="A45" s="27" t="s">
        <v>34</v>
      </c>
      <c r="B45" s="28"/>
      <c r="C45" s="14"/>
      <c r="D45" s="73">
        <v>13</v>
      </c>
      <c r="E45" s="74">
        <v>7465901.4900000002</v>
      </c>
      <c r="F45" s="74">
        <v>916556.08</v>
      </c>
      <c r="G45" s="103">
        <f>1-(+F45/E45)</f>
        <v>0.87723437267051318</v>
      </c>
      <c r="H45" s="15"/>
    </row>
    <row r="46" spans="1:8" ht="15.75" x14ac:dyDescent="0.25">
      <c r="A46" s="27" t="s">
        <v>35</v>
      </c>
      <c r="B46" s="28"/>
      <c r="C46" s="14"/>
      <c r="D46" s="73">
        <v>252</v>
      </c>
      <c r="E46" s="74">
        <v>15095806.75</v>
      </c>
      <c r="F46" s="74">
        <v>742796.6</v>
      </c>
      <c r="G46" s="103">
        <f>1-(+F46/E46)</f>
        <v>0.95079450788544306</v>
      </c>
      <c r="H46" s="15"/>
    </row>
    <row r="47" spans="1:8" ht="15.75" x14ac:dyDescent="0.25">
      <c r="A47" s="27" t="s">
        <v>36</v>
      </c>
      <c r="B47" s="28"/>
      <c r="C47" s="14"/>
      <c r="D47" s="73">
        <v>17</v>
      </c>
      <c r="E47" s="74">
        <v>1526460.5</v>
      </c>
      <c r="F47" s="74">
        <v>141451.23000000001</v>
      </c>
      <c r="G47" s="103">
        <f>1-(+F47/E47)</f>
        <v>0.90733384191729827</v>
      </c>
      <c r="H47" s="15"/>
    </row>
    <row r="48" spans="1:8" ht="15.75" x14ac:dyDescent="0.25">
      <c r="A48" s="27" t="s">
        <v>37</v>
      </c>
      <c r="B48" s="28"/>
      <c r="C48" s="14"/>
      <c r="D48" s="73">
        <v>106</v>
      </c>
      <c r="E48" s="74">
        <v>17322849</v>
      </c>
      <c r="F48" s="74">
        <v>1379056.35</v>
      </c>
      <c r="G48" s="103">
        <f>1-(+F48/E48)</f>
        <v>0.92039090394426459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103"/>
      <c r="H49" s="15"/>
    </row>
    <row r="50" spans="1:8" ht="15.75" x14ac:dyDescent="0.25">
      <c r="A50" s="27" t="s">
        <v>39</v>
      </c>
      <c r="B50" s="28"/>
      <c r="C50" s="14"/>
      <c r="D50" s="73">
        <v>46</v>
      </c>
      <c r="E50" s="74">
        <v>11409386.5</v>
      </c>
      <c r="F50" s="74">
        <v>666949.75</v>
      </c>
      <c r="G50" s="103">
        <f t="shared" ref="G50:G55" si="0">1-(+F50/E50)</f>
        <v>0.94154376749354574</v>
      </c>
      <c r="H50" s="15"/>
    </row>
    <row r="51" spans="1:8" ht="15.75" x14ac:dyDescent="0.25">
      <c r="A51" s="27" t="s">
        <v>40</v>
      </c>
      <c r="B51" s="28"/>
      <c r="C51" s="14"/>
      <c r="D51" s="73">
        <v>8</v>
      </c>
      <c r="E51" s="74">
        <v>704970</v>
      </c>
      <c r="F51" s="74">
        <v>64760</v>
      </c>
      <c r="G51" s="103">
        <f t="shared" si="0"/>
        <v>0.90813793494758643</v>
      </c>
      <c r="H51" s="15"/>
    </row>
    <row r="52" spans="1:8" ht="15.75" x14ac:dyDescent="0.25">
      <c r="A52" s="54" t="s">
        <v>41</v>
      </c>
      <c r="B52" s="28"/>
      <c r="C52" s="14"/>
      <c r="D52" s="73">
        <v>6</v>
      </c>
      <c r="E52" s="74">
        <v>680625</v>
      </c>
      <c r="F52" s="74">
        <v>12700</v>
      </c>
      <c r="G52" s="103">
        <f t="shared" si="0"/>
        <v>0.98134067952249771</v>
      </c>
      <c r="H52" s="15"/>
    </row>
    <row r="53" spans="1:8" ht="15.75" x14ac:dyDescent="0.25">
      <c r="A53" s="55" t="s">
        <v>60</v>
      </c>
      <c r="B53" s="28"/>
      <c r="C53" s="14"/>
      <c r="D53" s="73">
        <v>2</v>
      </c>
      <c r="E53" s="74">
        <v>212300</v>
      </c>
      <c r="F53" s="74">
        <v>25300</v>
      </c>
      <c r="G53" s="103">
        <f t="shared" si="0"/>
        <v>0.88082901554404147</v>
      </c>
      <c r="H53" s="15"/>
    </row>
    <row r="54" spans="1:8" ht="15.75" x14ac:dyDescent="0.25">
      <c r="A54" s="27" t="s">
        <v>98</v>
      </c>
      <c r="B54" s="28"/>
      <c r="C54" s="14"/>
      <c r="D54" s="73">
        <v>1218</v>
      </c>
      <c r="E54" s="74">
        <v>135828206.03999999</v>
      </c>
      <c r="F54" s="74">
        <v>14903882.57</v>
      </c>
      <c r="G54" s="103">
        <f t="shared" si="0"/>
        <v>0.89027402330845062</v>
      </c>
      <c r="H54" s="15"/>
    </row>
    <row r="55" spans="1:8" ht="15.75" x14ac:dyDescent="0.25">
      <c r="A55" s="71" t="s">
        <v>99</v>
      </c>
      <c r="B55" s="30"/>
      <c r="C55" s="14"/>
      <c r="D55" s="73">
        <v>3</v>
      </c>
      <c r="E55" s="74">
        <v>436412</v>
      </c>
      <c r="F55" s="74">
        <v>47464.58</v>
      </c>
      <c r="G55" s="103">
        <f t="shared" si="0"/>
        <v>0.89123905850434904</v>
      </c>
      <c r="H55" s="15"/>
    </row>
    <row r="56" spans="1:8" x14ac:dyDescent="0.2">
      <c r="A56" s="31" t="s">
        <v>42</v>
      </c>
      <c r="B56" s="30"/>
      <c r="C56" s="14"/>
      <c r="D56" s="77"/>
      <c r="E56" s="96"/>
      <c r="F56" s="74"/>
      <c r="G56" s="104"/>
      <c r="H56" s="15"/>
    </row>
    <row r="57" spans="1:8" x14ac:dyDescent="0.2">
      <c r="A57" s="16" t="s">
        <v>43</v>
      </c>
      <c r="B57" s="28"/>
      <c r="C57" s="14"/>
      <c r="D57" s="77"/>
      <c r="E57" s="96"/>
      <c r="F57" s="74"/>
      <c r="G57" s="104"/>
      <c r="H57" s="15"/>
    </row>
    <row r="58" spans="1:8" x14ac:dyDescent="0.2">
      <c r="A58" s="16" t="s">
        <v>29</v>
      </c>
      <c r="B58" s="28"/>
      <c r="C58" s="14"/>
      <c r="D58" s="77"/>
      <c r="E58" s="95"/>
      <c r="F58" s="74"/>
      <c r="G58" s="104"/>
      <c r="H58" s="15"/>
    </row>
    <row r="59" spans="1:8" x14ac:dyDescent="0.2">
      <c r="A59" s="16" t="s">
        <v>30</v>
      </c>
      <c r="B59" s="28"/>
      <c r="C59" s="14"/>
      <c r="D59" s="77"/>
      <c r="E59" s="95"/>
      <c r="F59" s="74"/>
      <c r="G59" s="104"/>
      <c r="H59" s="15"/>
    </row>
    <row r="60" spans="1:8" ht="15.75" x14ac:dyDescent="0.25">
      <c r="A60" s="32"/>
      <c r="B60" s="18"/>
      <c r="C60" s="14"/>
      <c r="D60" s="77"/>
      <c r="E60" s="80"/>
      <c r="F60" s="80"/>
      <c r="G60" s="104"/>
      <c r="H60" s="2"/>
    </row>
    <row r="61" spans="1:8" ht="15.75" x14ac:dyDescent="0.25">
      <c r="A61" s="20" t="s">
        <v>45</v>
      </c>
      <c r="B61" s="20"/>
      <c r="C61" s="21"/>
      <c r="D61" s="81">
        <f>SUM(D44:D57)</f>
        <v>1764</v>
      </c>
      <c r="E61" s="82">
        <f>SUM(E44:E60)</f>
        <v>207289326.72999999</v>
      </c>
      <c r="F61" s="82">
        <f>SUM(F44:F60)</f>
        <v>19835218.719999999</v>
      </c>
      <c r="G61" s="109">
        <f>1-(+F61/E61)</f>
        <v>0.90431143256190938</v>
      </c>
      <c r="H61" s="2"/>
    </row>
    <row r="62" spans="1:8" x14ac:dyDescent="0.2">
      <c r="A62" s="33"/>
      <c r="B62" s="33"/>
      <c r="C62" s="33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6"/>
      <c r="D63" s="36"/>
      <c r="E63" s="36"/>
      <c r="F63" s="37">
        <f>F61+F39</f>
        <v>23936373.27</v>
      </c>
      <c r="G63" s="36"/>
      <c r="H63" s="2"/>
    </row>
    <row r="64" spans="1:8" ht="18" x14ac:dyDescent="0.25">
      <c r="A64" s="35"/>
      <c r="B64" s="36"/>
      <c r="C64" s="36"/>
      <c r="D64" s="36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44"/>
      <c r="F71" s="2"/>
      <c r="G71" s="2"/>
      <c r="H71" s="2"/>
    </row>
    <row r="72" spans="1:8" ht="18" x14ac:dyDescent="0.25">
      <c r="A72" s="43"/>
      <c r="B72" s="39"/>
      <c r="C72" s="39"/>
      <c r="D72" s="39"/>
      <c r="E72" s="45"/>
      <c r="F72" s="2"/>
      <c r="G72" s="2"/>
      <c r="H72" s="2"/>
    </row>
    <row r="73" spans="1:8" ht="18" x14ac:dyDescent="0.25">
      <c r="A73" s="43"/>
      <c r="B73" s="39"/>
      <c r="C73" s="39"/>
      <c r="D73" s="39"/>
      <c r="E73" s="46"/>
      <c r="F73" s="2"/>
      <c r="G73" s="2"/>
      <c r="H73" s="2"/>
    </row>
    <row r="74" spans="1:8" ht="18" x14ac:dyDescent="0.25">
      <c r="A74" s="43"/>
      <c r="B74" s="39"/>
      <c r="C74" s="39"/>
      <c r="D74" s="39"/>
      <c r="E74" s="37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44"/>
      <c r="F76" s="2"/>
      <c r="G76" s="2"/>
      <c r="H76" s="2"/>
    </row>
    <row r="77" spans="1:8" ht="18" x14ac:dyDescent="0.25">
      <c r="A77" s="43"/>
      <c r="B77" s="39"/>
      <c r="C77" s="39"/>
      <c r="D77" s="39"/>
      <c r="E77" s="45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7"/>
      <c r="F80" s="2"/>
      <c r="G80" s="2"/>
      <c r="H80" s="2"/>
    </row>
    <row r="81" spans="1:8" ht="18" x14ac:dyDescent="0.25">
      <c r="A81" s="43"/>
      <c r="B81" s="39"/>
      <c r="C81" s="39"/>
      <c r="D81" s="39"/>
      <c r="E81" s="39"/>
      <c r="F81" s="2"/>
      <c r="G81" s="2"/>
      <c r="H81" s="2"/>
    </row>
    <row r="82" spans="1:8" ht="15.75" x14ac:dyDescent="0.25">
      <c r="A82" s="48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46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FEBRUARY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117"/>
      <c r="C5" s="117"/>
      <c r="D5" s="61" t="s">
        <v>77</v>
      </c>
      <c r="E5" s="62"/>
      <c r="F5" s="8"/>
      <c r="G5" s="118"/>
      <c r="H5" s="2"/>
    </row>
    <row r="6" spans="1:8" ht="18" x14ac:dyDescent="0.25">
      <c r="A6" s="23" t="s">
        <v>3</v>
      </c>
      <c r="B6" s="117"/>
      <c r="C6" s="117"/>
      <c r="D6" s="117"/>
      <c r="E6" s="117"/>
      <c r="F6" s="118"/>
      <c r="G6" s="118"/>
      <c r="H6" s="2"/>
    </row>
    <row r="7" spans="1:8" ht="15.75" x14ac:dyDescent="0.25">
      <c r="A7" s="64"/>
      <c r="B7" s="64"/>
      <c r="C7" s="64"/>
      <c r="D7" s="64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4"/>
      <c r="B8" s="64"/>
      <c r="C8" s="64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99"/>
      <c r="F9" s="110"/>
      <c r="G9" s="103"/>
      <c r="H9" s="15"/>
    </row>
    <row r="10" spans="1:8" ht="15.75" x14ac:dyDescent="0.25">
      <c r="A10" s="93" t="s">
        <v>11</v>
      </c>
      <c r="B10" s="13"/>
      <c r="C10" s="14"/>
      <c r="D10" s="73"/>
      <c r="E10" s="99"/>
      <c r="F10" s="110"/>
      <c r="G10" s="103"/>
      <c r="H10" s="15"/>
    </row>
    <row r="11" spans="1:8" ht="15.75" x14ac:dyDescent="0.25">
      <c r="A11" s="93" t="s">
        <v>119</v>
      </c>
      <c r="B11" s="13"/>
      <c r="C11" s="14"/>
      <c r="D11" s="73"/>
      <c r="E11" s="99"/>
      <c r="F11" s="110"/>
      <c r="G11" s="103"/>
      <c r="H11" s="15"/>
    </row>
    <row r="12" spans="1:8" ht="15.75" x14ac:dyDescent="0.25">
      <c r="A12" s="93" t="s">
        <v>25</v>
      </c>
      <c r="B12" s="13"/>
      <c r="C12" s="14"/>
      <c r="D12" s="73"/>
      <c r="E12" s="99"/>
      <c r="F12" s="110"/>
      <c r="G12" s="103"/>
      <c r="H12" s="15"/>
    </row>
    <row r="13" spans="1:8" ht="15.75" x14ac:dyDescent="0.25">
      <c r="A13" s="93" t="s">
        <v>74</v>
      </c>
      <c r="B13" s="13"/>
      <c r="C13" s="14"/>
      <c r="D13" s="73">
        <v>18</v>
      </c>
      <c r="E13" s="99">
        <v>2142485</v>
      </c>
      <c r="F13" s="110">
        <v>643209.41</v>
      </c>
      <c r="G13" s="103">
        <f>F13/E13</f>
        <v>0.30021652893719208</v>
      </c>
      <c r="H13" s="15"/>
    </row>
    <row r="14" spans="1:8" ht="15.75" x14ac:dyDescent="0.25">
      <c r="A14" s="93" t="s">
        <v>106</v>
      </c>
      <c r="B14" s="13"/>
      <c r="C14" s="14"/>
      <c r="D14" s="73">
        <v>3</v>
      </c>
      <c r="E14" s="99">
        <v>442628</v>
      </c>
      <c r="F14" s="110">
        <v>97520.5</v>
      </c>
      <c r="G14" s="103">
        <f>F14/E14</f>
        <v>0.22032157929457694</v>
      </c>
      <c r="H14" s="15"/>
    </row>
    <row r="15" spans="1:8" ht="15.75" x14ac:dyDescent="0.25">
      <c r="A15" s="93" t="s">
        <v>108</v>
      </c>
      <c r="B15" s="13"/>
      <c r="C15" s="14"/>
      <c r="D15" s="73"/>
      <c r="E15" s="99"/>
      <c r="F15" s="110"/>
      <c r="G15" s="103"/>
      <c r="H15" s="15"/>
    </row>
    <row r="16" spans="1:8" ht="15.75" x14ac:dyDescent="0.25">
      <c r="A16" s="93" t="s">
        <v>103</v>
      </c>
      <c r="B16" s="13"/>
      <c r="C16" s="14"/>
      <c r="D16" s="73"/>
      <c r="E16" s="99"/>
      <c r="F16" s="110"/>
      <c r="G16" s="103"/>
      <c r="H16" s="15"/>
    </row>
    <row r="17" spans="1:8" ht="15.75" x14ac:dyDescent="0.25">
      <c r="A17" s="93" t="s">
        <v>78</v>
      </c>
      <c r="B17" s="13"/>
      <c r="C17" s="14"/>
      <c r="D17" s="73">
        <v>2</v>
      </c>
      <c r="E17" s="99">
        <v>275015</v>
      </c>
      <c r="F17" s="110">
        <v>57658</v>
      </c>
      <c r="G17" s="103">
        <f>F17/E17</f>
        <v>0.20965401887169791</v>
      </c>
      <c r="H17" s="15"/>
    </row>
    <row r="18" spans="1:8" ht="15.75" x14ac:dyDescent="0.25">
      <c r="A18" s="70" t="s">
        <v>113</v>
      </c>
      <c r="B18" s="13"/>
      <c r="C18" s="14"/>
      <c r="D18" s="73">
        <v>1</v>
      </c>
      <c r="E18" s="99">
        <v>440029</v>
      </c>
      <c r="F18" s="110">
        <v>87045.18</v>
      </c>
      <c r="G18" s="103">
        <f>F18/E18</f>
        <v>0.19781691661231418</v>
      </c>
      <c r="H18" s="15"/>
    </row>
    <row r="19" spans="1:8" ht="15.75" x14ac:dyDescent="0.25">
      <c r="A19" s="70" t="s">
        <v>14</v>
      </c>
      <c r="B19" s="13"/>
      <c r="C19" s="14"/>
      <c r="D19" s="73"/>
      <c r="E19" s="99"/>
      <c r="F19" s="110"/>
      <c r="G19" s="103"/>
      <c r="H19" s="15"/>
    </row>
    <row r="20" spans="1:8" ht="15.75" x14ac:dyDescent="0.25">
      <c r="A20" s="93" t="s">
        <v>15</v>
      </c>
      <c r="B20" s="13"/>
      <c r="C20" s="14"/>
      <c r="D20" s="73">
        <v>2</v>
      </c>
      <c r="E20" s="99">
        <v>1003997</v>
      </c>
      <c r="F20" s="110">
        <v>284035</v>
      </c>
      <c r="G20" s="103">
        <f>F20/E20</f>
        <v>0.28290423178555313</v>
      </c>
      <c r="H20" s="15"/>
    </row>
    <row r="21" spans="1:8" ht="15.75" x14ac:dyDescent="0.25">
      <c r="A21" s="93" t="s">
        <v>59</v>
      </c>
      <c r="B21" s="13"/>
      <c r="C21" s="14"/>
      <c r="D21" s="73"/>
      <c r="E21" s="99"/>
      <c r="F21" s="110"/>
      <c r="G21" s="103"/>
      <c r="H21" s="15"/>
    </row>
    <row r="22" spans="1:8" ht="15.75" x14ac:dyDescent="0.25">
      <c r="A22" s="93" t="s">
        <v>97</v>
      </c>
      <c r="B22" s="13"/>
      <c r="C22" s="14"/>
      <c r="D22" s="73"/>
      <c r="E22" s="99"/>
      <c r="F22" s="110"/>
      <c r="G22" s="103"/>
      <c r="H22" s="15"/>
    </row>
    <row r="23" spans="1:8" ht="15.75" x14ac:dyDescent="0.25">
      <c r="A23" s="93" t="s">
        <v>114</v>
      </c>
      <c r="B23" s="13"/>
      <c r="C23" s="14"/>
      <c r="D23" s="73">
        <v>3</v>
      </c>
      <c r="E23" s="99">
        <v>1019942</v>
      </c>
      <c r="F23" s="110">
        <v>186691.59</v>
      </c>
      <c r="G23" s="103">
        <f t="shared" ref="G23:G29" si="0">F23/E23</f>
        <v>0.18304137882350172</v>
      </c>
      <c r="H23" s="15"/>
    </row>
    <row r="24" spans="1:8" ht="15.75" x14ac:dyDescent="0.25">
      <c r="A24" s="93" t="s">
        <v>18</v>
      </c>
      <c r="B24" s="13"/>
      <c r="C24" s="14"/>
      <c r="D24" s="73">
        <v>3</v>
      </c>
      <c r="E24" s="99">
        <v>1692881</v>
      </c>
      <c r="F24" s="110">
        <v>117879.5</v>
      </c>
      <c r="G24" s="103">
        <f t="shared" si="0"/>
        <v>6.9632478597137074E-2</v>
      </c>
      <c r="H24" s="15"/>
    </row>
    <row r="25" spans="1:8" ht="15.75" x14ac:dyDescent="0.25">
      <c r="A25" s="94" t="s">
        <v>20</v>
      </c>
      <c r="B25" s="13"/>
      <c r="C25" s="14"/>
      <c r="D25" s="73">
        <v>4</v>
      </c>
      <c r="E25" s="99">
        <v>839475</v>
      </c>
      <c r="F25" s="110">
        <v>206973</v>
      </c>
      <c r="G25" s="103">
        <f t="shared" si="0"/>
        <v>0.24655052264808364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110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99"/>
      <c r="F27" s="110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99"/>
      <c r="F28" s="110"/>
      <c r="G28" s="103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99">
        <v>49720</v>
      </c>
      <c r="F29" s="110">
        <v>15404</v>
      </c>
      <c r="G29" s="103">
        <f t="shared" si="0"/>
        <v>0.3098149637972647</v>
      </c>
      <c r="H29" s="15"/>
    </row>
    <row r="30" spans="1:8" ht="15.75" x14ac:dyDescent="0.25">
      <c r="A30" s="70" t="s">
        <v>67</v>
      </c>
      <c r="B30" s="13"/>
      <c r="C30" s="14"/>
      <c r="D30" s="73"/>
      <c r="E30" s="99"/>
      <c r="F30" s="110"/>
      <c r="G30" s="103"/>
      <c r="H30" s="15"/>
    </row>
    <row r="31" spans="1:8" ht="15.75" x14ac:dyDescent="0.25">
      <c r="A31" s="70" t="s">
        <v>157</v>
      </c>
      <c r="B31" s="13"/>
      <c r="C31" s="14"/>
      <c r="D31" s="73">
        <v>1</v>
      </c>
      <c r="E31" s="99">
        <v>836999</v>
      </c>
      <c r="F31" s="110">
        <v>-2966</v>
      </c>
      <c r="G31" s="103">
        <f>F31/E31</f>
        <v>-3.5436123579598066E-3</v>
      </c>
      <c r="H31" s="15"/>
    </row>
    <row r="32" spans="1:8" ht="15.75" x14ac:dyDescent="0.25">
      <c r="A32" s="70" t="s">
        <v>109</v>
      </c>
      <c r="B32" s="13"/>
      <c r="C32" s="14"/>
      <c r="D32" s="73">
        <v>1</v>
      </c>
      <c r="E32" s="99">
        <v>95316</v>
      </c>
      <c r="F32" s="110">
        <v>12171</v>
      </c>
      <c r="G32" s="103">
        <f>F32/E32</f>
        <v>0.12769104872214529</v>
      </c>
      <c r="H32" s="15"/>
    </row>
    <row r="33" spans="1:8" ht="15.75" x14ac:dyDescent="0.25">
      <c r="A33" s="70" t="s">
        <v>27</v>
      </c>
      <c r="B33" s="13"/>
      <c r="C33" s="14"/>
      <c r="D33" s="73"/>
      <c r="E33" s="99"/>
      <c r="F33" s="110"/>
      <c r="G33" s="103"/>
      <c r="H33" s="15"/>
    </row>
    <row r="34" spans="1:8" ht="15.75" x14ac:dyDescent="0.25">
      <c r="A34" s="70" t="s">
        <v>76</v>
      </c>
      <c r="B34" s="13"/>
      <c r="C34" s="14"/>
      <c r="D34" s="73">
        <v>5</v>
      </c>
      <c r="E34" s="99">
        <v>2413521</v>
      </c>
      <c r="F34" s="110">
        <v>399326</v>
      </c>
      <c r="G34" s="103">
        <f>F34/E34</f>
        <v>0.16545370850305424</v>
      </c>
      <c r="H34" s="15"/>
    </row>
    <row r="35" spans="1:8" x14ac:dyDescent="0.2">
      <c r="A35" s="16" t="s">
        <v>28</v>
      </c>
      <c r="B35" s="13"/>
      <c r="C35" s="14"/>
      <c r="D35" s="77"/>
      <c r="E35" s="99"/>
      <c r="F35" s="110"/>
      <c r="G35" s="104"/>
      <c r="H35" s="15"/>
    </row>
    <row r="36" spans="1:8" x14ac:dyDescent="0.2">
      <c r="A36" s="16" t="s">
        <v>44</v>
      </c>
      <c r="B36" s="13"/>
      <c r="C36" s="14"/>
      <c r="D36" s="77"/>
      <c r="E36" s="99"/>
      <c r="F36" s="110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44</v>
      </c>
      <c r="E39" s="82">
        <f>SUM(E9:E38)</f>
        <v>11252008</v>
      </c>
      <c r="F39" s="82">
        <f>SUM(F9:F38)</f>
        <v>2104947.1800000002</v>
      </c>
      <c r="G39" s="105">
        <f>F39/E39</f>
        <v>0.18707302554352967</v>
      </c>
      <c r="H39" s="15"/>
    </row>
    <row r="40" spans="1:8" ht="15.75" x14ac:dyDescent="0.25">
      <c r="A40" s="119"/>
      <c r="B40" s="120"/>
      <c r="C40" s="21"/>
      <c r="D40" s="121"/>
      <c r="E40" s="122"/>
      <c r="F40" s="122"/>
      <c r="G40" s="123"/>
      <c r="H40" s="15"/>
    </row>
    <row r="41" spans="1:8" ht="18" x14ac:dyDescent="0.25">
      <c r="A41" s="23" t="s">
        <v>158</v>
      </c>
      <c r="B41" s="24"/>
      <c r="C41" s="24"/>
      <c r="D41" s="25"/>
      <c r="E41" s="87"/>
      <c r="F41" s="88"/>
      <c r="G41" s="106"/>
      <c r="H41" s="15"/>
    </row>
    <row r="42" spans="1:8" ht="15.75" x14ac:dyDescent="0.25">
      <c r="A42" s="26"/>
      <c r="B42" s="26"/>
      <c r="C42" s="26"/>
      <c r="D42" s="89"/>
      <c r="E42" s="25" t="s">
        <v>159</v>
      </c>
      <c r="F42" s="25" t="s">
        <v>159</v>
      </c>
      <c r="G42" s="107" t="s">
        <v>5</v>
      </c>
      <c r="H42" s="15"/>
    </row>
    <row r="43" spans="1:8" ht="15.75" x14ac:dyDescent="0.25">
      <c r="A43" s="26"/>
      <c r="B43" s="26"/>
      <c r="C43" s="26"/>
      <c r="D43" s="89" t="s">
        <v>6</v>
      </c>
      <c r="E43" s="90" t="s">
        <v>133</v>
      </c>
      <c r="F43" s="88" t="s">
        <v>8</v>
      </c>
      <c r="G43" s="108" t="s">
        <v>134</v>
      </c>
      <c r="H43" s="15"/>
    </row>
    <row r="44" spans="1:8" ht="15.75" x14ac:dyDescent="0.25">
      <c r="A44" s="27" t="s">
        <v>10</v>
      </c>
      <c r="B44" s="28"/>
      <c r="C44" s="14"/>
      <c r="D44" s="73"/>
      <c r="E44" s="110"/>
      <c r="F44" s="74"/>
      <c r="G44" s="103"/>
      <c r="H44" s="15"/>
    </row>
    <row r="45" spans="1:8" ht="15.75" x14ac:dyDescent="0.25">
      <c r="A45" s="27" t="s">
        <v>14</v>
      </c>
      <c r="B45" s="28"/>
      <c r="C45" s="14"/>
      <c r="D45" s="73">
        <v>8</v>
      </c>
      <c r="E45" s="110">
        <v>1763767</v>
      </c>
      <c r="F45" s="74">
        <v>73367.44</v>
      </c>
      <c r="G45" s="103">
        <f>1-(+F45/E45)</f>
        <v>0.9584029863354967</v>
      </c>
      <c r="H45" s="15"/>
    </row>
    <row r="46" spans="1:8" ht="15.75" x14ac:dyDescent="0.25">
      <c r="A46" s="27" t="s">
        <v>20</v>
      </c>
      <c r="B46" s="28"/>
      <c r="C46" s="14"/>
      <c r="D46" s="73"/>
      <c r="E46" s="110"/>
      <c r="F46" s="74"/>
      <c r="G46" s="103"/>
      <c r="H46" s="15"/>
    </row>
    <row r="47" spans="1:8" x14ac:dyDescent="0.2">
      <c r="A47" s="16" t="s">
        <v>160</v>
      </c>
      <c r="B47" s="30"/>
      <c r="C47" s="14"/>
      <c r="D47" s="77"/>
      <c r="E47" s="96"/>
      <c r="F47" s="74"/>
      <c r="G47" s="104"/>
      <c r="H47" s="15"/>
    </row>
    <row r="48" spans="1:8" x14ac:dyDescent="0.2">
      <c r="A48" s="16" t="s">
        <v>44</v>
      </c>
      <c r="B48" s="28"/>
      <c r="C48" s="14"/>
      <c r="D48" s="77"/>
      <c r="E48" s="95"/>
      <c r="F48" s="74"/>
      <c r="G48" s="104"/>
      <c r="H48" s="15"/>
    </row>
    <row r="49" spans="1:8" x14ac:dyDescent="0.2">
      <c r="A49" s="16" t="s">
        <v>30</v>
      </c>
      <c r="B49" s="28"/>
      <c r="C49" s="14"/>
      <c r="D49" s="77"/>
      <c r="E49" s="95"/>
      <c r="F49" s="74"/>
      <c r="G49" s="104"/>
      <c r="H49" s="15"/>
    </row>
    <row r="50" spans="1:8" ht="15.75" x14ac:dyDescent="0.25">
      <c r="A50" s="32"/>
      <c r="B50" s="18"/>
      <c r="C50" s="14"/>
      <c r="D50" s="77"/>
      <c r="E50" s="80"/>
      <c r="F50" s="80"/>
      <c r="G50" s="104"/>
      <c r="H50" s="15"/>
    </row>
    <row r="51" spans="1:8" ht="15.75" x14ac:dyDescent="0.25">
      <c r="A51" s="20" t="s">
        <v>161</v>
      </c>
      <c r="B51" s="20"/>
      <c r="C51" s="21"/>
      <c r="D51" s="135">
        <f>SUM(D44:D47)</f>
        <v>8</v>
      </c>
      <c r="E51" s="136">
        <f>SUM(E44:E50)</f>
        <v>1763767</v>
      </c>
      <c r="F51" s="136">
        <f>SUM(F44:F50)</f>
        <v>73367.44</v>
      </c>
      <c r="G51" s="109">
        <f>1-(+F51/E51)</f>
        <v>0.9584029863354967</v>
      </c>
      <c r="H51" s="15"/>
    </row>
    <row r="52" spans="1:8" ht="15.75" x14ac:dyDescent="0.25">
      <c r="A52" s="119"/>
      <c r="B52" s="120"/>
      <c r="C52" s="21"/>
      <c r="D52" s="138"/>
      <c r="E52" s="139"/>
      <c r="F52" s="139"/>
      <c r="G52" s="140"/>
      <c r="H52" s="15"/>
    </row>
    <row r="53" spans="1:8" ht="18" x14ac:dyDescent="0.25">
      <c r="A53" s="23" t="s">
        <v>32</v>
      </c>
      <c r="B53" s="24"/>
      <c r="C53" s="24"/>
      <c r="D53" s="25"/>
      <c r="E53" s="87"/>
      <c r="F53" s="88"/>
      <c r="G53" s="106"/>
      <c r="H53" s="15"/>
    </row>
    <row r="54" spans="1:8" ht="15.75" x14ac:dyDescent="0.25">
      <c r="A54" s="26"/>
      <c r="B54" s="26"/>
      <c r="C54" s="26"/>
      <c r="D54" s="89"/>
      <c r="E54" s="25" t="s">
        <v>132</v>
      </c>
      <c r="F54" s="25" t="s">
        <v>132</v>
      </c>
      <c r="G54" s="107" t="s">
        <v>5</v>
      </c>
      <c r="H54" s="15"/>
    </row>
    <row r="55" spans="1:8" ht="15.75" x14ac:dyDescent="0.25">
      <c r="A55" s="26"/>
      <c r="B55" s="26"/>
      <c r="C55" s="26"/>
      <c r="D55" s="89" t="s">
        <v>6</v>
      </c>
      <c r="E55" s="90" t="s">
        <v>133</v>
      </c>
      <c r="F55" s="88" t="s">
        <v>8</v>
      </c>
      <c r="G55" s="108" t="s">
        <v>134</v>
      </c>
      <c r="H55" s="15"/>
    </row>
    <row r="56" spans="1:8" ht="15.75" x14ac:dyDescent="0.25">
      <c r="A56" s="27" t="s">
        <v>33</v>
      </c>
      <c r="B56" s="28"/>
      <c r="C56" s="14"/>
      <c r="D56" s="73">
        <v>149</v>
      </c>
      <c r="E56" s="74">
        <v>26136521.899999999</v>
      </c>
      <c r="F56" s="74">
        <v>1533749.93</v>
      </c>
      <c r="G56" s="103">
        <f>1-(+F56/E56)</f>
        <v>0.94131774932149637</v>
      </c>
      <c r="H56" s="15"/>
    </row>
    <row r="57" spans="1:8" ht="15.75" x14ac:dyDescent="0.25">
      <c r="A57" s="27" t="s">
        <v>34</v>
      </c>
      <c r="B57" s="28"/>
      <c r="C57" s="14"/>
      <c r="D57" s="73">
        <v>17</v>
      </c>
      <c r="E57" s="74">
        <v>10244909.76</v>
      </c>
      <c r="F57" s="74">
        <v>926507.83</v>
      </c>
      <c r="G57" s="103">
        <f t="shared" ref="G57:G66" si="1">1-(+F57/E57)</f>
        <v>0.90956408092363716</v>
      </c>
      <c r="H57" s="15"/>
    </row>
    <row r="58" spans="1:8" ht="15.75" x14ac:dyDescent="0.25">
      <c r="A58" s="27" t="s">
        <v>35</v>
      </c>
      <c r="B58" s="28"/>
      <c r="C58" s="14"/>
      <c r="D58" s="73">
        <v>136</v>
      </c>
      <c r="E58" s="74">
        <v>16830229.199999999</v>
      </c>
      <c r="F58" s="74">
        <v>887430.94</v>
      </c>
      <c r="G58" s="103">
        <f t="shared" si="1"/>
        <v>0.9472716069725301</v>
      </c>
      <c r="H58" s="15"/>
    </row>
    <row r="59" spans="1:8" ht="15.75" x14ac:dyDescent="0.25">
      <c r="A59" s="27" t="s">
        <v>36</v>
      </c>
      <c r="B59" s="28"/>
      <c r="C59" s="14"/>
      <c r="D59" s="73">
        <v>5</v>
      </c>
      <c r="E59" s="74">
        <v>1211144.5</v>
      </c>
      <c r="F59" s="74">
        <v>-13854.61</v>
      </c>
      <c r="G59" s="103">
        <f t="shared" si="1"/>
        <v>1.0114392708714774</v>
      </c>
      <c r="H59" s="15"/>
    </row>
    <row r="60" spans="1:8" ht="15.75" x14ac:dyDescent="0.25">
      <c r="A60" s="27" t="s">
        <v>37</v>
      </c>
      <c r="B60" s="28"/>
      <c r="C60" s="14"/>
      <c r="D60" s="73">
        <v>72</v>
      </c>
      <c r="E60" s="74">
        <v>10897203.58</v>
      </c>
      <c r="F60" s="74">
        <v>828861.81</v>
      </c>
      <c r="G60" s="103">
        <f t="shared" si="1"/>
        <v>0.92393811825987748</v>
      </c>
      <c r="H60" s="15"/>
    </row>
    <row r="61" spans="1:8" ht="15.75" x14ac:dyDescent="0.25">
      <c r="A61" s="27" t="s">
        <v>38</v>
      </c>
      <c r="B61" s="28"/>
      <c r="C61" s="14"/>
      <c r="D61" s="73"/>
      <c r="E61" s="74"/>
      <c r="F61" s="74"/>
      <c r="G61" s="103"/>
      <c r="H61" s="2"/>
    </row>
    <row r="62" spans="1:8" ht="15.75" x14ac:dyDescent="0.25">
      <c r="A62" s="27" t="s">
        <v>39</v>
      </c>
      <c r="B62" s="28"/>
      <c r="C62" s="14"/>
      <c r="D62" s="73">
        <v>9</v>
      </c>
      <c r="E62" s="74">
        <v>2267065</v>
      </c>
      <c r="F62" s="74">
        <v>105345</v>
      </c>
      <c r="G62" s="103">
        <f t="shared" si="1"/>
        <v>0.95353243069784055</v>
      </c>
      <c r="H62" s="2"/>
    </row>
    <row r="63" spans="1:8" ht="15.75" x14ac:dyDescent="0.25">
      <c r="A63" s="27" t="s">
        <v>40</v>
      </c>
      <c r="B63" s="28"/>
      <c r="C63" s="14"/>
      <c r="D63" s="73">
        <v>3</v>
      </c>
      <c r="E63" s="74">
        <v>865045</v>
      </c>
      <c r="F63" s="74">
        <v>97255</v>
      </c>
      <c r="G63" s="103">
        <f t="shared" si="1"/>
        <v>0.88757232282713616</v>
      </c>
      <c r="H63" s="2"/>
    </row>
    <row r="64" spans="1:8" ht="15.75" x14ac:dyDescent="0.25">
      <c r="A64" s="54" t="s">
        <v>41</v>
      </c>
      <c r="B64" s="28"/>
      <c r="C64" s="14"/>
      <c r="D64" s="73">
        <v>2</v>
      </c>
      <c r="E64" s="74">
        <v>310675</v>
      </c>
      <c r="F64" s="74">
        <v>5575</v>
      </c>
      <c r="G64" s="103">
        <f t="shared" si="1"/>
        <v>0.98205520238191035</v>
      </c>
      <c r="H64" s="2"/>
    </row>
    <row r="65" spans="1:8" ht="15.75" x14ac:dyDescent="0.25">
      <c r="A65" s="55" t="s">
        <v>60</v>
      </c>
      <c r="B65" s="28"/>
      <c r="C65" s="14"/>
      <c r="D65" s="73"/>
      <c r="E65" s="74"/>
      <c r="F65" s="74"/>
      <c r="G65" s="103"/>
      <c r="H65" s="2"/>
    </row>
    <row r="66" spans="1:8" ht="15.75" x14ac:dyDescent="0.25">
      <c r="A66" s="27" t="s">
        <v>98</v>
      </c>
      <c r="B66" s="28"/>
      <c r="C66" s="14"/>
      <c r="D66" s="73">
        <v>1227</v>
      </c>
      <c r="E66" s="74">
        <v>128651518.83</v>
      </c>
      <c r="F66" s="74">
        <v>13819319.16</v>
      </c>
      <c r="G66" s="103">
        <f t="shared" si="1"/>
        <v>0.89258331898700061</v>
      </c>
      <c r="H66" s="2"/>
    </row>
    <row r="67" spans="1:8" ht="15.75" x14ac:dyDescent="0.25">
      <c r="A67" s="71" t="s">
        <v>99</v>
      </c>
      <c r="B67" s="30"/>
      <c r="C67" s="14"/>
      <c r="D67" s="73"/>
      <c r="E67" s="74"/>
      <c r="F67" s="74"/>
      <c r="G67" s="103"/>
      <c r="H67" s="2"/>
    </row>
    <row r="68" spans="1:8" x14ac:dyDescent="0.2">
      <c r="A68" s="16" t="s">
        <v>42</v>
      </c>
      <c r="B68" s="30"/>
      <c r="C68" s="14"/>
      <c r="D68" s="77"/>
      <c r="E68" s="96"/>
      <c r="F68" s="74"/>
      <c r="G68" s="104"/>
      <c r="H68" s="2"/>
    </row>
    <row r="69" spans="1:8" x14ac:dyDescent="0.2">
      <c r="A69" s="16" t="s">
        <v>43</v>
      </c>
      <c r="B69" s="28"/>
      <c r="C69" s="14"/>
      <c r="D69" s="77"/>
      <c r="E69" s="96"/>
      <c r="F69" s="74"/>
      <c r="G69" s="104"/>
      <c r="H69" s="2"/>
    </row>
    <row r="70" spans="1:8" x14ac:dyDescent="0.2">
      <c r="A70" s="16" t="s">
        <v>44</v>
      </c>
      <c r="B70" s="28"/>
      <c r="C70" s="14"/>
      <c r="D70" s="77"/>
      <c r="E70" s="95"/>
      <c r="F70" s="74"/>
      <c r="G70" s="104"/>
      <c r="H70" s="2"/>
    </row>
    <row r="71" spans="1:8" x14ac:dyDescent="0.2">
      <c r="A71" s="16" t="s">
        <v>30</v>
      </c>
      <c r="B71" s="28"/>
      <c r="C71" s="14"/>
      <c r="D71" s="77"/>
      <c r="E71" s="95"/>
      <c r="F71" s="74"/>
      <c r="G71" s="104"/>
      <c r="H71" s="2"/>
    </row>
    <row r="72" spans="1:8" ht="15.75" x14ac:dyDescent="0.25">
      <c r="A72" s="32"/>
      <c r="B72" s="18"/>
      <c r="C72" s="14"/>
      <c r="D72" s="77"/>
      <c r="E72" s="80"/>
      <c r="F72" s="80"/>
      <c r="G72" s="104"/>
      <c r="H72" s="2"/>
    </row>
    <row r="73" spans="1:8" ht="15.75" x14ac:dyDescent="0.25">
      <c r="A73" s="20" t="s">
        <v>45</v>
      </c>
      <c r="B73" s="20"/>
      <c r="C73" s="21"/>
      <c r="D73" s="81">
        <f>SUM(D56:D69)</f>
        <v>1620</v>
      </c>
      <c r="E73" s="82">
        <f>SUM(E56:E72)</f>
        <v>197414312.76999998</v>
      </c>
      <c r="F73" s="82">
        <f>SUM(F56:F72)</f>
        <v>18190190.060000002</v>
      </c>
      <c r="G73" s="109">
        <f>1-(+F73/E73)</f>
        <v>0.90785779508706288</v>
      </c>
      <c r="H73" s="2"/>
    </row>
    <row r="74" spans="1:8" x14ac:dyDescent="0.2">
      <c r="A74" s="33"/>
      <c r="B74" s="33"/>
      <c r="C74" s="33"/>
      <c r="D74" s="91"/>
      <c r="E74" s="92"/>
      <c r="F74" s="34"/>
      <c r="G74" s="34"/>
      <c r="H74" s="2"/>
    </row>
    <row r="75" spans="1:8" ht="18" x14ac:dyDescent="0.25">
      <c r="A75" s="35" t="s">
        <v>46</v>
      </c>
      <c r="B75" s="36"/>
      <c r="C75" s="36"/>
      <c r="D75" s="36"/>
      <c r="E75" s="36"/>
      <c r="F75" s="37">
        <f>F73+F39+F51</f>
        <v>20368504.680000003</v>
      </c>
      <c r="G75" s="36"/>
      <c r="H75" s="2"/>
    </row>
    <row r="76" spans="1:8" ht="18" x14ac:dyDescent="0.25">
      <c r="A76" s="43"/>
      <c r="B76" s="39"/>
      <c r="C76" s="39"/>
      <c r="D76" s="39"/>
      <c r="E76" s="44"/>
      <c r="F76" s="2"/>
      <c r="G76" s="2"/>
      <c r="H76" s="2"/>
    </row>
    <row r="77" spans="1:8" ht="15.75" x14ac:dyDescent="0.25">
      <c r="A77" s="4" t="s">
        <v>47</v>
      </c>
      <c r="B77" s="40"/>
      <c r="C77" s="40"/>
      <c r="D77" s="40"/>
      <c r="E77" s="40"/>
      <c r="F77" s="41"/>
      <c r="G77" s="40"/>
      <c r="H77" s="2"/>
    </row>
    <row r="78" spans="1:8" ht="15.75" x14ac:dyDescent="0.25">
      <c r="A78" s="4" t="s">
        <v>48</v>
      </c>
      <c r="B78" s="40"/>
      <c r="C78" s="40"/>
      <c r="D78" s="40"/>
      <c r="E78" s="40"/>
      <c r="F78" s="41"/>
      <c r="G78" s="40"/>
      <c r="H78" s="2"/>
    </row>
    <row r="79" spans="1:8" ht="15.75" x14ac:dyDescent="0.25">
      <c r="A79" s="4" t="s">
        <v>49</v>
      </c>
      <c r="B79" s="40"/>
      <c r="C79" s="40"/>
      <c r="D79" s="40"/>
      <c r="E79" s="40"/>
      <c r="F79" s="41"/>
      <c r="G79" s="40"/>
      <c r="H79" s="2"/>
    </row>
    <row r="80" spans="1:8" ht="15.75" x14ac:dyDescent="0.25">
      <c r="A80" s="4"/>
      <c r="B80" s="40"/>
      <c r="C80" s="40"/>
      <c r="D80" s="40"/>
      <c r="E80" s="40"/>
      <c r="F80" s="41"/>
      <c r="G80" s="40"/>
      <c r="H80" s="2"/>
    </row>
    <row r="81" spans="1:8" ht="18" x14ac:dyDescent="0.25">
      <c r="A81" s="42" t="s">
        <v>50</v>
      </c>
      <c r="B81" s="39"/>
      <c r="C81" s="39"/>
      <c r="D81" s="39"/>
      <c r="E81" s="39"/>
      <c r="F81" s="37"/>
      <c r="G81" s="39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2024-04-08T21:36:56Z</cp:lastPrinted>
  <dcterms:created xsi:type="dcterms:W3CDTF">2012-06-07T14:04:25Z</dcterms:created>
  <dcterms:modified xsi:type="dcterms:W3CDTF">2024-04-09T20:37:27Z</dcterms:modified>
</cp:coreProperties>
</file>