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Feb\Optimized\"/>
    </mc:Choice>
  </mc:AlternateContent>
  <bookViews>
    <workbookView xWindow="-210" yWindow="135" windowWidth="7845" windowHeight="4080" tabRatio="790" activeTab="11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3" i="14" l="1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2" i="12"/>
  <c r="G60" i="12"/>
  <c r="F60" i="12"/>
  <c r="E60" i="12"/>
  <c r="D60" i="12"/>
  <c r="G53" i="12"/>
  <c r="G50" i="12"/>
  <c r="G48" i="12"/>
  <c r="G47" i="12"/>
  <c r="G46" i="12"/>
  <c r="G44" i="12"/>
  <c r="F39" i="12"/>
  <c r="E39" i="12"/>
  <c r="G39" i="12"/>
  <c r="D39" i="12"/>
  <c r="G33" i="12"/>
  <c r="G18" i="12"/>
  <c r="G17" i="12"/>
  <c r="F60" i="7"/>
  <c r="F62" i="7"/>
  <c r="E60" i="7"/>
  <c r="D60" i="7"/>
  <c r="G53" i="7"/>
  <c r="G50" i="7"/>
  <c r="G48" i="7"/>
  <c r="G47" i="7"/>
  <c r="G46" i="7"/>
  <c r="G44" i="7"/>
  <c r="F39" i="7"/>
  <c r="E39" i="7"/>
  <c r="D39" i="7"/>
  <c r="F61" i="10"/>
  <c r="G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F15" i="10"/>
  <c r="E15" i="10"/>
  <c r="G12" i="10"/>
  <c r="G10" i="10"/>
  <c r="F63" i="9"/>
  <c r="G61" i="9"/>
  <c r="F61" i="9"/>
  <c r="E61" i="9"/>
  <c r="D61" i="9"/>
  <c r="G54" i="9"/>
  <c r="G52" i="9"/>
  <c r="G51" i="9"/>
  <c r="G50" i="9"/>
  <c r="G48" i="9"/>
  <c r="G47" i="9"/>
  <c r="G46" i="9"/>
  <c r="G45" i="9"/>
  <c r="G44" i="9"/>
  <c r="G39" i="9"/>
  <c r="F39" i="9"/>
  <c r="E39" i="9"/>
  <c r="D39" i="9"/>
  <c r="G34" i="9"/>
  <c r="G32" i="9"/>
  <c r="G29" i="9"/>
  <c r="G25" i="9"/>
  <c r="G24" i="9"/>
  <c r="G23" i="9"/>
  <c r="G20" i="9"/>
  <c r="G18" i="9"/>
  <c r="G17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7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G39" i="5"/>
  <c r="F39" i="5"/>
  <c r="E39" i="5"/>
  <c r="D39" i="5"/>
  <c r="G25" i="5"/>
  <c r="G24" i="5"/>
  <c r="G23" i="5"/>
  <c r="G18" i="5"/>
  <c r="G14" i="5"/>
  <c r="G12" i="5"/>
  <c r="G10" i="5"/>
  <c r="F63" i="4"/>
  <c r="G61" i="4"/>
  <c r="F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77" i="3"/>
  <c r="G75" i="3"/>
  <c r="F75" i="3"/>
  <c r="E75" i="3"/>
  <c r="D75" i="3"/>
  <c r="G68" i="3"/>
  <c r="G67" i="3"/>
  <c r="G66" i="3"/>
  <c r="G64" i="3"/>
  <c r="G63" i="3"/>
  <c r="G62" i="3"/>
  <c r="G61" i="3"/>
  <c r="G60" i="3"/>
  <c r="G59" i="3"/>
  <c r="G58" i="3"/>
  <c r="F53" i="3"/>
  <c r="E53" i="3"/>
  <c r="D53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G60" i="2"/>
  <c r="F60" i="2"/>
  <c r="E60" i="2"/>
  <c r="D60" i="2"/>
  <c r="B16" i="13"/>
  <c r="G54" i="2"/>
  <c r="G53" i="2"/>
  <c r="G50" i="2"/>
  <c r="G48" i="2"/>
  <c r="G47" i="2"/>
  <c r="G46" i="2"/>
  <c r="F39" i="2"/>
  <c r="G39" i="2"/>
  <c r="E39" i="2"/>
  <c r="D39" i="2"/>
  <c r="G32" i="2"/>
  <c r="G30" i="2"/>
  <c r="G29" i="2"/>
  <c r="G18" i="2"/>
  <c r="F60" i="11"/>
  <c r="F62" i="11"/>
  <c r="E60" i="11"/>
  <c r="D60" i="11"/>
  <c r="G53" i="11"/>
  <c r="G51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3" i="11"/>
  <c r="G30" i="11"/>
  <c r="G29" i="11"/>
  <c r="G22" i="11"/>
  <c r="G18" i="11"/>
  <c r="G15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A3" i="4"/>
  <c r="A3" i="14"/>
  <c r="A4" i="13"/>
  <c r="A3" i="12"/>
  <c r="A3" i="11"/>
  <c r="A3" i="10"/>
  <c r="A3" i="9"/>
  <c r="A3" i="8"/>
  <c r="A3" i="7"/>
  <c r="A3" i="6"/>
  <c r="A3" i="5"/>
  <c r="A3" i="3"/>
  <c r="A3" i="2"/>
  <c r="G60" i="7"/>
  <c r="B17" i="13"/>
  <c r="F63" i="10"/>
  <c r="G62" i="6"/>
  <c r="G62" i="5"/>
  <c r="B18" i="13"/>
  <c r="F62" i="2"/>
  <c r="B6" i="13"/>
  <c r="G60" i="11"/>
  <c r="B8" i="13"/>
  <c r="B7" i="13"/>
  <c r="F63" i="1"/>
  <c r="G61" i="1"/>
  <c r="G39" i="1"/>
  <c r="B19" i="13"/>
  <c r="B21" i="13"/>
  <c r="B9" i="13"/>
</calcChain>
</file>

<file path=xl/sharedStrings.xml><?xml version="1.0" encoding="utf-8"?>
<sst xmlns="http://schemas.openxmlformats.org/spreadsheetml/2006/main" count="950" uniqueCount="162">
  <si>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</si>
  <si>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</si>
  <si>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</si>
  <si>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</si>
  <si>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</si>
  <si>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</si>
  <si>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</si>
  <si>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</si>
  <si>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</si>
  <si>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</si>
  <si>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</si>
  <si>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</si>
  <si>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</si>
  <si>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</si>
  <si>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</si>
  <si>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</si>
  <si>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</si>
  <si>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</si>
  <si>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</si>
  <si>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</si>
  <si>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</si>
  <si>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</si>
  <si>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</si>
  <si>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</si>
  <si>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</si>
  <si>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</si>
  <si>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</si>
  <si>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</si>
  <si>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</si>
  <si>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</si>
  <si>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</si>
  <si>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</si>
  <si>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</si>
  <si>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</si>
  <si>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</si>
  <si>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</si>
  <si>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</si>
  <si>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</si>
  <si>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</si>
  <si>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</si>
  <si>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</si>
  <si>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</si>
  <si>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</si>
  <si>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</si>
  <si>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</si>
  <si>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</si>
  <si>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</si>
  <si>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</si>
  <si>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</si>
  <si>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</si>
  <si>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</si>
  <si>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</si>
  <si>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</si>
  <si>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</si>
  <si>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</si>
  <si>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</si>
  <si>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</si>
  <si>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</si>
  <si>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</si>
  <si>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</si>
  <si>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</si>
  <si>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</si>
  <si>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</si>
  <si>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</si>
  <si>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</si>
  <si>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</si>
  <si>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</si>
  <si>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</si>
  <si>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</si>
  <si>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</si>
  <si>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</si>
  <si>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</si>
  <si>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</si>
  <si>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</si>
  <si>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</si>
  <si>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</si>
  <si>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</si>
  <si>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</si>
  <si>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</si>
  <si>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 xml:space="preserve">   Blackjack Switch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</si>
  <si>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</si>
  <si>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</si>
  <si>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</si>
  <si>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</si>
  <si>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</si>
  <si>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</si>
  <si>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</si>
  <si>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</si>
  <si>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</si>
  <si>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</si>
  <si>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</si>
  <si>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</si>
  <si>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</si>
  <si>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</si>
  <si>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</si>
  <si>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</si>
  <si>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</si>
  <si>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</si>
  <si>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</si>
  <si>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</si>
  <si>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</si>
  <si>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</si>
  <si>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</si>
  <si>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</si>
  <si>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</si>
  <si>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</si>
  <si>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</si>
  <si>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</si>
  <si>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</si>
  <si>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</si>
  <si>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</si>
  <si>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</si>
  <si>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</si>
  <si>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</si>
  <si>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</si>
  <si>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</si>
  <si>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</si>
  <si>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</si>
  <si>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</si>
  <si>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</si>
  <si>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</si>
  <si>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</si>
  <si>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</si>
  <si>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</si>
  <si>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</si>
  <si>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</si>
  <si>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</si>
  <si>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</si>
  <si>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</si>
  <si>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</si>
  <si>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</si>
  <si>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</si>
  <si>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</si>
  <si>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</si>
  <si>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</si>
  <si>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</si>
  <si>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</si>
  <si>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</si>
  <si>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>HYBRID TABLES</t>
  </si>
  <si>
    <t xml:space="preserve">   Hybrid Tournaments</t>
  </si>
  <si>
    <t xml:space="preserve">     TOTAL HYBRID: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</si>
  <si>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</si>
  <si>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</si>
  <si>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</si>
  <si>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</si>
  <si>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</si>
  <si>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</si>
  <si>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>HYBRID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</si>
  <si>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</si>
  <si>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</si>
  <si>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</si>
  <si>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</si>
  <si>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</si>
  <si>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</si>
  <si>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</si>
  <si>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</si>
  <si>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</si>
  <si>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</si>
  <si>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</si>
  <si>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</si>
  <si>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</si>
  <si>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>MONTH ENDED: 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</si>
</sst>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>
        <v>3</v>
      </c>
      <c r="E9" s="99">
        <v>1464161</v>
      </c>
      <c r="F9" s="74">
        <v>398165.5</v>
      </c>
      <c r="G9" s="103">
        <f>F9/E9</f>
        <v>0.27194106385841449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1638794</v>
      </c>
      <c r="F10" s="74">
        <v>259464.5</v>
      </c>
      <c r="G10" s="103">
        <f>F10/E10</f>
        <v>0.15832648886925385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11</v>
      </c>
      <c r="E13" s="99">
        <v>670350</v>
      </c>
      <c r="F13" s="74">
        <v>76246</v>
      </c>
      <c r="G13" s="103">
        <f t="shared" ref="G13:G22" si="0">F13/E13</f>
        <v>0.11374058327739241</v>
      </c>
      <c r="H13" s="15"/>
    </row>
    <row r="14" spans="1:8" ht="15.75" x14ac:dyDescent="0.25">
      <c r="A14" s="93" t="s">
        <v>121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>
        <v>1</v>
      </c>
      <c r="E15" s="99">
        <v>177905</v>
      </c>
      <c r="F15" s="74">
        <v>47043</v>
      </c>
      <c r="G15" s="103">
        <f t="shared" si="0"/>
        <v>0.26442764396728591</v>
      </c>
      <c r="H15" s="15"/>
    </row>
    <row r="16" spans="1:8" ht="15.75" x14ac:dyDescent="0.25">
      <c r="A16" s="93" t="s">
        <v>122</v>
      </c>
      <c r="B16" s="13"/>
      <c r="C16" s="14"/>
      <c r="D16" s="73">
        <v>2</v>
      </c>
      <c r="E16" s="99">
        <v>2961513</v>
      </c>
      <c r="F16" s="74">
        <v>331940.5</v>
      </c>
      <c r="G16" s="103">
        <f t="shared" si="0"/>
        <v>0.11208476883268789</v>
      </c>
      <c r="H16" s="15"/>
    </row>
    <row r="17" spans="1:8" ht="15.75" x14ac:dyDescent="0.25">
      <c r="A17" s="93" t="s">
        <v>153</v>
      </c>
      <c r="B17" s="13"/>
      <c r="C17" s="14"/>
      <c r="D17" s="73">
        <v>4</v>
      </c>
      <c r="E17" s="99">
        <v>6571924</v>
      </c>
      <c r="F17" s="74">
        <v>570022</v>
      </c>
      <c r="G17" s="103">
        <f t="shared" si="0"/>
        <v>8.6735939125285072E-2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531352</v>
      </c>
      <c r="F18" s="74">
        <v>136017.5</v>
      </c>
      <c r="G18" s="103">
        <f t="shared" si="0"/>
        <v>0.25598379228835122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684545</v>
      </c>
      <c r="F20" s="74">
        <v>182800</v>
      </c>
      <c r="G20" s="103">
        <f t="shared" si="0"/>
        <v>0.26703868993272906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73">
        <v>1</v>
      </c>
      <c r="E22" s="99">
        <v>72113</v>
      </c>
      <c r="F22" s="74">
        <v>9922.5</v>
      </c>
      <c r="G22" s="103">
        <f t="shared" si="0"/>
        <v>0.13759654985924868</v>
      </c>
      <c r="H22" s="15"/>
    </row>
    <row r="23" spans="1:8" ht="15.75" x14ac:dyDescent="0.25">
      <c r="A23" s="93" t="s">
        <v>155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646657</v>
      </c>
      <c r="F25" s="74">
        <v>185164.5</v>
      </c>
      <c r="G25" s="103">
        <f>F25/E25</f>
        <v>0.28634113602729111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157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116</v>
      </c>
      <c r="B30" s="13"/>
      <c r="C30" s="14"/>
      <c r="D30" s="73">
        <v>2</v>
      </c>
      <c r="E30" s="74">
        <v>508943</v>
      </c>
      <c r="F30" s="74">
        <v>123717.5</v>
      </c>
      <c r="G30" s="103">
        <f>F30/E30</f>
        <v>0.24308714335397089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261134</v>
      </c>
      <c r="F31" s="74">
        <v>56688.5</v>
      </c>
      <c r="G31" s="103">
        <f>F31/E31</f>
        <v>0.21708586396256327</v>
      </c>
      <c r="H31" s="15"/>
    </row>
    <row r="32" spans="1:8" ht="15.75" x14ac:dyDescent="0.25">
      <c r="A32" s="70" t="s">
        <v>148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158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37</v>
      </c>
      <c r="E39" s="136">
        <f>SUM(E9:E38)</f>
        <v>16189391</v>
      </c>
      <c r="F39" s="136">
        <f>SUM(F9:F38)</f>
        <v>2377192</v>
      </c>
      <c r="G39" s="109">
        <f>F39/E39</f>
        <v>0.14683640663197275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100</v>
      </c>
      <c r="E44" s="74">
        <v>12236949.9</v>
      </c>
      <c r="F44" s="74">
        <v>758827.97</v>
      </c>
      <c r="G44" s="103">
        <f>1-(+F44/E44)</f>
        <v>0.93798879817265579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6882198.1699999999</v>
      </c>
      <c r="F45" s="74">
        <v>494652.06</v>
      </c>
      <c r="G45" s="103">
        <f t="shared" ref="G45:G52" si="1">1-(+F45/E45)</f>
        <v>0.92812586214732606</v>
      </c>
      <c r="H45" s="15"/>
    </row>
    <row r="46" spans="1:8" ht="15.75" x14ac:dyDescent="0.25">
      <c r="A46" s="27" t="s">
        <v>35</v>
      </c>
      <c r="B46" s="28"/>
      <c r="C46" s="14"/>
      <c r="D46" s="73">
        <v>72</v>
      </c>
      <c r="E46" s="74">
        <v>4721538.25</v>
      </c>
      <c r="F46" s="74">
        <v>347333.21</v>
      </c>
      <c r="G46" s="103">
        <f t="shared" si="1"/>
        <v>0.92643642990713881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548884.5</v>
      </c>
      <c r="F47" s="74">
        <v>5452</v>
      </c>
      <c r="G47" s="103">
        <f t="shared" si="1"/>
        <v>0.99006712705496325</v>
      </c>
      <c r="H47" s="15"/>
    </row>
    <row r="48" spans="1:8" ht="15.75" x14ac:dyDescent="0.25">
      <c r="A48" s="27" t="s">
        <v>37</v>
      </c>
      <c r="B48" s="28"/>
      <c r="C48" s="14"/>
      <c r="D48" s="73">
        <v>121</v>
      </c>
      <c r="E48" s="74">
        <v>15275035.74</v>
      </c>
      <c r="F48" s="74">
        <v>1014839.12</v>
      </c>
      <c r="G48" s="103">
        <f t="shared" si="1"/>
        <v>0.93356224251950592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1918382</v>
      </c>
      <c r="F49" s="74">
        <v>-146706</v>
      </c>
      <c r="G49" s="103">
        <f t="shared" si="1"/>
        <v>1.0764738201255015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1731367.34</v>
      </c>
      <c r="F50" s="74">
        <v>53020.34</v>
      </c>
      <c r="G50" s="103">
        <f t="shared" si="1"/>
        <v>0.96937660843250051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235925</v>
      </c>
      <c r="F52" s="74">
        <v>7000</v>
      </c>
      <c r="G52" s="103">
        <f t="shared" si="1"/>
        <v>0.9703295538836495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99</v>
      </c>
      <c r="B54" s="28"/>
      <c r="C54" s="14"/>
      <c r="D54" s="73">
        <v>762</v>
      </c>
      <c r="E54" s="74">
        <v>85498257.579999998</v>
      </c>
      <c r="F54" s="74">
        <v>8885911.2899999991</v>
      </c>
      <c r="G54" s="103">
        <f>1-(+F54/E54)</f>
        <v>0.89606909495570097</v>
      </c>
      <c r="H54" s="15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1092</v>
      </c>
      <c r="E61" s="82">
        <f>SUM(E44:E60)</f>
        <v>129048538.48</v>
      </c>
      <c r="F61" s="82">
        <f>SUM(F44:F60)</f>
        <v>11420329.989999998</v>
      </c>
      <c r="G61" s="109">
        <f>1-(+F61/E61)</f>
        <v>0.91150360845217993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F61+F25+F39</f>
        <v>13982686.489999998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156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7">
        <v>3</v>
      </c>
      <c r="E10" s="74">
        <v>199232</v>
      </c>
      <c r="F10" s="74">
        <v>9364</v>
      </c>
      <c r="G10" s="103">
        <f>F10/E10</f>
        <v>4.700048185030517E-2</v>
      </c>
      <c r="H10" s="15"/>
    </row>
    <row r="11" spans="1:8" ht="15.75" x14ac:dyDescent="0.25">
      <c r="A11" s="93" t="s">
        <v>120</v>
      </c>
      <c r="B11" s="13"/>
      <c r="C11" s="14"/>
      <c r="D11" s="137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7">
        <v>1</v>
      </c>
      <c r="E12" s="74">
        <v>50088</v>
      </c>
      <c r="F12" s="74">
        <v>912.45</v>
      </c>
      <c r="G12" s="103">
        <f>F12/E12</f>
        <v>1.8216938188787734E-2</v>
      </c>
      <c r="H12" s="15"/>
    </row>
    <row r="13" spans="1:8" ht="15.75" x14ac:dyDescent="0.25">
      <c r="A13" s="93" t="s">
        <v>74</v>
      </c>
      <c r="B13" s="13"/>
      <c r="C13" s="14"/>
      <c r="D13" s="137"/>
      <c r="E13" s="74"/>
      <c r="F13" s="74"/>
      <c r="G13" s="103"/>
      <c r="H13" s="15"/>
    </row>
    <row r="14" spans="1:8" ht="15.75" x14ac:dyDescent="0.25">
      <c r="A14" s="93" t="s">
        <v>107</v>
      </c>
      <c r="B14" s="13"/>
      <c r="C14" s="14"/>
      <c r="D14" s="137"/>
      <c r="E14" s="74"/>
      <c r="F14" s="74"/>
      <c r="G14" s="103"/>
      <c r="H14" s="15"/>
    </row>
    <row r="15" spans="1:8" ht="15.75" x14ac:dyDescent="0.25">
      <c r="A15" s="93" t="s">
        <v>109</v>
      </c>
      <c r="B15" s="13"/>
      <c r="C15" s="14"/>
      <c r="D15" s="137">
        <v>7</v>
      </c>
      <c r="E15" s="74">
        <f>2028910+83250</f>
        <v>2112160</v>
      </c>
      <c r="F15" s="74">
        <f>510396.5-67718</f>
        <v>442678.5</v>
      </c>
      <c r="G15" s="103">
        <f>F15/E15</f>
        <v>0.20958568479660633</v>
      </c>
      <c r="H15" s="15"/>
    </row>
    <row r="16" spans="1:8" ht="15.75" x14ac:dyDescent="0.25">
      <c r="A16" s="93" t="s">
        <v>104</v>
      </c>
      <c r="B16" s="13"/>
      <c r="C16" s="14"/>
      <c r="D16" s="137">
        <v>4</v>
      </c>
      <c r="E16" s="74">
        <v>664646</v>
      </c>
      <c r="F16" s="74">
        <v>167073.5</v>
      </c>
      <c r="G16" s="103">
        <f>F16/E16</f>
        <v>0.25137215901397136</v>
      </c>
      <c r="H16" s="15"/>
    </row>
    <row r="17" spans="1:8" ht="15.75" x14ac:dyDescent="0.25">
      <c r="A17" s="93" t="s">
        <v>78</v>
      </c>
      <c r="B17" s="13"/>
      <c r="C17" s="14"/>
      <c r="D17" s="137"/>
      <c r="E17" s="74"/>
      <c r="F17" s="74"/>
      <c r="G17" s="103"/>
      <c r="H17" s="15"/>
    </row>
    <row r="18" spans="1:8" ht="15.75" x14ac:dyDescent="0.25">
      <c r="A18" s="70" t="s">
        <v>114</v>
      </c>
      <c r="B18" s="13"/>
      <c r="C18" s="14"/>
      <c r="D18" s="137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7">
        <v>1</v>
      </c>
      <c r="E19" s="74">
        <v>62880</v>
      </c>
      <c r="F19" s="74">
        <v>13117</v>
      </c>
      <c r="G19" s="103">
        <f>F19/E19</f>
        <v>0.20860368956743003</v>
      </c>
      <c r="H19" s="15"/>
    </row>
    <row r="20" spans="1:8" ht="15.75" x14ac:dyDescent="0.25">
      <c r="A20" s="93" t="s">
        <v>15</v>
      </c>
      <c r="B20" s="13"/>
      <c r="C20" s="14"/>
      <c r="D20" s="137">
        <v>1</v>
      </c>
      <c r="E20" s="74">
        <v>1087612</v>
      </c>
      <c r="F20" s="74">
        <v>128481</v>
      </c>
      <c r="G20" s="103">
        <f>F20/E20</f>
        <v>0.1181312821116354</v>
      </c>
      <c r="H20" s="15"/>
    </row>
    <row r="21" spans="1:8" ht="15.75" x14ac:dyDescent="0.25">
      <c r="A21" s="93" t="s">
        <v>59</v>
      </c>
      <c r="B21" s="13"/>
      <c r="C21" s="14"/>
      <c r="D21" s="137"/>
      <c r="E21" s="74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137"/>
      <c r="E22" s="74"/>
      <c r="F22" s="74"/>
      <c r="G22" s="103"/>
      <c r="H22" s="15"/>
    </row>
    <row r="23" spans="1:8" ht="15.75" x14ac:dyDescent="0.25">
      <c r="A23" s="93" t="s">
        <v>115</v>
      </c>
      <c r="B23" s="13"/>
      <c r="C23" s="14"/>
      <c r="D23" s="137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7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7">
        <v>3</v>
      </c>
      <c r="E25" s="74">
        <v>846527</v>
      </c>
      <c r="F25" s="74">
        <v>222558</v>
      </c>
      <c r="G25" s="103">
        <f>F25/E25</f>
        <v>0.26290714885644523</v>
      </c>
      <c r="H25" s="15"/>
    </row>
    <row r="26" spans="1:8" ht="15.75" x14ac:dyDescent="0.25">
      <c r="A26" s="94" t="s">
        <v>21</v>
      </c>
      <c r="B26" s="13"/>
      <c r="C26" s="14"/>
      <c r="D26" s="137">
        <v>9</v>
      </c>
      <c r="E26" s="74">
        <v>110296</v>
      </c>
      <c r="F26" s="74">
        <v>110296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7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7"/>
      <c r="E28" s="74">
        <v>43178</v>
      </c>
      <c r="F28" s="74">
        <v>-5222</v>
      </c>
      <c r="G28" s="103">
        <f>F28/E28</f>
        <v>-0.12094122006577424</v>
      </c>
      <c r="H28" s="15"/>
    </row>
    <row r="29" spans="1:8" ht="15.75" x14ac:dyDescent="0.25">
      <c r="A29" s="70" t="s">
        <v>24</v>
      </c>
      <c r="B29" s="13"/>
      <c r="C29" s="14"/>
      <c r="D29" s="137">
        <v>1</v>
      </c>
      <c r="E29" s="74">
        <v>163080</v>
      </c>
      <c r="F29" s="74">
        <v>60792</v>
      </c>
      <c r="G29" s="103">
        <f t="shared" ref="G29:G34" si="0">F29/E29</f>
        <v>0.37277409860191318</v>
      </c>
      <c r="H29" s="15"/>
    </row>
    <row r="30" spans="1:8" ht="15.75" x14ac:dyDescent="0.25">
      <c r="A30" s="70" t="s">
        <v>67</v>
      </c>
      <c r="B30" s="13"/>
      <c r="C30" s="14"/>
      <c r="D30" s="137"/>
      <c r="E30" s="74"/>
      <c r="F30" s="74"/>
      <c r="G30" s="103"/>
      <c r="H30" s="15"/>
    </row>
    <row r="31" spans="1:8" ht="15.75" x14ac:dyDescent="0.25">
      <c r="A31" s="70" t="s">
        <v>79</v>
      </c>
      <c r="B31" s="13"/>
      <c r="C31" s="14"/>
      <c r="D31" s="137"/>
      <c r="E31" s="74"/>
      <c r="F31" s="74"/>
      <c r="G31" s="103"/>
      <c r="H31" s="15"/>
    </row>
    <row r="32" spans="1:8" ht="15.75" x14ac:dyDescent="0.25">
      <c r="A32" s="70" t="s">
        <v>110</v>
      </c>
      <c r="B32" s="13"/>
      <c r="C32" s="14"/>
      <c r="D32" s="137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7">
        <v>1</v>
      </c>
      <c r="E33" s="74">
        <v>365490</v>
      </c>
      <c r="F33" s="74">
        <v>101174.5</v>
      </c>
      <c r="G33" s="103">
        <f t="shared" si="0"/>
        <v>0.27681879121179787</v>
      </c>
      <c r="H33" s="15"/>
    </row>
    <row r="34" spans="1:8" ht="15.75" x14ac:dyDescent="0.25">
      <c r="A34" s="70" t="s">
        <v>76</v>
      </c>
      <c r="B34" s="13"/>
      <c r="C34" s="14"/>
      <c r="D34" s="137">
        <v>2</v>
      </c>
      <c r="E34" s="74">
        <v>990951</v>
      </c>
      <c r="F34" s="74">
        <v>141064</v>
      </c>
      <c r="G34" s="103">
        <f t="shared" si="0"/>
        <v>0.14235214455608805</v>
      </c>
      <c r="H34" s="15"/>
    </row>
    <row r="35" spans="1:8" x14ac:dyDescent="0.2">
      <c r="A35" s="16" t="s">
        <v>28</v>
      </c>
      <c r="B35" s="13"/>
      <c r="C35" s="14"/>
      <c r="D35" s="77"/>
      <c r="E35" s="95">
        <v>26040</v>
      </c>
      <c r="F35" s="74">
        <v>4960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6722180</v>
      </c>
      <c r="F39" s="82">
        <f>SUM(F9:F38)</f>
        <v>1397248.95</v>
      </c>
      <c r="G39" s="105">
        <f>F39/E39</f>
        <v>0.20785652124757145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69</v>
      </c>
      <c r="E44" s="110">
        <v>12204695.65</v>
      </c>
      <c r="F44" s="74">
        <v>1154412.1599999999</v>
      </c>
      <c r="G44" s="103">
        <f>1-(+F44/E44)</f>
        <v>0.90541245819595673</v>
      </c>
      <c r="H44" s="15"/>
    </row>
    <row r="45" spans="1:8" ht="15.75" x14ac:dyDescent="0.25">
      <c r="A45" s="27" t="s">
        <v>34</v>
      </c>
      <c r="B45" s="28"/>
      <c r="C45" s="14"/>
      <c r="D45" s="73">
        <v>12</v>
      </c>
      <c r="E45" s="110">
        <v>3764038.97</v>
      </c>
      <c r="F45" s="74">
        <v>429526.84</v>
      </c>
      <c r="G45" s="103">
        <f>1-(+F45/E45)</f>
        <v>0.88588671811758635</v>
      </c>
      <c r="H45" s="15"/>
    </row>
    <row r="46" spans="1:8" ht="15.75" x14ac:dyDescent="0.25">
      <c r="A46" s="27" t="s">
        <v>35</v>
      </c>
      <c r="B46" s="28"/>
      <c r="C46" s="14"/>
      <c r="D46" s="73">
        <v>74</v>
      </c>
      <c r="E46" s="110">
        <v>5169789.25</v>
      </c>
      <c r="F46" s="74">
        <v>372807.01</v>
      </c>
      <c r="G46" s="103">
        <f>1-(+F46/E46)</f>
        <v>0.92788738728566156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3645572.75</v>
      </c>
      <c r="F47" s="74">
        <v>150941</v>
      </c>
      <c r="G47" s="103">
        <f>1-(+F47/E47)</f>
        <v>0.95859608068444113</v>
      </c>
      <c r="H47" s="15"/>
    </row>
    <row r="48" spans="1:8" ht="15.75" x14ac:dyDescent="0.25">
      <c r="A48" s="27" t="s">
        <v>37</v>
      </c>
      <c r="B48" s="28"/>
      <c r="C48" s="14"/>
      <c r="D48" s="73">
        <v>51</v>
      </c>
      <c r="E48" s="110">
        <v>13958757</v>
      </c>
      <c r="F48" s="74">
        <v>986734.1</v>
      </c>
      <c r="G48" s="103">
        <f t="shared" ref="G48:G54" si="1">1-(+F48/E48)</f>
        <v>0.92931074736812169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745656</v>
      </c>
      <c r="F49" s="74">
        <v>23310</v>
      </c>
      <c r="G49" s="103">
        <f t="shared" si="1"/>
        <v>0.96873893591683025</v>
      </c>
      <c r="H49" s="2"/>
    </row>
    <row r="50" spans="1:8" ht="15.75" x14ac:dyDescent="0.25">
      <c r="A50" s="27" t="s">
        <v>39</v>
      </c>
      <c r="B50" s="28"/>
      <c r="C50" s="21"/>
      <c r="D50" s="73">
        <v>3</v>
      </c>
      <c r="E50" s="110">
        <v>690125</v>
      </c>
      <c r="F50" s="74">
        <v>67274.75</v>
      </c>
      <c r="G50" s="103">
        <f t="shared" si="1"/>
        <v>0.90251802209744614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212650</v>
      </c>
      <c r="F52" s="74">
        <v>22600</v>
      </c>
      <c r="G52" s="103">
        <f t="shared" si="1"/>
        <v>0.89372207853280039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141400</v>
      </c>
      <c r="F53" s="74">
        <v>9300</v>
      </c>
      <c r="G53" s="103">
        <f t="shared" si="1"/>
        <v>0.93422913719943423</v>
      </c>
      <c r="H53" s="2"/>
    </row>
    <row r="54" spans="1:8" ht="15.75" x14ac:dyDescent="0.25">
      <c r="A54" s="27" t="s">
        <v>99</v>
      </c>
      <c r="B54" s="28"/>
      <c r="C54" s="40"/>
      <c r="D54" s="73">
        <v>741</v>
      </c>
      <c r="E54" s="110">
        <v>81258166.390000001</v>
      </c>
      <c r="F54" s="74">
        <v>9364800.6600000001</v>
      </c>
      <c r="G54" s="103">
        <f t="shared" si="1"/>
        <v>0.88475249841285519</v>
      </c>
      <c r="H54" s="2"/>
    </row>
    <row r="55" spans="1:8" ht="15.75" x14ac:dyDescent="0.25">
      <c r="A55" s="71" t="s">
        <v>100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>
        <v>100</v>
      </c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958</v>
      </c>
      <c r="E61" s="82">
        <f>SUM(E44:E60)</f>
        <v>121790851.01000001</v>
      </c>
      <c r="F61" s="82">
        <f>SUM(F44:F60)</f>
        <v>12581806.52</v>
      </c>
      <c r="G61" s="109">
        <f>1-(+F61/E61)</f>
        <v>0.89669333602926438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13979055.469999999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899863</v>
      </c>
      <c r="F9" s="74">
        <v>246018</v>
      </c>
      <c r="G9" s="103">
        <f>+F9/E9</f>
        <v>0.27339495012018494</v>
      </c>
      <c r="H9" s="15"/>
    </row>
    <row r="10" spans="1:8" ht="15.75" x14ac:dyDescent="0.25">
      <c r="A10" s="93" t="s">
        <v>145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202789</v>
      </c>
      <c r="F11" s="74">
        <v>27078.5</v>
      </c>
      <c r="G11" s="103">
        <f>F11/E11</f>
        <v>0.13353041831657536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114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106</v>
      </c>
      <c r="B15" s="13"/>
      <c r="C15" s="14"/>
      <c r="D15" s="73">
        <v>1</v>
      </c>
      <c r="E15" s="99">
        <v>211491</v>
      </c>
      <c r="F15" s="74">
        <v>26133</v>
      </c>
      <c r="G15" s="103">
        <f>F15/E15</f>
        <v>0.12356554179610479</v>
      </c>
      <c r="H15" s="15"/>
    </row>
    <row r="16" spans="1:8" ht="15.75" x14ac:dyDescent="0.25">
      <c r="A16" s="93" t="s">
        <v>122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463742</v>
      </c>
      <c r="F18" s="74">
        <v>102878</v>
      </c>
      <c r="G18" s="103">
        <f>F18/E18</f>
        <v>0.22184318004407624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110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28985</v>
      </c>
      <c r="F22" s="74">
        <v>14732.5</v>
      </c>
      <c r="G22" s="103">
        <f>F22/E22</f>
        <v>0.50828014490253581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55155</v>
      </c>
      <c r="F29" s="74">
        <v>20629</v>
      </c>
      <c r="G29" s="103">
        <f>F29/E29</f>
        <v>0.37401867464418459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185722</v>
      </c>
      <c r="F30" s="74">
        <v>61837</v>
      </c>
      <c r="G30" s="103">
        <f>F30/E30</f>
        <v>0.33295463111532292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155</v>
      </c>
      <c r="B33" s="13"/>
      <c r="C33" s="14"/>
      <c r="D33" s="73">
        <v>1</v>
      </c>
      <c r="E33" s="74">
        <v>223636</v>
      </c>
      <c r="F33" s="74">
        <v>98580.5</v>
      </c>
      <c r="G33" s="103">
        <f>F33/E33</f>
        <v>0.44080783058183837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150607</v>
      </c>
      <c r="F34" s="74">
        <v>78503</v>
      </c>
      <c r="G34" s="103">
        <f>+F34/E34</f>
        <v>0.52124403248189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2421990</v>
      </c>
      <c r="F39" s="82">
        <f>SUM(F9:F38)</f>
        <v>676389.5</v>
      </c>
      <c r="G39" s="105">
        <f>F39/E39</f>
        <v>0.27927014562405295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5135493.47</v>
      </c>
      <c r="F44" s="74">
        <v>481582.88</v>
      </c>
      <c r="G44" s="75">
        <f t="shared" ref="G44:G51" si="0">1-(+F44/E44)</f>
        <v>0.9062246144770193</v>
      </c>
      <c r="H44" s="15"/>
    </row>
    <row r="45" spans="1:8" ht="15.75" x14ac:dyDescent="0.25">
      <c r="A45" s="27" t="s">
        <v>34</v>
      </c>
      <c r="B45" s="28"/>
      <c r="C45" s="14"/>
      <c r="D45" s="73">
        <v>1</v>
      </c>
      <c r="E45" s="74">
        <v>922682.35</v>
      </c>
      <c r="F45" s="74">
        <v>83542.850000000006</v>
      </c>
      <c r="G45" s="75">
        <f t="shared" si="0"/>
        <v>0.90945654265522691</v>
      </c>
      <c r="H45" s="15"/>
    </row>
    <row r="46" spans="1:8" ht="15.75" x14ac:dyDescent="0.25">
      <c r="A46" s="27" t="s">
        <v>35</v>
      </c>
      <c r="B46" s="28"/>
      <c r="C46" s="14"/>
      <c r="D46" s="73">
        <v>99</v>
      </c>
      <c r="E46" s="74">
        <v>6568752.5</v>
      </c>
      <c r="F46" s="74">
        <v>443979.3</v>
      </c>
      <c r="G46" s="75">
        <f t="shared" si="0"/>
        <v>0.93241040821678089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3256054</v>
      </c>
      <c r="F47" s="74">
        <v>193781.98</v>
      </c>
      <c r="G47" s="75">
        <f t="shared" si="0"/>
        <v>0.94048563690897014</v>
      </c>
      <c r="H47" s="15"/>
    </row>
    <row r="48" spans="1:8" ht="15.75" x14ac:dyDescent="0.25">
      <c r="A48" s="27" t="s">
        <v>37</v>
      </c>
      <c r="B48" s="28"/>
      <c r="C48" s="14"/>
      <c r="D48" s="73">
        <v>76</v>
      </c>
      <c r="E48" s="74">
        <v>5904805</v>
      </c>
      <c r="F48" s="74">
        <v>519460.79</v>
      </c>
      <c r="G48" s="75">
        <f t="shared" si="0"/>
        <v>0.91202744375131783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982974</v>
      </c>
      <c r="F49" s="74">
        <v>103857</v>
      </c>
      <c r="G49" s="75">
        <f t="shared" si="0"/>
        <v>0.89434410269244147</v>
      </c>
      <c r="H49" s="15"/>
    </row>
    <row r="50" spans="1:8" ht="15.75" x14ac:dyDescent="0.25">
      <c r="A50" s="27" t="s">
        <v>39</v>
      </c>
      <c r="B50" s="28"/>
      <c r="C50" s="14"/>
      <c r="D50" s="73">
        <v>6</v>
      </c>
      <c r="E50" s="74">
        <v>1755855</v>
      </c>
      <c r="F50" s="74">
        <v>158208.45000000001</v>
      </c>
      <c r="G50" s="75">
        <f t="shared" si="0"/>
        <v>0.90989663155556699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268720</v>
      </c>
      <c r="F51" s="74">
        <v>1700</v>
      </c>
      <c r="G51" s="75">
        <f t="shared" si="0"/>
        <v>0.99367371241440905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590</v>
      </c>
      <c r="E53" s="74">
        <v>46529336.609999999</v>
      </c>
      <c r="F53" s="74">
        <v>5143447.7699999996</v>
      </c>
      <c r="G53" s="75">
        <f>1-(+F53/E53)</f>
        <v>0.88945796040224268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831</v>
      </c>
      <c r="E60" s="82">
        <f>SUM(E44:E59)</f>
        <v>71324672.930000007</v>
      </c>
      <c r="F60" s="82">
        <f>SUM(F44:F59)</f>
        <v>7129561.0199999996</v>
      </c>
      <c r="G60" s="83">
        <f>1-(+F60/E60)</f>
        <v>0.90004074709186332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7805950.5199999996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tabSelected="1"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144236</v>
      </c>
      <c r="F17" s="74">
        <v>65402</v>
      </c>
      <c r="G17" s="75">
        <f>F17/E17</f>
        <v>0.45343742200282872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95701</v>
      </c>
      <c r="F18" s="74">
        <v>32223.5</v>
      </c>
      <c r="G18" s="75">
        <f>F18/E18</f>
        <v>0.33671017021765709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118</v>
      </c>
      <c r="B33" s="13"/>
      <c r="C33" s="14"/>
      <c r="D33" s="73">
        <v>4</v>
      </c>
      <c r="E33" s="74">
        <v>406295</v>
      </c>
      <c r="F33" s="74">
        <v>166216</v>
      </c>
      <c r="G33" s="75">
        <f>F33/E33</f>
        <v>0.40910176103570067</v>
      </c>
      <c r="H33" s="15"/>
    </row>
    <row r="34" spans="1:8" ht="15.75" x14ac:dyDescent="0.2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646232</v>
      </c>
      <c r="F39" s="82">
        <f>SUM(F9:F38)</f>
        <v>263841.5</v>
      </c>
      <c r="G39" s="83">
        <f>F39/E39</f>
        <v>0.40827674890751309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1903101.55</v>
      </c>
      <c r="F44" s="74">
        <v>129572.85</v>
      </c>
      <c r="G44" s="75">
        <f>1-(+F44/E44)</f>
        <v>0.93191490490877904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39</v>
      </c>
      <c r="E46" s="74">
        <v>2008176.5</v>
      </c>
      <c r="F46" s="74">
        <v>200487.34</v>
      </c>
      <c r="G46" s="75">
        <f>1-(+F46/E46)</f>
        <v>0.90016448255419779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692988.5</v>
      </c>
      <c r="F47" s="74">
        <v>20758.5</v>
      </c>
      <c r="G47" s="75">
        <f>1-(+F47/E47)</f>
        <v>0.97004495745600394</v>
      </c>
      <c r="H47" s="15"/>
    </row>
    <row r="48" spans="1:8" ht="15.75" x14ac:dyDescent="0.25">
      <c r="A48" s="27" t="s">
        <v>37</v>
      </c>
      <c r="B48" s="28"/>
      <c r="C48" s="14"/>
      <c r="D48" s="73">
        <v>26</v>
      </c>
      <c r="E48" s="74">
        <v>2605389.7999999998</v>
      </c>
      <c r="F48" s="74">
        <v>191281.14</v>
      </c>
      <c r="G48" s="75">
        <f>1-(+F48/E48)</f>
        <v>0.92658252519450257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198790</v>
      </c>
      <c r="F50" s="74">
        <v>19815</v>
      </c>
      <c r="G50" s="75">
        <f>1-(+F50/E50)</f>
        <v>0.9003219477840938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323</v>
      </c>
      <c r="E53" s="112">
        <v>30770399.109999999</v>
      </c>
      <c r="F53" s="112">
        <v>3744493.83</v>
      </c>
      <c r="G53" s="75">
        <f>1-(+F53/E53)</f>
        <v>0.87830857127936679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414</v>
      </c>
      <c r="E60" s="82">
        <f>SUM(E44:E59)</f>
        <v>38178845.460000001</v>
      </c>
      <c r="F60" s="82">
        <f>SUM(F44:F59)</f>
        <v>4306408.66</v>
      </c>
      <c r="G60" s="83">
        <f>1-(F60/E60)</f>
        <v>0.88720432459090914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4570250.16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DECEMBER 2023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144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599457</v>
      </c>
      <c r="F15" s="74">
        <v>22478</v>
      </c>
      <c r="G15" s="75">
        <f>F15/E15</f>
        <v>3.7497268361200223E-2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98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550508</v>
      </c>
      <c r="F19" s="74">
        <v>70991</v>
      </c>
      <c r="G19" s="75">
        <f>F19/E19</f>
        <v>0.12895543752316044</v>
      </c>
      <c r="H19" s="66"/>
    </row>
    <row r="20" spans="1:8" ht="15.75" x14ac:dyDescent="0.25">
      <c r="A20" s="93" t="s">
        <v>92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93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105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477032</v>
      </c>
      <c r="F24" s="74">
        <v>231321</v>
      </c>
      <c r="G24" s="75">
        <f>F24/E24</f>
        <v>0.48491715440473593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12421</v>
      </c>
      <c r="F26" s="74">
        <v>12421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94</v>
      </c>
      <c r="B29" s="13"/>
      <c r="C29" s="14"/>
      <c r="D29" s="73">
        <v>1</v>
      </c>
      <c r="E29" s="74">
        <v>88919</v>
      </c>
      <c r="F29" s="74">
        <v>23512</v>
      </c>
      <c r="G29" s="75">
        <f>F29/E29</f>
        <v>0.26442042758015721</v>
      </c>
      <c r="H29" s="66"/>
    </row>
    <row r="30" spans="1:8" ht="15.75" x14ac:dyDescent="0.25">
      <c r="A30" s="70" t="s">
        <v>118</v>
      </c>
      <c r="B30" s="13"/>
      <c r="C30" s="14"/>
      <c r="D30" s="73">
        <v>11</v>
      </c>
      <c r="E30" s="74">
        <v>1375151</v>
      </c>
      <c r="F30" s="74">
        <v>271400.5</v>
      </c>
      <c r="G30" s="75">
        <f>F30/E30</f>
        <v>0.19736050804602548</v>
      </c>
      <c r="H30" s="66"/>
    </row>
    <row r="31" spans="1:8" ht="15.75" x14ac:dyDescent="0.25">
      <c r="A31" s="70" t="s">
        <v>125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96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128</v>
      </c>
      <c r="B34" s="13"/>
      <c r="C34" s="14"/>
      <c r="D34" s="73">
        <v>1</v>
      </c>
      <c r="E34" s="74">
        <v>134053</v>
      </c>
      <c r="F34" s="74">
        <v>52724.5</v>
      </c>
      <c r="G34" s="75">
        <f>F34/E34</f>
        <v>0.39331085466196208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3237541</v>
      </c>
      <c r="F39" s="82">
        <f>SUM(F9:F38)</f>
        <v>684848</v>
      </c>
      <c r="G39" s="83">
        <f>F39/E39</f>
        <v>0.21153338289769921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389111.2</v>
      </c>
      <c r="F44" s="74">
        <v>41106.29</v>
      </c>
      <c r="G44" s="75">
        <f>1-(+F44/E44)</f>
        <v>0.89435850214540213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76</v>
      </c>
      <c r="E46" s="74">
        <v>3324894.25</v>
      </c>
      <c r="F46" s="74">
        <v>288500.14</v>
      </c>
      <c r="G46" s="75">
        <f t="shared" ref="G46:G52" si="0">1-(+F46/E46)</f>
        <v>0.91323028093299508</v>
      </c>
      <c r="H46" s="66"/>
    </row>
    <row r="47" spans="1:8" ht="15.75" x14ac:dyDescent="0.25">
      <c r="A47" s="27" t="s">
        <v>36</v>
      </c>
      <c r="B47" s="28"/>
      <c r="C47" s="14"/>
      <c r="D47" s="73">
        <v>8</v>
      </c>
      <c r="E47" s="74">
        <v>1995407.5</v>
      </c>
      <c r="F47" s="74">
        <v>83112.37</v>
      </c>
      <c r="G47" s="75">
        <f t="shared" si="0"/>
        <v>0.95834817198993183</v>
      </c>
      <c r="H47" s="66"/>
    </row>
    <row r="48" spans="1:8" ht="15.75" x14ac:dyDescent="0.25">
      <c r="A48" s="27" t="s">
        <v>37</v>
      </c>
      <c r="B48" s="28"/>
      <c r="C48" s="14"/>
      <c r="D48" s="73">
        <v>88</v>
      </c>
      <c r="E48" s="74">
        <v>4684222.03</v>
      </c>
      <c r="F48" s="74">
        <v>459843.53</v>
      </c>
      <c r="G48" s="75">
        <f t="shared" si="0"/>
        <v>0.90183139760349917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1581400</v>
      </c>
      <c r="F50" s="74">
        <v>186674.37</v>
      </c>
      <c r="G50" s="75">
        <f t="shared" si="0"/>
        <v>0.88195626027570506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524820</v>
      </c>
      <c r="F51" s="74">
        <v>34480</v>
      </c>
      <c r="G51" s="75">
        <f t="shared" si="0"/>
        <v>0.93430128424983805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605725</v>
      </c>
      <c r="F52" s="74">
        <v>36825</v>
      </c>
      <c r="G52" s="75">
        <f t="shared" si="0"/>
        <v>0.93920508481571674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606</v>
      </c>
      <c r="E54" s="74">
        <v>38525417.130000003</v>
      </c>
      <c r="F54" s="74">
        <v>4111117.56</v>
      </c>
      <c r="G54" s="75">
        <f>1-(+F54/E54)</f>
        <v>0.89328817528107585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1201748.0900000001</v>
      </c>
      <c r="F55" s="74">
        <v>66869.66</v>
      </c>
      <c r="G55" s="75">
        <f>1-(+F55/E55)</f>
        <v>0.94435634176876448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832</v>
      </c>
      <c r="E61" s="82">
        <f>SUM(E44:E60)</f>
        <v>52832745.200000003</v>
      </c>
      <c r="F61" s="82">
        <f>SUM(F44:F60)</f>
        <v>5308528.92</v>
      </c>
      <c r="G61" s="83">
        <f>1-(F61/E61)</f>
        <v>0.8995219934170674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5993376.9199999999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82</v>
      </c>
      <c r="B3" s="36"/>
      <c r="C3" s="21"/>
      <c r="D3" s="21"/>
    </row>
    <row r="4" spans="1:4" ht="23.25" x14ac:dyDescent="0.35">
      <c r="A4" s="56" t="str">
        <f>ARG!$A$3</f>
        <v>MONTH ENDED:  DECEMBER 2023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83</v>
      </c>
      <c r="B6" s="125">
        <f>+ARG!$D$39+CARUTHERSVILLE!$D$39+HOLLYWOOD!$D$39+HARKC!$D$39+BALLYSKC!$D$39+AMERKC!$D$39+LAGRANGE!$D$39+AMERSC!$D$39+RIVERCITY!$D$39+HORSESHOE!$D$39+ISLEBV!$D$39+STJO!$D$39+CAPE!$D$39</f>
        <v>411</v>
      </c>
      <c r="C6" s="58"/>
      <c r="D6" s="21"/>
    </row>
    <row r="7" spans="1:4" ht="21.75" thickTop="1" thickBot="1" x14ac:dyDescent="0.35">
      <c r="A7" s="126" t="s">
        <v>84</v>
      </c>
      <c r="B7" s="134">
        <f>+ARG!$E$39+CARUTHERSVILLE!$E$39+HOLLYWOOD!$E$39+HARKC!$E$39+BALLYSKC!$E$39+AMERKC!$E$39+LAGRANGE!$E$39+AMERSC!$E$39+RIVERCITY!$E$39+HORSESHOE!$E$39+ISLEBV!$E$39+STJO!$E$39+CAPE!$E$39</f>
        <v>117011585</v>
      </c>
      <c r="C7" s="58"/>
      <c r="D7" s="21"/>
    </row>
    <row r="8" spans="1:4" ht="21" thickTop="1" x14ac:dyDescent="0.3">
      <c r="A8" s="126" t="s">
        <v>85</v>
      </c>
      <c r="B8" s="134">
        <f>+ARG!$F$39+CARUTHERSVILLE!$F$39+HOLLYWOOD!$F$39+HARKC!$F$39+BALLYSKC!$F$39+AMERKC!$F$39+LAGRANGE!$F$39+AMERSC!$F$39+RIVERCITY!$F$39+HORSESHOE!$F$39+ISLEBV!$F$39+STJO!$F$39+CAPE!$F$39</f>
        <v>24055722.890000001</v>
      </c>
      <c r="C8" s="58"/>
      <c r="D8" s="21"/>
    </row>
    <row r="9" spans="1:4" ht="20.25" x14ac:dyDescent="0.3">
      <c r="A9" s="126" t="s">
        <v>86</v>
      </c>
      <c r="B9" s="114">
        <f>B8/B7</f>
        <v>0.20558411280387323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141</v>
      </c>
      <c r="B11" s="125">
        <v>0</v>
      </c>
      <c r="C11" s="58"/>
      <c r="D11" s="21"/>
    </row>
    <row r="12" spans="1:4" ht="21.75" thickTop="1" thickBot="1" x14ac:dyDescent="0.35">
      <c r="A12" s="126" t="s">
        <v>142</v>
      </c>
      <c r="B12" s="134">
        <v>0</v>
      </c>
      <c r="C12" s="58"/>
      <c r="D12" s="21"/>
    </row>
    <row r="13" spans="1:4" ht="21" thickTop="1" x14ac:dyDescent="0.3">
      <c r="A13" s="126" t="s">
        <v>143</v>
      </c>
      <c r="B13" s="134">
        <v>0</v>
      </c>
      <c r="C13" s="58"/>
      <c r="D13" s="21"/>
    </row>
    <row r="14" spans="1:4" ht="20.25" x14ac:dyDescent="0.3">
      <c r="A14" s="126" t="s">
        <v>90</v>
      </c>
      <c r="B14" s="114">
        <v>0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87</v>
      </c>
      <c r="B16" s="125">
        <f>+ARG!$D$61+CARUTHERSVILLE!$D$60+HOLLYWOOD!$D$75+HARKC!$D$61+BALLYSKC!$D$62+AMERKC!$D$62+LAGRANGE!$D$60+AMERSC!$D$61+RIVERCITY!$D$61+HORSESHOE!$D$61+ISLEBV!$D$60+STJO!$D$60+CAPE!$D$61</f>
        <v>13472</v>
      </c>
      <c r="C16" s="58"/>
      <c r="D16" s="21"/>
    </row>
    <row r="17" spans="1:4" ht="21.75" thickTop="1" thickBot="1" x14ac:dyDescent="0.35">
      <c r="A17" s="126" t="s">
        <v>88</v>
      </c>
      <c r="B17" s="134">
        <f>+ARG!$E$61+CARUTHERSVILLE!$E$60+HOLLYWOOD!$E$75+HARKC!$E$61+BALLYSKC!$E$62+AMERKC!$E$62+LAGRANGE!$E$60+AMERSC!$E$61+RIVERCITY!$E$61+HORSESHOE!$E$61+ISLEBV!$E$60+STJO!$E$60+CAPE!$E$61</f>
        <v>1500192429.9700003</v>
      </c>
      <c r="C17" s="58"/>
      <c r="D17" s="21"/>
    </row>
    <row r="18" spans="1:4" ht="21" thickTop="1" x14ac:dyDescent="0.3">
      <c r="A18" s="126" t="s">
        <v>89</v>
      </c>
      <c r="B18" s="134">
        <f>+ARG!$F$61+CARUTHERSVILLE!$F$60+HOLLYWOOD!$F$75+HARKC!$F$61+BALLYSKC!$F$62+AMERKC!$F$62+LAGRANGE!$F$60+AMERSC!$F$61+RIVERCITY!$F$61+HORSESHOE!$F$61+ISLEBV!$F$60+STJO!$F$60+CAPE!$F$61</f>
        <v>144997303.22999999</v>
      </c>
      <c r="C18" s="21"/>
      <c r="D18" s="21"/>
    </row>
    <row r="19" spans="1:4" ht="20.25" x14ac:dyDescent="0.3">
      <c r="A19" s="126" t="s">
        <v>90</v>
      </c>
      <c r="B19" s="114">
        <f>1-(B18/B17)</f>
        <v>0.90334753040121685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91</v>
      </c>
      <c r="B21" s="127">
        <f>B18+B8+B13</f>
        <v>169053026.12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145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106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393132</v>
      </c>
      <c r="F18" s="74">
        <v>54201</v>
      </c>
      <c r="G18" s="75">
        <f>F18/E18</f>
        <v>0.13786972314642409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110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149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31317</v>
      </c>
      <c r="F29" s="74">
        <v>19282</v>
      </c>
      <c r="G29" s="75">
        <f>F29/E29</f>
        <v>0.61570393077242391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406993</v>
      </c>
      <c r="F30" s="74">
        <v>139780.5</v>
      </c>
      <c r="G30" s="75">
        <f>F30/E30</f>
        <v>0.34344693889084088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118</v>
      </c>
      <c r="B32" s="13"/>
      <c r="C32" s="14"/>
      <c r="D32" s="73">
        <v>2</v>
      </c>
      <c r="E32" s="74">
        <v>610973</v>
      </c>
      <c r="F32" s="74">
        <v>107187</v>
      </c>
      <c r="G32" s="75">
        <f>F32/E32</f>
        <v>0.17543655775296127</v>
      </c>
      <c r="H32" s="15"/>
    </row>
    <row r="33" spans="1:8" ht="15.75" x14ac:dyDescent="0.25">
      <c r="A33" s="70" t="s">
        <v>155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1442415</v>
      </c>
      <c r="F39" s="82">
        <f>SUM(F9:F38)</f>
        <v>320450.5</v>
      </c>
      <c r="G39" s="83">
        <f>F39/E39</f>
        <v>0.22216248444449066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36</v>
      </c>
      <c r="E46" s="74">
        <v>2003826.75</v>
      </c>
      <c r="F46" s="74">
        <v>193671.36</v>
      </c>
      <c r="G46" s="75">
        <f>1-(+F46/E46)</f>
        <v>0.90334924913044501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270397</v>
      </c>
      <c r="F47" s="74">
        <v>27107</v>
      </c>
      <c r="G47" s="75">
        <f>1-(+F47/E47)</f>
        <v>0.89975110670606551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2395357</v>
      </c>
      <c r="F48" s="74">
        <v>215833.04</v>
      </c>
      <c r="G48" s="75">
        <f>1-(+F48/E48)</f>
        <v>0.9098952515220069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487065</v>
      </c>
      <c r="F50" s="74">
        <v>33795</v>
      </c>
      <c r="G50" s="75">
        <f>1-(+F50/E50)</f>
        <v>0.93061501031689819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342</v>
      </c>
      <c r="E53" s="74">
        <v>29463000.739999998</v>
      </c>
      <c r="F53" s="74">
        <v>3265144.98</v>
      </c>
      <c r="G53" s="75">
        <f>1-(+F53/E53)</f>
        <v>0.8891781251742249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227098.75</v>
      </c>
      <c r="F54" s="74">
        <v>9820.84</v>
      </c>
      <c r="G54" s="75">
        <f>1-(+F54/E54)</f>
        <v>0.95675520010568094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418</v>
      </c>
      <c r="E60" s="82">
        <f>SUM(E44:E59)</f>
        <v>34846745.239999995</v>
      </c>
      <c r="F60" s="82">
        <f>SUM(F44:F59)</f>
        <v>3745372.2199999997</v>
      </c>
      <c r="G60" s="83">
        <f>1-(F60/E60)</f>
        <v>0.8925187361343363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4065822.7199999997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6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137">
        <v>5</v>
      </c>
      <c r="E9" s="74">
        <v>1014339</v>
      </c>
      <c r="F9" s="74">
        <v>173005</v>
      </c>
      <c r="G9" s="75">
        <f>F9/E9</f>
        <v>0.17055934948769594</v>
      </c>
      <c r="H9" s="15"/>
    </row>
    <row r="10" spans="1:8" ht="15.75" x14ac:dyDescent="0.25">
      <c r="A10" s="93" t="s">
        <v>11</v>
      </c>
      <c r="B10" s="13"/>
      <c r="C10" s="14"/>
      <c r="D10" s="137"/>
      <c r="E10" s="74"/>
      <c r="F10" s="74"/>
      <c r="G10" s="75"/>
      <c r="H10" s="15"/>
    </row>
    <row r="11" spans="1:8" ht="15.75" x14ac:dyDescent="0.25">
      <c r="A11" s="93" t="s">
        <v>104</v>
      </c>
      <c r="B11" s="13"/>
      <c r="C11" s="14"/>
      <c r="D11" s="137">
        <v>5</v>
      </c>
      <c r="E11" s="74">
        <v>1273946</v>
      </c>
      <c r="F11" s="74">
        <v>318296</v>
      </c>
      <c r="G11" s="75">
        <f>F11/E11</f>
        <v>0.24985046461937946</v>
      </c>
      <c r="H11" s="15"/>
    </row>
    <row r="12" spans="1:8" ht="15.75" x14ac:dyDescent="0.25">
      <c r="A12" s="93" t="s">
        <v>67</v>
      </c>
      <c r="B12" s="13"/>
      <c r="C12" s="14"/>
      <c r="D12" s="137"/>
      <c r="E12" s="74"/>
      <c r="F12" s="74"/>
      <c r="G12" s="75"/>
      <c r="H12" s="15"/>
    </row>
    <row r="13" spans="1:8" ht="15.75" x14ac:dyDescent="0.25">
      <c r="A13" s="93" t="s">
        <v>108</v>
      </c>
      <c r="B13" s="13"/>
      <c r="C13" s="14"/>
      <c r="D13" s="137">
        <v>2</v>
      </c>
      <c r="E13" s="74">
        <v>1031260</v>
      </c>
      <c r="F13" s="74">
        <v>229233.9</v>
      </c>
      <c r="G13" s="75">
        <f>F13/E13</f>
        <v>0.2222852626883618</v>
      </c>
      <c r="H13" s="15"/>
    </row>
    <row r="14" spans="1:8" ht="15.75" x14ac:dyDescent="0.25">
      <c r="A14" s="93" t="s">
        <v>25</v>
      </c>
      <c r="B14" s="13"/>
      <c r="C14" s="14"/>
      <c r="D14" s="137"/>
      <c r="E14" s="74"/>
      <c r="F14" s="74"/>
      <c r="G14" s="75"/>
      <c r="H14" s="15"/>
    </row>
    <row r="15" spans="1:8" ht="15.75" x14ac:dyDescent="0.25">
      <c r="A15" s="93" t="s">
        <v>110</v>
      </c>
      <c r="B15" s="13"/>
      <c r="C15" s="14"/>
      <c r="D15" s="137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7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2</v>
      </c>
      <c r="E17" s="74">
        <v>234695</v>
      </c>
      <c r="F17" s="74">
        <v>71859</v>
      </c>
      <c r="G17" s="75">
        <f t="shared" ref="G17:G24" si="0">F17/E17</f>
        <v>0.30618036174609597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74">
        <v>902525</v>
      </c>
      <c r="F18" s="74">
        <v>184046</v>
      </c>
      <c r="G18" s="75">
        <f t="shared" si="0"/>
        <v>0.20392343702390517</v>
      </c>
      <c r="H18" s="15"/>
    </row>
    <row r="19" spans="1:8" ht="15.75" x14ac:dyDescent="0.25">
      <c r="A19" s="93" t="s">
        <v>54</v>
      </c>
      <c r="B19" s="13"/>
      <c r="C19" s="14"/>
      <c r="D19" s="137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7"/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4</v>
      </c>
      <c r="E21" s="74">
        <v>8339594</v>
      </c>
      <c r="F21" s="74">
        <v>1365427.5</v>
      </c>
      <c r="G21" s="75">
        <f t="shared" si="0"/>
        <v>0.16372829420712806</v>
      </c>
      <c r="H21" s="15"/>
    </row>
    <row r="22" spans="1:8" ht="15.75" x14ac:dyDescent="0.25">
      <c r="A22" s="93" t="s">
        <v>56</v>
      </c>
      <c r="B22" s="13"/>
      <c r="C22" s="14"/>
      <c r="D22" s="137">
        <v>1</v>
      </c>
      <c r="E22" s="74">
        <v>512377</v>
      </c>
      <c r="F22" s="74">
        <v>53356</v>
      </c>
      <c r="G22" s="75">
        <f t="shared" si="0"/>
        <v>0.10413426051520658</v>
      </c>
      <c r="H22" s="15"/>
    </row>
    <row r="23" spans="1:8" ht="15.75" x14ac:dyDescent="0.25">
      <c r="A23" s="94" t="s">
        <v>20</v>
      </c>
      <c r="B23" s="13"/>
      <c r="C23" s="14"/>
      <c r="D23" s="137">
        <v>4</v>
      </c>
      <c r="E23" s="74">
        <v>778963</v>
      </c>
      <c r="F23" s="74">
        <v>189835</v>
      </c>
      <c r="G23" s="75">
        <f t="shared" si="0"/>
        <v>0.24370220408414778</v>
      </c>
      <c r="H23" s="15"/>
    </row>
    <row r="24" spans="1:8" ht="15.75" x14ac:dyDescent="0.25">
      <c r="A24" s="94" t="s">
        <v>21</v>
      </c>
      <c r="B24" s="13"/>
      <c r="C24" s="14"/>
      <c r="D24" s="137">
        <v>20</v>
      </c>
      <c r="E24" s="74">
        <v>248410</v>
      </c>
      <c r="F24" s="74">
        <v>248410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74">
        <v>65800</v>
      </c>
      <c r="F26" s="74">
        <v>13300</v>
      </c>
      <c r="G26" s="75">
        <f>F26/E26</f>
        <v>0.20212765957446807</v>
      </c>
      <c r="H26" s="15"/>
    </row>
    <row r="27" spans="1:8" ht="15.75" x14ac:dyDescent="0.25">
      <c r="A27" s="93" t="s">
        <v>123</v>
      </c>
      <c r="B27" s="13"/>
      <c r="C27" s="14"/>
      <c r="D27" s="137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74">
        <v>101328</v>
      </c>
      <c r="F28" s="74">
        <v>22330.5</v>
      </c>
      <c r="G28" s="75">
        <f>F28/E28</f>
        <v>0.22037837517764092</v>
      </c>
      <c r="H28" s="15"/>
    </row>
    <row r="29" spans="1:8" ht="15.75" x14ac:dyDescent="0.25">
      <c r="A29" s="70" t="s">
        <v>119</v>
      </c>
      <c r="B29" s="13"/>
      <c r="C29" s="14"/>
      <c r="D29" s="137">
        <v>1</v>
      </c>
      <c r="E29" s="74">
        <v>97058</v>
      </c>
      <c r="F29" s="74">
        <v>51770.5</v>
      </c>
      <c r="G29" s="75">
        <f>F29/E29</f>
        <v>0.53339755610047601</v>
      </c>
      <c r="H29" s="15"/>
    </row>
    <row r="30" spans="1:8" ht="15.75" x14ac:dyDescent="0.25">
      <c r="A30" s="70" t="s">
        <v>124</v>
      </c>
      <c r="B30" s="13"/>
      <c r="C30" s="14"/>
      <c r="D30" s="137"/>
      <c r="E30" s="76"/>
      <c r="F30" s="74"/>
      <c r="G30" s="75"/>
      <c r="H30" s="15"/>
    </row>
    <row r="31" spans="1:8" ht="15.75" x14ac:dyDescent="0.25">
      <c r="A31" s="70" t="s">
        <v>151</v>
      </c>
      <c r="B31" s="13"/>
      <c r="C31" s="14"/>
      <c r="D31" s="137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7">
        <v>13</v>
      </c>
      <c r="E32" s="76">
        <v>1504213</v>
      </c>
      <c r="F32" s="76">
        <v>244689</v>
      </c>
      <c r="G32" s="75">
        <f>F32/E32</f>
        <v>0.16266911667430078</v>
      </c>
      <c r="H32" s="15"/>
    </row>
    <row r="33" spans="1:8" ht="15.75" x14ac:dyDescent="0.25">
      <c r="A33" s="93" t="s">
        <v>148</v>
      </c>
      <c r="B33" s="13"/>
      <c r="C33" s="14"/>
      <c r="D33" s="137"/>
      <c r="E33" s="74"/>
      <c r="F33" s="74"/>
      <c r="G33" s="75"/>
      <c r="H33" s="15"/>
    </row>
    <row r="34" spans="1:8" ht="15.75" x14ac:dyDescent="0.25">
      <c r="A34" s="93" t="s">
        <v>98</v>
      </c>
      <c r="B34" s="13"/>
      <c r="C34" s="14"/>
      <c r="D34" s="137">
        <v>1</v>
      </c>
      <c r="E34" s="74">
        <v>390185</v>
      </c>
      <c r="F34" s="74">
        <v>88182.5</v>
      </c>
      <c r="G34" s="75">
        <f>F34/E34</f>
        <v>0.22600176839191666</v>
      </c>
      <c r="H34" s="15"/>
    </row>
    <row r="35" spans="1:8" x14ac:dyDescent="0.2">
      <c r="A35" s="16" t="s">
        <v>28</v>
      </c>
      <c r="B35" s="13"/>
      <c r="C35" s="14"/>
      <c r="D35" s="77"/>
      <c r="E35" s="78">
        <v>339690</v>
      </c>
      <c r="F35" s="74">
        <v>56863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61</v>
      </c>
      <c r="E39" s="82">
        <f>SUM(E9:E38)</f>
        <v>16834383</v>
      </c>
      <c r="F39" s="82">
        <f>SUM(F9:F38)</f>
        <v>3310603.9</v>
      </c>
      <c r="G39" s="83">
        <f>F39/E39</f>
        <v>0.19665727576710118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hidden="1" x14ac:dyDescent="0.25">
      <c r="A41" s="23" t="s">
        <v>138</v>
      </c>
      <c r="B41" s="24"/>
      <c r="C41" s="24"/>
      <c r="D41" s="25"/>
      <c r="E41" s="87"/>
      <c r="F41" s="88"/>
      <c r="G41" s="106"/>
      <c r="H41" s="2"/>
    </row>
    <row r="42" spans="1:8" ht="15.75" hidden="1" x14ac:dyDescent="0.25">
      <c r="A42" s="26"/>
      <c r="B42" s="26"/>
      <c r="C42" s="26"/>
      <c r="D42" s="89"/>
      <c r="E42" s="25" t="s">
        <v>147</v>
      </c>
      <c r="F42" s="25" t="s">
        <v>147</v>
      </c>
      <c r="G42" s="107" t="s">
        <v>5</v>
      </c>
      <c r="H42" s="2"/>
    </row>
    <row r="43" spans="1:8" ht="15.75" hidden="1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hidden="1" x14ac:dyDescent="0.25">
      <c r="A44" s="27" t="s">
        <v>10</v>
      </c>
      <c r="B44" s="28"/>
      <c r="C44" s="14"/>
      <c r="D44" s="73"/>
      <c r="E44" s="110"/>
      <c r="F44" s="74"/>
      <c r="G44" s="103"/>
      <c r="H44" s="2"/>
    </row>
    <row r="45" spans="1:8" ht="15.75" hidden="1" x14ac:dyDescent="0.25">
      <c r="A45" s="27"/>
      <c r="B45" s="28"/>
      <c r="C45" s="14"/>
      <c r="D45" s="73"/>
      <c r="E45" s="110"/>
      <c r="F45" s="74"/>
      <c r="G45" s="103"/>
      <c r="H45" s="2"/>
    </row>
    <row r="46" spans="1:8" ht="15.75" hidden="1" x14ac:dyDescent="0.25">
      <c r="A46" s="27"/>
      <c r="B46" s="28"/>
      <c r="C46" s="14"/>
      <c r="D46" s="73"/>
      <c r="E46" s="110"/>
      <c r="F46" s="74"/>
      <c r="G46" s="103"/>
      <c r="H46" s="2"/>
    </row>
    <row r="47" spans="1:8" ht="15.75" hidden="1" x14ac:dyDescent="0.25">
      <c r="A47" s="27"/>
      <c r="B47" s="28"/>
      <c r="C47" s="14"/>
      <c r="D47" s="73"/>
      <c r="E47" s="110"/>
      <c r="F47" s="74"/>
      <c r="G47" s="103"/>
      <c r="H47" s="2"/>
    </row>
    <row r="48" spans="1:8" ht="15.75" hidden="1" x14ac:dyDescent="0.25">
      <c r="A48" s="27"/>
      <c r="B48" s="28"/>
      <c r="C48" s="14"/>
      <c r="D48" s="73"/>
      <c r="E48" s="110"/>
      <c r="F48" s="74"/>
      <c r="G48" s="103"/>
      <c r="H48" s="2"/>
    </row>
    <row r="49" spans="1:8" hidden="1" x14ac:dyDescent="0.2">
      <c r="A49" s="16" t="s">
        <v>139</v>
      </c>
      <c r="B49" s="30"/>
      <c r="C49" s="14"/>
      <c r="D49" s="77"/>
      <c r="E49" s="96"/>
      <c r="F49" s="74"/>
      <c r="G49" s="104"/>
      <c r="H49" s="2"/>
    </row>
    <row r="50" spans="1:8" hidden="1" x14ac:dyDescent="0.2">
      <c r="A50" s="16" t="s">
        <v>44</v>
      </c>
      <c r="B50" s="28"/>
      <c r="C50" s="14"/>
      <c r="D50" s="77"/>
      <c r="E50" s="95"/>
      <c r="F50" s="74"/>
      <c r="G50" s="104"/>
      <c r="H50" s="2"/>
    </row>
    <row r="51" spans="1:8" hidden="1" x14ac:dyDescent="0.2">
      <c r="A51" s="16" t="s">
        <v>30</v>
      </c>
      <c r="B51" s="28"/>
      <c r="C51" s="14"/>
      <c r="D51" s="77"/>
      <c r="E51" s="95"/>
      <c r="F51" s="74"/>
      <c r="G51" s="104"/>
      <c r="H51" s="2"/>
    </row>
    <row r="52" spans="1:8" ht="15.75" hidden="1" x14ac:dyDescent="0.25">
      <c r="A52" s="32"/>
      <c r="B52" s="18"/>
      <c r="C52" s="14"/>
      <c r="D52" s="77"/>
      <c r="E52" s="80"/>
      <c r="F52" s="80"/>
      <c r="G52" s="104"/>
      <c r="H52" s="2"/>
    </row>
    <row r="53" spans="1:8" ht="15.75" hidden="1" x14ac:dyDescent="0.25">
      <c r="A53" s="20" t="s">
        <v>140</v>
      </c>
      <c r="B53" s="20"/>
      <c r="C53" s="21"/>
      <c r="D53" s="135">
        <f>SUM(D44:D49)</f>
        <v>0</v>
      </c>
      <c r="E53" s="136">
        <f>SUM(E44:E52)</f>
        <v>0</v>
      </c>
      <c r="F53" s="136">
        <f>SUM(F44:F52)</f>
        <v>0</v>
      </c>
      <c r="G53" s="109"/>
      <c r="H53" s="2"/>
    </row>
    <row r="54" spans="1:8" ht="15.75" hidden="1" x14ac:dyDescent="0.25">
      <c r="A54" s="22"/>
      <c r="B54" s="22"/>
      <c r="C54" s="24"/>
      <c r="D54" s="121"/>
      <c r="E54" s="122"/>
      <c r="F54" s="122"/>
      <c r="G54" s="123"/>
      <c r="H54" s="2"/>
    </row>
    <row r="55" spans="1:8" ht="18" x14ac:dyDescent="0.25">
      <c r="A55" s="23" t="s">
        <v>32</v>
      </c>
      <c r="B55" s="24"/>
      <c r="C55" s="26"/>
      <c r="D55" s="25"/>
      <c r="E55" s="87"/>
      <c r="F55" s="88"/>
      <c r="G55" s="88"/>
      <c r="H55" s="2"/>
    </row>
    <row r="56" spans="1:8" ht="15.75" x14ac:dyDescent="0.25">
      <c r="A56" s="26"/>
      <c r="B56" s="26"/>
      <c r="C56" s="26"/>
      <c r="D56" s="89"/>
      <c r="E56" s="25" t="s">
        <v>133</v>
      </c>
      <c r="F56" s="25" t="s">
        <v>133</v>
      </c>
      <c r="G56" s="25" t="s">
        <v>5</v>
      </c>
      <c r="H56" s="2"/>
    </row>
    <row r="57" spans="1:8" ht="15.75" x14ac:dyDescent="0.25">
      <c r="A57" s="26"/>
      <c r="B57" s="26"/>
      <c r="C57" s="14"/>
      <c r="D57" s="89" t="s">
        <v>6</v>
      </c>
      <c r="E57" s="90" t="s">
        <v>134</v>
      </c>
      <c r="F57" s="88" t="s">
        <v>8</v>
      </c>
      <c r="G57" s="88" t="s">
        <v>135</v>
      </c>
      <c r="H57" s="15"/>
    </row>
    <row r="58" spans="1:8" ht="15.75" x14ac:dyDescent="0.25">
      <c r="A58" s="27" t="s">
        <v>33</v>
      </c>
      <c r="B58" s="28"/>
      <c r="C58" s="14"/>
      <c r="D58" s="73">
        <v>186</v>
      </c>
      <c r="E58" s="74">
        <v>34497797.82</v>
      </c>
      <c r="F58" s="74">
        <v>2189081.85</v>
      </c>
      <c r="G58" s="75">
        <f t="shared" ref="G58:G64" si="1">1-(+F58/E58)</f>
        <v>0.93654430171392311</v>
      </c>
      <c r="H58" s="15"/>
    </row>
    <row r="59" spans="1:8" ht="15.75" x14ac:dyDescent="0.25">
      <c r="A59" s="27" t="s">
        <v>34</v>
      </c>
      <c r="B59" s="28"/>
      <c r="C59" s="14"/>
      <c r="D59" s="73">
        <v>4</v>
      </c>
      <c r="E59" s="74">
        <v>4302447.21</v>
      </c>
      <c r="F59" s="74">
        <v>447861.16</v>
      </c>
      <c r="G59" s="75">
        <f t="shared" si="1"/>
        <v>0.89590548398617076</v>
      </c>
      <c r="H59" s="15"/>
    </row>
    <row r="60" spans="1:8" ht="15.75" x14ac:dyDescent="0.25">
      <c r="A60" s="27" t="s">
        <v>35</v>
      </c>
      <c r="B60" s="28"/>
      <c r="C60" s="14"/>
      <c r="D60" s="73">
        <v>231</v>
      </c>
      <c r="E60" s="74">
        <v>18664423.550000001</v>
      </c>
      <c r="F60" s="74">
        <v>1218737.46</v>
      </c>
      <c r="G60" s="75">
        <f t="shared" si="1"/>
        <v>0.93470264662955527</v>
      </c>
      <c r="H60" s="15"/>
    </row>
    <row r="61" spans="1:8" ht="15.75" x14ac:dyDescent="0.25">
      <c r="A61" s="27" t="s">
        <v>36</v>
      </c>
      <c r="B61" s="28"/>
      <c r="C61" s="14"/>
      <c r="D61" s="73">
        <v>1</v>
      </c>
      <c r="E61" s="74">
        <v>278982</v>
      </c>
      <c r="F61" s="74">
        <v>21352.5</v>
      </c>
      <c r="G61" s="75">
        <f t="shared" si="1"/>
        <v>0.92346280405187431</v>
      </c>
      <c r="H61" s="15"/>
    </row>
    <row r="62" spans="1:8" ht="15.75" x14ac:dyDescent="0.25">
      <c r="A62" s="27" t="s">
        <v>37</v>
      </c>
      <c r="B62" s="28"/>
      <c r="C62" s="14"/>
      <c r="D62" s="73">
        <v>130</v>
      </c>
      <c r="E62" s="74">
        <v>16029882.5</v>
      </c>
      <c r="F62" s="74">
        <v>814171.76</v>
      </c>
      <c r="G62" s="75">
        <f t="shared" si="1"/>
        <v>0.94920912489533216</v>
      </c>
      <c r="H62" s="15"/>
    </row>
    <row r="63" spans="1:8" ht="15.75" x14ac:dyDescent="0.25">
      <c r="A63" s="27" t="s">
        <v>38</v>
      </c>
      <c r="B63" s="28"/>
      <c r="C63" s="14"/>
      <c r="D63" s="73">
        <v>3</v>
      </c>
      <c r="E63" s="74">
        <v>326133</v>
      </c>
      <c r="F63" s="74">
        <v>42077.95</v>
      </c>
      <c r="G63" s="75">
        <f t="shared" si="1"/>
        <v>0.87097917107437761</v>
      </c>
      <c r="H63" s="15"/>
    </row>
    <row r="64" spans="1:8" ht="15.75" x14ac:dyDescent="0.25">
      <c r="A64" s="27" t="s">
        <v>39</v>
      </c>
      <c r="B64" s="28"/>
      <c r="C64" s="14"/>
      <c r="D64" s="73">
        <v>23</v>
      </c>
      <c r="E64" s="74">
        <v>1361385</v>
      </c>
      <c r="F64" s="74">
        <v>79242</v>
      </c>
      <c r="G64" s="75">
        <f t="shared" si="1"/>
        <v>0.94179310040877484</v>
      </c>
      <c r="H64" s="15"/>
    </row>
    <row r="65" spans="1:8" ht="15.75" x14ac:dyDescent="0.25">
      <c r="A65" s="27" t="s">
        <v>40</v>
      </c>
      <c r="B65" s="28"/>
      <c r="C65" s="14"/>
      <c r="D65" s="73"/>
      <c r="E65" s="74"/>
      <c r="F65" s="74"/>
      <c r="G65" s="75"/>
      <c r="H65" s="15"/>
    </row>
    <row r="66" spans="1:8" ht="15.75" x14ac:dyDescent="0.25">
      <c r="A66" s="27" t="s">
        <v>41</v>
      </c>
      <c r="B66" s="28"/>
      <c r="C66" s="14"/>
      <c r="D66" s="73">
        <v>4</v>
      </c>
      <c r="E66" s="74">
        <v>283600</v>
      </c>
      <c r="F66" s="74">
        <v>15355</v>
      </c>
      <c r="G66" s="75">
        <f>1-(+F66/E66)</f>
        <v>0.94585684062059239</v>
      </c>
      <c r="H66" s="15"/>
    </row>
    <row r="67" spans="1:8" ht="15.75" x14ac:dyDescent="0.25">
      <c r="A67" s="29" t="s">
        <v>60</v>
      </c>
      <c r="B67" s="30"/>
      <c r="C67" s="14"/>
      <c r="D67" s="73">
        <v>2</v>
      </c>
      <c r="E67" s="74">
        <v>64200</v>
      </c>
      <c r="F67" s="74">
        <v>6900</v>
      </c>
      <c r="G67" s="75">
        <f>1-(+F67/E67)</f>
        <v>0.89252336448598135</v>
      </c>
      <c r="H67" s="15"/>
    </row>
    <row r="68" spans="1:8" ht="15.75" x14ac:dyDescent="0.25">
      <c r="A68" s="27" t="s">
        <v>61</v>
      </c>
      <c r="B68" s="30"/>
      <c r="C68" s="14"/>
      <c r="D68" s="73">
        <v>1062</v>
      </c>
      <c r="E68" s="74">
        <v>121936504.64</v>
      </c>
      <c r="F68" s="74">
        <v>13228480.380000001</v>
      </c>
      <c r="G68" s="75">
        <f>1-(+F68/E68)</f>
        <v>0.89151337067553982</v>
      </c>
      <c r="H68" s="15"/>
    </row>
    <row r="69" spans="1:8" ht="15.75" x14ac:dyDescent="0.25">
      <c r="A69" s="27" t="s">
        <v>62</v>
      </c>
      <c r="B69" s="30"/>
      <c r="C69" s="14"/>
      <c r="D69" s="73"/>
      <c r="E69" s="74"/>
      <c r="F69" s="74"/>
      <c r="G69" s="75"/>
      <c r="H69" s="15"/>
    </row>
    <row r="70" spans="1:8" x14ac:dyDescent="0.2">
      <c r="A70" s="31" t="s">
        <v>42</v>
      </c>
      <c r="B70" s="30"/>
      <c r="C70" s="14"/>
      <c r="D70" s="77"/>
      <c r="E70" s="96"/>
      <c r="F70" s="74"/>
      <c r="G70" s="79"/>
      <c r="H70" s="15"/>
    </row>
    <row r="71" spans="1:8" x14ac:dyDescent="0.2">
      <c r="A71" s="16" t="s">
        <v>43</v>
      </c>
      <c r="B71" s="28"/>
      <c r="C71" s="14"/>
      <c r="D71" s="77"/>
      <c r="E71" s="96"/>
      <c r="F71" s="74"/>
      <c r="G71" s="79"/>
      <c r="H71" s="15"/>
    </row>
    <row r="72" spans="1:8" x14ac:dyDescent="0.2">
      <c r="A72" s="16" t="s">
        <v>44</v>
      </c>
      <c r="B72" s="28"/>
      <c r="C72" s="14"/>
      <c r="D72" s="77"/>
      <c r="E72" s="78"/>
      <c r="F72" s="74"/>
      <c r="G72" s="79"/>
      <c r="H72" s="15"/>
    </row>
    <row r="73" spans="1:8" x14ac:dyDescent="0.2">
      <c r="A73" s="16" t="s">
        <v>30</v>
      </c>
      <c r="B73" s="28"/>
      <c r="C73" s="14"/>
      <c r="D73" s="77"/>
      <c r="E73" s="78"/>
      <c r="F73" s="76"/>
      <c r="G73" s="79"/>
      <c r="H73" s="15"/>
    </row>
    <row r="74" spans="1:8" ht="15.75" x14ac:dyDescent="0.25">
      <c r="A74" s="32"/>
      <c r="B74" s="18"/>
      <c r="C74" s="21"/>
      <c r="D74" s="77"/>
      <c r="E74" s="80"/>
      <c r="F74" s="80"/>
      <c r="G74" s="79"/>
      <c r="H74" s="15"/>
    </row>
    <row r="75" spans="1:8" ht="15.75" x14ac:dyDescent="0.25">
      <c r="A75" s="20" t="s">
        <v>45</v>
      </c>
      <c r="B75" s="20"/>
      <c r="C75" s="33"/>
      <c r="D75" s="81">
        <f>SUM(D58:D71)</f>
        <v>1646</v>
      </c>
      <c r="E75" s="82">
        <f>SUM(E58:E74)</f>
        <v>197745355.72</v>
      </c>
      <c r="F75" s="82">
        <f>SUM(F58:F74)</f>
        <v>18063260.060000002</v>
      </c>
      <c r="G75" s="83">
        <f>1-(+F75/E75)</f>
        <v>0.90865393528848837</v>
      </c>
      <c r="H75" s="2"/>
    </row>
    <row r="76" spans="1:8" ht="18" x14ac:dyDescent="0.25">
      <c r="A76" s="33"/>
      <c r="B76" s="33"/>
      <c r="C76" s="36"/>
      <c r="D76" s="91"/>
      <c r="E76" s="92"/>
      <c r="F76" s="34"/>
      <c r="G76" s="34"/>
      <c r="H76" s="2"/>
    </row>
    <row r="77" spans="1:8" ht="18" x14ac:dyDescent="0.25">
      <c r="A77" s="35" t="s">
        <v>46</v>
      </c>
      <c r="B77" s="36"/>
      <c r="C77" s="39"/>
      <c r="D77" s="36"/>
      <c r="E77" s="36"/>
      <c r="F77" s="37">
        <f>F75+F39+F53</f>
        <v>21373863.960000001</v>
      </c>
      <c r="G77" s="36"/>
      <c r="H77" s="2"/>
    </row>
    <row r="78" spans="1:8" ht="8.25" customHeight="1" x14ac:dyDescent="0.25">
      <c r="A78" s="35"/>
      <c r="B78" s="36"/>
      <c r="C78" s="39"/>
      <c r="D78" s="36"/>
      <c r="E78" s="36"/>
      <c r="F78" s="37"/>
      <c r="G78" s="36"/>
      <c r="H78" s="2"/>
    </row>
    <row r="79" spans="1:8" ht="15.75" x14ac:dyDescent="0.25">
      <c r="A79" s="4" t="s">
        <v>47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 t="s">
        <v>48</v>
      </c>
      <c r="B80" s="40"/>
      <c r="C80" s="40"/>
      <c r="D80" s="40"/>
      <c r="E80" s="40"/>
      <c r="F80" s="41"/>
      <c r="G80" s="40"/>
      <c r="H80" s="2"/>
    </row>
    <row r="81" spans="1:8" ht="15.75" x14ac:dyDescent="0.25">
      <c r="A81" s="4" t="s">
        <v>49</v>
      </c>
      <c r="B81" s="40"/>
      <c r="C81" s="40"/>
      <c r="D81" s="40"/>
      <c r="E81" s="40"/>
      <c r="F81" s="41"/>
      <c r="G81" s="40"/>
      <c r="H81" s="2"/>
    </row>
    <row r="82" spans="1:8" ht="15.75" x14ac:dyDescent="0.25">
      <c r="A82" s="4"/>
      <c r="B82" s="40"/>
      <c r="C82" s="40"/>
      <c r="D82" s="40"/>
      <c r="E82" s="40"/>
      <c r="F82" s="41"/>
      <c r="G82" s="40"/>
      <c r="H82" s="2"/>
    </row>
    <row r="83" spans="1:8" ht="18" x14ac:dyDescent="0.25">
      <c r="A83" s="42" t="s">
        <v>50</v>
      </c>
      <c r="B83" s="39"/>
      <c r="C83" s="39"/>
      <c r="D83" s="39"/>
      <c r="E83" s="39"/>
      <c r="F83" s="37"/>
      <c r="G83" s="39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115"/>
      <c r="B85" s="116"/>
      <c r="C85" s="116"/>
      <c r="D85" s="116"/>
      <c r="E85" s="44"/>
      <c r="F85" s="2"/>
      <c r="G85" s="2"/>
      <c r="H85" s="2"/>
    </row>
    <row r="86" spans="1:8" ht="18" x14ac:dyDescent="0.25">
      <c r="A86" s="43"/>
      <c r="B86" s="39"/>
      <c r="C86" s="39"/>
      <c r="D86" s="39"/>
      <c r="E86" s="45"/>
      <c r="F86" s="2"/>
      <c r="G86" s="2"/>
      <c r="H86" s="2"/>
    </row>
    <row r="87" spans="1:8" ht="18" x14ac:dyDescent="0.25">
      <c r="A87" s="43"/>
      <c r="B87" s="39"/>
      <c r="C87" s="39"/>
      <c r="D87" s="39"/>
      <c r="E87" s="46"/>
      <c r="F87" s="2"/>
      <c r="G87" s="2"/>
      <c r="H87" s="2"/>
    </row>
    <row r="88" spans="1:8" ht="18" x14ac:dyDescent="0.25">
      <c r="A88" s="43"/>
      <c r="B88" s="39"/>
      <c r="C88" s="39"/>
      <c r="D88" s="39"/>
      <c r="E88" s="37"/>
      <c r="F88" s="2"/>
      <c r="G88" s="2"/>
      <c r="H88" s="2"/>
    </row>
    <row r="89" spans="1:8" ht="18" x14ac:dyDescent="0.25">
      <c r="A89" s="43"/>
      <c r="B89" s="39"/>
      <c r="C89" s="39"/>
      <c r="D89" s="39"/>
      <c r="E89" s="37"/>
      <c r="F89" s="2"/>
      <c r="G89" s="2"/>
      <c r="H89" s="2"/>
    </row>
    <row r="90" spans="1:8" ht="18" x14ac:dyDescent="0.25">
      <c r="A90" s="43"/>
      <c r="B90" s="39"/>
      <c r="C90" s="39"/>
      <c r="D90" s="39"/>
      <c r="E90" s="44"/>
      <c r="F90" s="2"/>
      <c r="G90" s="2"/>
      <c r="H90" s="2"/>
    </row>
    <row r="91" spans="1:8" ht="18" x14ac:dyDescent="0.25">
      <c r="A91" s="43"/>
      <c r="B91" s="39"/>
      <c r="C91" s="39"/>
      <c r="D91" s="39"/>
      <c r="E91" s="45"/>
      <c r="F91" s="2"/>
      <c r="G91" s="2"/>
      <c r="H91" s="2"/>
    </row>
    <row r="92" spans="1:8" ht="18" x14ac:dyDescent="0.25">
      <c r="A92" s="43"/>
      <c r="B92" s="39"/>
      <c r="C92" s="39"/>
      <c r="D92" s="39"/>
      <c r="E92" s="45"/>
      <c r="F92" s="2"/>
      <c r="G92" s="2"/>
      <c r="H92" s="2"/>
    </row>
    <row r="93" spans="1:8" ht="18" x14ac:dyDescent="0.25">
      <c r="A93" s="43"/>
      <c r="B93" s="39"/>
      <c r="C93" s="39"/>
      <c r="D93" s="39"/>
      <c r="E93" s="45"/>
      <c r="F93" s="2"/>
      <c r="G93" s="2"/>
      <c r="H93" s="2"/>
    </row>
    <row r="94" spans="1:8" ht="18" x14ac:dyDescent="0.25">
      <c r="A94" s="43"/>
      <c r="B94" s="39"/>
      <c r="C94" s="39"/>
      <c r="D94" s="39"/>
      <c r="E94" s="47"/>
      <c r="F94" s="2"/>
      <c r="G94" s="2"/>
      <c r="H94" s="2"/>
    </row>
    <row r="95" spans="1:8" ht="18" x14ac:dyDescent="0.25">
      <c r="A95" s="43"/>
      <c r="B95" s="39"/>
      <c r="C95" s="39"/>
      <c r="D95" s="39"/>
      <c r="E95" s="39"/>
      <c r="F95" s="2"/>
      <c r="G95" s="2"/>
      <c r="H95" s="2"/>
    </row>
    <row r="96" spans="1:8" ht="15.75" x14ac:dyDescent="0.25">
      <c r="A96" s="48"/>
      <c r="B96" s="2"/>
      <c r="C96" s="2"/>
      <c r="D96" s="2"/>
      <c r="E96" s="2"/>
      <c r="F96" s="2"/>
      <c r="G96" s="2"/>
      <c r="H96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7">
        <v>9</v>
      </c>
      <c r="E10" s="99">
        <v>2829369</v>
      </c>
      <c r="F10" s="74">
        <v>763072.5</v>
      </c>
      <c r="G10" s="100">
        <f t="shared" ref="G10:G22" si="0">F10/E10</f>
        <v>0.26969705966241941</v>
      </c>
      <c r="H10" s="15"/>
    </row>
    <row r="11" spans="1:8" ht="15.75" x14ac:dyDescent="0.25">
      <c r="A11" s="93" t="s">
        <v>104</v>
      </c>
      <c r="B11" s="13"/>
      <c r="C11" s="14"/>
      <c r="D11" s="137">
        <v>10</v>
      </c>
      <c r="E11" s="99">
        <v>1609427</v>
      </c>
      <c r="F11" s="74">
        <v>518198.5</v>
      </c>
      <c r="G11" s="100">
        <f t="shared" si="0"/>
        <v>0.32197701417958069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108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7">
        <v>1</v>
      </c>
      <c r="E14" s="99">
        <v>435115</v>
      </c>
      <c r="F14" s="74">
        <v>105523</v>
      </c>
      <c r="G14" s="100">
        <f t="shared" si="0"/>
        <v>0.24251749537478598</v>
      </c>
      <c r="H14" s="15"/>
    </row>
    <row r="15" spans="1:8" ht="15.75" x14ac:dyDescent="0.25">
      <c r="A15" s="93" t="s">
        <v>110</v>
      </c>
      <c r="B15" s="13"/>
      <c r="C15" s="14"/>
      <c r="D15" s="137">
        <v>1</v>
      </c>
      <c r="E15" s="99">
        <v>205276</v>
      </c>
      <c r="F15" s="74">
        <v>51081</v>
      </c>
      <c r="G15" s="100">
        <f t="shared" si="0"/>
        <v>0.24884058535824938</v>
      </c>
      <c r="H15" s="15"/>
    </row>
    <row r="16" spans="1:8" ht="15.75" x14ac:dyDescent="0.25">
      <c r="A16" s="93" t="s">
        <v>10</v>
      </c>
      <c r="B16" s="13"/>
      <c r="C16" s="14"/>
      <c r="D16" s="137">
        <v>2</v>
      </c>
      <c r="E16" s="99">
        <v>39710</v>
      </c>
      <c r="F16" s="74">
        <v>15517.5</v>
      </c>
      <c r="G16" s="75">
        <f t="shared" si="0"/>
        <v>0.39077058675396625</v>
      </c>
      <c r="H16" s="15"/>
    </row>
    <row r="17" spans="1:8" ht="15.75" x14ac:dyDescent="0.25">
      <c r="A17" s="93" t="s">
        <v>14</v>
      </c>
      <c r="B17" s="13"/>
      <c r="C17" s="14"/>
      <c r="D17" s="137">
        <v>3</v>
      </c>
      <c r="E17" s="99">
        <v>589420</v>
      </c>
      <c r="F17" s="74">
        <v>103328.5</v>
      </c>
      <c r="G17" s="75">
        <f t="shared" si="0"/>
        <v>0.17530538495470124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99">
        <v>1444753</v>
      </c>
      <c r="F18" s="74">
        <v>451915</v>
      </c>
      <c r="G18" s="100">
        <f t="shared" si="0"/>
        <v>0.31279741242966791</v>
      </c>
      <c r="H18" s="15"/>
    </row>
    <row r="19" spans="1:8" ht="15.75" x14ac:dyDescent="0.25">
      <c r="A19" s="93" t="s">
        <v>54</v>
      </c>
      <c r="B19" s="13"/>
      <c r="C19" s="14"/>
      <c r="D19" s="137">
        <v>2</v>
      </c>
      <c r="E19" s="99">
        <v>512774</v>
      </c>
      <c r="F19" s="74">
        <v>114838</v>
      </c>
      <c r="G19" s="75">
        <f t="shared" si="0"/>
        <v>0.22395441266522872</v>
      </c>
      <c r="H19" s="15"/>
    </row>
    <row r="20" spans="1:8" ht="15.75" x14ac:dyDescent="0.25">
      <c r="A20" s="93" t="s">
        <v>17</v>
      </c>
      <c r="B20" s="13"/>
      <c r="C20" s="14"/>
      <c r="D20" s="137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6</v>
      </c>
      <c r="E21" s="99">
        <v>3087053</v>
      </c>
      <c r="F21" s="74">
        <v>700991</v>
      </c>
      <c r="G21" s="75">
        <f t="shared" si="0"/>
        <v>0.2270744946717792</v>
      </c>
      <c r="H21" s="15"/>
    </row>
    <row r="22" spans="1:8" ht="15.75" x14ac:dyDescent="0.25">
      <c r="A22" s="93" t="s">
        <v>56</v>
      </c>
      <c r="B22" s="13"/>
      <c r="C22" s="14"/>
      <c r="D22" s="137">
        <v>3</v>
      </c>
      <c r="E22" s="99">
        <v>1089393</v>
      </c>
      <c r="F22" s="74">
        <v>249095.5</v>
      </c>
      <c r="G22" s="75">
        <f t="shared" si="0"/>
        <v>0.22865531539123163</v>
      </c>
      <c r="H22" s="15"/>
    </row>
    <row r="23" spans="1:8" ht="15.75" x14ac:dyDescent="0.25">
      <c r="A23" s="94" t="s">
        <v>20</v>
      </c>
      <c r="B23" s="13"/>
      <c r="C23" s="14"/>
      <c r="D23" s="137">
        <v>3</v>
      </c>
      <c r="E23" s="99">
        <v>884705</v>
      </c>
      <c r="F23" s="74">
        <v>221653.5</v>
      </c>
      <c r="G23" s="75">
        <f>F23/E23</f>
        <v>0.25053944535184042</v>
      </c>
      <c r="H23" s="15"/>
    </row>
    <row r="24" spans="1:8" ht="15.75" x14ac:dyDescent="0.25">
      <c r="A24" s="94" t="s">
        <v>21</v>
      </c>
      <c r="B24" s="13"/>
      <c r="C24" s="14"/>
      <c r="D24" s="137">
        <v>13</v>
      </c>
      <c r="E24" s="99">
        <v>252577</v>
      </c>
      <c r="F24" s="74">
        <v>252577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99">
        <v>51556</v>
      </c>
      <c r="F26" s="74">
        <v>8014</v>
      </c>
      <c r="G26" s="75">
        <f>F26/E26</f>
        <v>0.1554426254946078</v>
      </c>
      <c r="H26" s="15"/>
    </row>
    <row r="27" spans="1:8" ht="15.75" x14ac:dyDescent="0.25">
      <c r="A27" s="93" t="s">
        <v>123</v>
      </c>
      <c r="B27" s="13"/>
      <c r="C27" s="14"/>
      <c r="D27" s="137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99">
        <v>125302</v>
      </c>
      <c r="F28" s="74">
        <v>45013</v>
      </c>
      <c r="G28" s="75">
        <f>F28/E28</f>
        <v>0.35923608561714898</v>
      </c>
      <c r="H28" s="15"/>
    </row>
    <row r="29" spans="1:8" ht="15.75" x14ac:dyDescent="0.25">
      <c r="A29" s="70" t="s">
        <v>119</v>
      </c>
      <c r="B29" s="13"/>
      <c r="C29" s="14"/>
      <c r="D29" s="137"/>
      <c r="E29" s="99"/>
      <c r="F29" s="99"/>
      <c r="G29" s="101"/>
      <c r="H29" s="15"/>
    </row>
    <row r="30" spans="1:8" ht="15.75" x14ac:dyDescent="0.25">
      <c r="A30" s="70" t="s">
        <v>124</v>
      </c>
      <c r="B30" s="13"/>
      <c r="C30" s="14"/>
      <c r="D30" s="137"/>
      <c r="E30" s="102"/>
      <c r="F30" s="74"/>
      <c r="G30" s="100"/>
      <c r="H30" s="15"/>
    </row>
    <row r="31" spans="1:8" ht="15.75" x14ac:dyDescent="0.25">
      <c r="A31" s="70" t="s">
        <v>151</v>
      </c>
      <c r="B31" s="13"/>
      <c r="C31" s="14"/>
      <c r="D31" s="137">
        <v>1</v>
      </c>
      <c r="E31" s="102">
        <v>189342</v>
      </c>
      <c r="F31" s="74">
        <v>48374</v>
      </c>
      <c r="G31" s="100">
        <f>F31/E31</f>
        <v>0.25548478414720455</v>
      </c>
      <c r="H31" s="15"/>
    </row>
    <row r="32" spans="1:8" ht="15.75" x14ac:dyDescent="0.25">
      <c r="A32" s="70" t="s">
        <v>58</v>
      </c>
      <c r="B32" s="13"/>
      <c r="C32" s="14"/>
      <c r="D32" s="137"/>
      <c r="E32" s="102"/>
      <c r="F32" s="76"/>
      <c r="G32" s="100"/>
      <c r="H32" s="15"/>
    </row>
    <row r="33" spans="1:8" ht="15.75" x14ac:dyDescent="0.25">
      <c r="A33" s="93" t="s">
        <v>148</v>
      </c>
      <c r="B33" s="13"/>
      <c r="C33" s="14"/>
      <c r="D33" s="137">
        <v>2</v>
      </c>
      <c r="E33" s="99">
        <v>355826</v>
      </c>
      <c r="F33" s="74">
        <v>105094.5</v>
      </c>
      <c r="G33" s="100">
        <f>F33/E33</f>
        <v>0.29535362789678099</v>
      </c>
      <c r="H33" s="15"/>
    </row>
    <row r="34" spans="1:8" ht="15.75" x14ac:dyDescent="0.25">
      <c r="A34" s="93" t="s">
        <v>98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/>
      <c r="F35" s="76"/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59</v>
      </c>
      <c r="E39" s="82">
        <f>SUM(E9:E38)</f>
        <v>13701598</v>
      </c>
      <c r="F39" s="82">
        <f>SUM(F9:F38)</f>
        <v>3754286.5</v>
      </c>
      <c r="G39" s="83">
        <f>F39/E39</f>
        <v>0.27400355053476244</v>
      </c>
      <c r="H39" s="2"/>
    </row>
    <row r="40" spans="1:8" ht="15.75" x14ac:dyDescent="0.25">
      <c r="A40" s="22"/>
      <c r="B40" s="22"/>
      <c r="C40" s="24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8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54</v>
      </c>
      <c r="E44" s="74">
        <v>8257116.3499999996</v>
      </c>
      <c r="F44" s="74">
        <v>597774.22</v>
      </c>
      <c r="G44" s="75">
        <f>1-(+F44/E44)</f>
        <v>0.92760496586680652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11739624.689999999</v>
      </c>
      <c r="F45" s="74">
        <v>1463895.6</v>
      </c>
      <c r="G45" s="75">
        <f t="shared" ref="G45:G54" si="1">1-(+F45/E45)</f>
        <v>0.87530303236636087</v>
      </c>
      <c r="H45" s="15"/>
    </row>
    <row r="46" spans="1:8" ht="15.75" x14ac:dyDescent="0.25">
      <c r="A46" s="27" t="s">
        <v>35</v>
      </c>
      <c r="B46" s="28"/>
      <c r="C46" s="14"/>
      <c r="D46" s="73">
        <v>127</v>
      </c>
      <c r="E46" s="74">
        <v>12297435.4</v>
      </c>
      <c r="F46" s="74">
        <v>769600.81</v>
      </c>
      <c r="G46" s="75">
        <f t="shared" si="1"/>
        <v>0.93741777980797525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100</v>
      </c>
      <c r="E48" s="74">
        <v>18137023.5</v>
      </c>
      <c r="F48" s="74">
        <v>1232667.7</v>
      </c>
      <c r="G48" s="75">
        <f t="shared" si="1"/>
        <v>0.93203583267122081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1947036</v>
      </c>
      <c r="F49" s="74">
        <v>-6973</v>
      </c>
      <c r="G49" s="75">
        <f t="shared" si="1"/>
        <v>1.0035813410743304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1466820</v>
      </c>
      <c r="F50" s="74">
        <v>128925</v>
      </c>
      <c r="G50" s="75">
        <f t="shared" si="1"/>
        <v>0.9121057798502884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163840</v>
      </c>
      <c r="F51" s="74">
        <v>-6860</v>
      </c>
      <c r="G51" s="75">
        <f t="shared" si="1"/>
        <v>1.0418701171875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483450</v>
      </c>
      <c r="F52" s="74">
        <v>89700</v>
      </c>
      <c r="G52" s="75">
        <f t="shared" si="1"/>
        <v>0.81445857896369844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72300</v>
      </c>
      <c r="F53" s="74">
        <v>18000</v>
      </c>
      <c r="G53" s="75">
        <f t="shared" si="1"/>
        <v>0.75103734439834025</v>
      </c>
      <c r="H53" s="15"/>
    </row>
    <row r="54" spans="1:8" ht="15.75" x14ac:dyDescent="0.25">
      <c r="A54" s="27" t="s">
        <v>61</v>
      </c>
      <c r="B54" s="30"/>
      <c r="C54" s="14"/>
      <c r="D54" s="73">
        <v>610</v>
      </c>
      <c r="E54" s="74">
        <v>67641093.670000002</v>
      </c>
      <c r="F54" s="74">
        <v>7530454.7699999996</v>
      </c>
      <c r="G54" s="75">
        <f t="shared" si="1"/>
        <v>0.88867041673307701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930</v>
      </c>
      <c r="E61" s="82">
        <f>SUM(E44:E60)</f>
        <v>122205739.61</v>
      </c>
      <c r="F61" s="82">
        <f>SUM(F44:F60)</f>
        <v>11817185.1</v>
      </c>
      <c r="G61" s="83">
        <f>1-(F61/E61)</f>
        <v>0.90330089946910308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F61+F25</f>
        <v>11817185.1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150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521839</v>
      </c>
      <c r="F10" s="74">
        <v>36456</v>
      </c>
      <c r="G10" s="75">
        <f>F10/E10</f>
        <v>6.9860627511550491E-2</v>
      </c>
      <c r="H10" s="15"/>
    </row>
    <row r="11" spans="1:8" ht="15.75" x14ac:dyDescent="0.25">
      <c r="A11" s="93" t="s">
        <v>101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123332</v>
      </c>
      <c r="F12" s="74">
        <v>34653</v>
      </c>
      <c r="G12" s="75">
        <f>F12/E12</f>
        <v>0.28097330781954399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129</v>
      </c>
      <c r="B14" s="13"/>
      <c r="C14" s="14"/>
      <c r="D14" s="73">
        <v>8</v>
      </c>
      <c r="E14" s="74">
        <v>4532661</v>
      </c>
      <c r="F14" s="74">
        <v>596054</v>
      </c>
      <c r="G14" s="75">
        <f>F14/E14</f>
        <v>0.13150200290734296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131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484518</v>
      </c>
      <c r="F18" s="74">
        <v>152343</v>
      </c>
      <c r="G18" s="75">
        <f>F18/E18</f>
        <v>0.31442175522890792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102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159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117</v>
      </c>
      <c r="B23" s="13"/>
      <c r="C23" s="14"/>
      <c r="D23" s="73">
        <v>8</v>
      </c>
      <c r="E23" s="74">
        <v>1035508</v>
      </c>
      <c r="F23" s="74">
        <v>186849.5</v>
      </c>
      <c r="G23" s="75">
        <f>F23/E23</f>
        <v>0.18044235293208744</v>
      </c>
      <c r="H23" s="15"/>
    </row>
    <row r="24" spans="1:8" ht="15.75" x14ac:dyDescent="0.25">
      <c r="A24" s="93" t="s">
        <v>154</v>
      </c>
      <c r="B24" s="13"/>
      <c r="C24" s="14"/>
      <c r="D24" s="73">
        <v>1</v>
      </c>
      <c r="E24" s="74">
        <v>430078</v>
      </c>
      <c r="F24" s="74">
        <v>108074</v>
      </c>
      <c r="G24" s="75">
        <f>F24/E24</f>
        <v>0.25128930101051439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135327</v>
      </c>
      <c r="F25" s="74">
        <v>19033.5</v>
      </c>
      <c r="G25" s="75">
        <f>F25/E25</f>
        <v>0.1406482076747434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160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98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103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>
        <v>100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7263263</v>
      </c>
      <c r="F39" s="82">
        <f>SUM(F9:F38)</f>
        <v>1133563</v>
      </c>
      <c r="G39" s="83">
        <f>F39/E39</f>
        <v>0.15606800965351247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217216</v>
      </c>
      <c r="F44" s="74">
        <v>32619.9</v>
      </c>
      <c r="G44" s="75">
        <f>1-(+F44/E44)</f>
        <v>0.849827360783736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49</v>
      </c>
      <c r="E46" s="74">
        <v>1971215</v>
      </c>
      <c r="F46" s="74">
        <v>141017.53</v>
      </c>
      <c r="G46" s="75">
        <f>1-(+F46/E46)</f>
        <v>0.92846161884928835</v>
      </c>
      <c r="H46" s="15"/>
    </row>
    <row r="47" spans="1:8" ht="15.75" x14ac:dyDescent="0.25">
      <c r="A47" s="27" t="s">
        <v>36</v>
      </c>
      <c r="B47" s="28"/>
      <c r="C47" s="14"/>
      <c r="D47" s="73">
        <v>7</v>
      </c>
      <c r="E47" s="74">
        <v>1638843.62</v>
      </c>
      <c r="F47" s="74">
        <v>108461.6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60</v>
      </c>
      <c r="E48" s="74">
        <v>4577255</v>
      </c>
      <c r="F48" s="74">
        <v>410710.22</v>
      </c>
      <c r="G48" s="75">
        <f>1-(+F48/E48)</f>
        <v>0.91027150115079891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1094280</v>
      </c>
      <c r="F50" s="74">
        <v>72670</v>
      </c>
      <c r="G50" s="75">
        <f>1-(+F50/E50)</f>
        <v>0.93359103702891399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536</v>
      </c>
      <c r="E54" s="74">
        <v>42244196.149999999</v>
      </c>
      <c r="F54" s="74">
        <v>5108005.97</v>
      </c>
      <c r="G54" s="75">
        <f>1-(+F54/E54)</f>
        <v>0.87908384025434938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126</v>
      </c>
      <c r="B56" s="30"/>
      <c r="C56" s="14"/>
      <c r="D56" s="73">
        <v>241</v>
      </c>
      <c r="E56" s="74">
        <v>45000249.409999996</v>
      </c>
      <c r="F56" s="74">
        <v>4890160.41</v>
      </c>
      <c r="G56" s="75">
        <f>1-(+F56/E56)</f>
        <v>0.89133037096204837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>
        <v>1584.5</v>
      </c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909</v>
      </c>
      <c r="E62" s="82">
        <f>SUM(E44:E61)</f>
        <v>96743255.179999992</v>
      </c>
      <c r="F62" s="82">
        <f>SUM(F44:F61)</f>
        <v>10765230.129999999</v>
      </c>
      <c r="G62" s="83">
        <f>1-(+F62/E62)</f>
        <v>0.88872371402047334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11898793.129999999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101</v>
      </c>
      <c r="B11" s="13"/>
      <c r="C11" s="14"/>
      <c r="D11" s="137">
        <v>4</v>
      </c>
      <c r="E11" s="99">
        <v>1114475</v>
      </c>
      <c r="F11" s="74">
        <v>197298</v>
      </c>
      <c r="G11" s="75">
        <f t="shared" ref="G11:G23" si="0">F11/E11</f>
        <v>0.17703223490881356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7">
        <v>1</v>
      </c>
      <c r="E13" s="99">
        <v>121895</v>
      </c>
      <c r="F13" s="74">
        <v>21799</v>
      </c>
      <c r="G13" s="75">
        <f t="shared" si="0"/>
        <v>0.17883424258583208</v>
      </c>
      <c r="H13" s="15"/>
    </row>
    <row r="14" spans="1:8" ht="15.75" x14ac:dyDescent="0.25">
      <c r="A14" s="93" t="s">
        <v>129</v>
      </c>
      <c r="B14" s="13"/>
      <c r="C14" s="14"/>
      <c r="D14" s="137">
        <v>4</v>
      </c>
      <c r="E14" s="99">
        <v>2424645</v>
      </c>
      <c r="F14" s="74">
        <v>433806</v>
      </c>
      <c r="G14" s="75">
        <f t="shared" si="0"/>
        <v>0.17891526388399126</v>
      </c>
      <c r="H14" s="15"/>
    </row>
    <row r="15" spans="1:8" ht="15.75" x14ac:dyDescent="0.25">
      <c r="A15" s="93" t="s">
        <v>25</v>
      </c>
      <c r="B15" s="13"/>
      <c r="C15" s="14"/>
      <c r="D15" s="137">
        <v>1</v>
      </c>
      <c r="E15" s="99">
        <v>145437</v>
      </c>
      <c r="F15" s="74">
        <v>28497</v>
      </c>
      <c r="G15" s="75">
        <f t="shared" si="0"/>
        <v>0.19594051032405785</v>
      </c>
      <c r="H15" s="15"/>
    </row>
    <row r="16" spans="1:8" ht="15.75" x14ac:dyDescent="0.25">
      <c r="A16" s="93" t="s">
        <v>111</v>
      </c>
      <c r="B16" s="13"/>
      <c r="C16" s="14"/>
      <c r="D16" s="137">
        <v>2</v>
      </c>
      <c r="E16" s="99">
        <v>184327</v>
      </c>
      <c r="F16" s="74">
        <v>-2673.5</v>
      </c>
      <c r="G16" s="75">
        <f t="shared" si="0"/>
        <v>-1.4504114969592084E-2</v>
      </c>
      <c r="H16" s="15"/>
    </row>
    <row r="17" spans="1:8" ht="15.75" x14ac:dyDescent="0.25">
      <c r="A17" s="93" t="s">
        <v>131</v>
      </c>
      <c r="B17" s="13"/>
      <c r="C17" s="14"/>
      <c r="D17" s="137">
        <v>1</v>
      </c>
      <c r="E17" s="99">
        <v>6195</v>
      </c>
      <c r="F17" s="74">
        <v>11752</v>
      </c>
      <c r="G17" s="75">
        <f t="shared" si="0"/>
        <v>1.8970137207425344</v>
      </c>
      <c r="H17" s="15"/>
    </row>
    <row r="18" spans="1:8" ht="15.75" x14ac:dyDescent="0.25">
      <c r="A18" s="93" t="s">
        <v>14</v>
      </c>
      <c r="B18" s="13"/>
      <c r="C18" s="14"/>
      <c r="D18" s="137">
        <v>2</v>
      </c>
      <c r="E18" s="99">
        <v>311314</v>
      </c>
      <c r="F18" s="74">
        <v>79498.5</v>
      </c>
      <c r="G18" s="75">
        <f t="shared" si="0"/>
        <v>0.25536435881457309</v>
      </c>
      <c r="H18" s="15"/>
    </row>
    <row r="19" spans="1:8" ht="15.75" x14ac:dyDescent="0.25">
      <c r="A19" s="93" t="s">
        <v>15</v>
      </c>
      <c r="B19" s="13"/>
      <c r="C19" s="14"/>
      <c r="D19" s="137">
        <v>2</v>
      </c>
      <c r="E19" s="99">
        <v>1227687</v>
      </c>
      <c r="F19" s="74">
        <v>526925</v>
      </c>
      <c r="G19" s="75">
        <f t="shared" si="0"/>
        <v>0.42920141697354458</v>
      </c>
      <c r="H19" s="15"/>
    </row>
    <row r="20" spans="1:8" ht="15.75" x14ac:dyDescent="0.25">
      <c r="A20" s="93" t="s">
        <v>102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137">
        <v>2</v>
      </c>
      <c r="E21" s="99">
        <v>338352</v>
      </c>
      <c r="F21" s="74">
        <v>124528</v>
      </c>
      <c r="G21" s="75">
        <f t="shared" si="0"/>
        <v>0.36804274838038492</v>
      </c>
      <c r="H21" s="15"/>
    </row>
    <row r="22" spans="1:8" ht="15.75" x14ac:dyDescent="0.25">
      <c r="A22" s="93" t="s">
        <v>159</v>
      </c>
      <c r="B22" s="13"/>
      <c r="C22" s="14"/>
      <c r="D22" s="137">
        <v>10</v>
      </c>
      <c r="E22" s="99">
        <v>2404055</v>
      </c>
      <c r="F22" s="74">
        <v>683306</v>
      </c>
      <c r="G22" s="75">
        <f t="shared" si="0"/>
        <v>0.28423060204529432</v>
      </c>
      <c r="H22" s="15"/>
    </row>
    <row r="23" spans="1:8" ht="15.75" x14ac:dyDescent="0.25">
      <c r="A23" s="93" t="s">
        <v>117</v>
      </c>
      <c r="B23" s="13"/>
      <c r="C23" s="14"/>
      <c r="D23" s="137">
        <v>2</v>
      </c>
      <c r="E23" s="99">
        <v>3940</v>
      </c>
      <c r="F23" s="74">
        <v>-1090</v>
      </c>
      <c r="G23" s="75">
        <f t="shared" si="0"/>
        <v>-0.2766497461928934</v>
      </c>
      <c r="H23" s="15"/>
    </row>
    <row r="24" spans="1:8" ht="15.75" x14ac:dyDescent="0.25">
      <c r="A24" s="93" t="s">
        <v>154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7">
        <v>4</v>
      </c>
      <c r="E25" s="99">
        <v>941839</v>
      </c>
      <c r="F25" s="74">
        <v>219442</v>
      </c>
      <c r="G25" s="75">
        <f>F25/E25</f>
        <v>0.23299311241093223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7">
        <v>1</v>
      </c>
      <c r="E30" s="99">
        <v>73783</v>
      </c>
      <c r="F30" s="74">
        <v>34121</v>
      </c>
      <c r="G30" s="75">
        <f>F30/E30</f>
        <v>0.46245070002575117</v>
      </c>
      <c r="H30" s="15"/>
    </row>
    <row r="31" spans="1:8" ht="15.75" x14ac:dyDescent="0.25">
      <c r="A31" s="70" t="s">
        <v>160</v>
      </c>
      <c r="B31" s="13"/>
      <c r="C31" s="14"/>
      <c r="D31" s="137">
        <v>2</v>
      </c>
      <c r="E31" s="99">
        <v>376932</v>
      </c>
      <c r="F31" s="74">
        <v>111845</v>
      </c>
      <c r="G31" s="75">
        <f>F31/E31</f>
        <v>0.29672460815213353</v>
      </c>
      <c r="H31" s="15"/>
    </row>
    <row r="32" spans="1:8" ht="15.75" x14ac:dyDescent="0.25">
      <c r="A32" s="70" t="s">
        <v>53</v>
      </c>
      <c r="B32" s="13"/>
      <c r="C32" s="14"/>
      <c r="D32" s="137">
        <v>1</v>
      </c>
      <c r="E32" s="99">
        <v>215747</v>
      </c>
      <c r="F32" s="74">
        <v>114963</v>
      </c>
      <c r="G32" s="75">
        <f>F32/E32</f>
        <v>0.53286024834644286</v>
      </c>
      <c r="H32" s="15"/>
    </row>
    <row r="33" spans="1:8" ht="15.75" x14ac:dyDescent="0.25">
      <c r="A33" s="70" t="s">
        <v>98</v>
      </c>
      <c r="B33" s="13"/>
      <c r="C33" s="14"/>
      <c r="D33" s="137">
        <v>1</v>
      </c>
      <c r="E33" s="99">
        <v>56948</v>
      </c>
      <c r="F33" s="74">
        <v>18596</v>
      </c>
      <c r="G33" s="75">
        <f>F33/E33</f>
        <v>0.32654351338062793</v>
      </c>
      <c r="H33" s="15"/>
    </row>
    <row r="34" spans="1:8" ht="15.75" x14ac:dyDescent="0.25">
      <c r="A34" s="70" t="s">
        <v>103</v>
      </c>
      <c r="B34" s="13"/>
      <c r="C34" s="14"/>
      <c r="D34" s="137">
        <v>2</v>
      </c>
      <c r="E34" s="99">
        <v>1805664</v>
      </c>
      <c r="F34" s="74">
        <v>206533</v>
      </c>
      <c r="G34" s="75">
        <f>F34/E34</f>
        <v>0.11438063781523029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>
        <v>1190.5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42</v>
      </c>
      <c r="E39" s="82">
        <f>SUM(E9:E38)</f>
        <v>11753235</v>
      </c>
      <c r="F39" s="82">
        <f>SUM(F9:F38)</f>
        <v>2810336.5</v>
      </c>
      <c r="G39" s="83">
        <f>F39/E39</f>
        <v>0.23911174242665956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112</v>
      </c>
      <c r="E44" s="74">
        <v>13540868.050000001</v>
      </c>
      <c r="F44" s="74">
        <v>744216.83</v>
      </c>
      <c r="G44" s="75">
        <f>1-(+F44/E44)</f>
        <v>0.94503920817690856</v>
      </c>
      <c r="H44" s="15"/>
    </row>
    <row r="45" spans="1:8" ht="15.75" x14ac:dyDescent="0.25">
      <c r="A45" s="27" t="s">
        <v>34</v>
      </c>
      <c r="B45" s="28"/>
      <c r="C45" s="14"/>
      <c r="D45" s="73">
        <v>17</v>
      </c>
      <c r="E45" s="74">
        <v>8155982.5300000003</v>
      </c>
      <c r="F45" s="74">
        <v>411323.03</v>
      </c>
      <c r="G45" s="75">
        <f t="shared" ref="G45:G53" si="1">1-(+F45/E45)</f>
        <v>0.94956793635996173</v>
      </c>
      <c r="H45" s="15"/>
    </row>
    <row r="46" spans="1:8" ht="15.75" x14ac:dyDescent="0.25">
      <c r="A46" s="27" t="s">
        <v>35</v>
      </c>
      <c r="B46" s="28"/>
      <c r="C46" s="14"/>
      <c r="D46" s="73">
        <v>87</v>
      </c>
      <c r="E46" s="74">
        <v>5386910.75</v>
      </c>
      <c r="F46" s="74">
        <v>411819.36</v>
      </c>
      <c r="G46" s="75">
        <f t="shared" si="1"/>
        <v>0.92355185019540187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114</v>
      </c>
      <c r="E48" s="74">
        <v>18233802.68</v>
      </c>
      <c r="F48" s="74">
        <v>1209666.6599999999</v>
      </c>
      <c r="G48" s="75">
        <f t="shared" si="1"/>
        <v>0.93365801521331371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>
        <v>420</v>
      </c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1696705</v>
      </c>
      <c r="F50" s="74">
        <v>117929</v>
      </c>
      <c r="G50" s="75">
        <f t="shared" si="1"/>
        <v>0.93049528350538246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305940</v>
      </c>
      <c r="F51" s="74">
        <v>49580</v>
      </c>
      <c r="G51" s="75">
        <f t="shared" si="1"/>
        <v>0.8379420801464339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488450</v>
      </c>
      <c r="F52" s="74">
        <v>100650</v>
      </c>
      <c r="G52" s="75">
        <f t="shared" si="1"/>
        <v>0.79394001433104722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338500</v>
      </c>
      <c r="F53" s="74">
        <v>-25300</v>
      </c>
      <c r="G53" s="75">
        <f t="shared" si="1"/>
        <v>1.0747415066469719</v>
      </c>
      <c r="H53" s="15"/>
    </row>
    <row r="54" spans="1:8" ht="15.75" x14ac:dyDescent="0.25">
      <c r="A54" s="27" t="s">
        <v>61</v>
      </c>
      <c r="B54" s="30"/>
      <c r="C54" s="14"/>
      <c r="D54" s="73">
        <v>1273</v>
      </c>
      <c r="E54" s="74">
        <v>114976838.84</v>
      </c>
      <c r="F54" s="74">
        <v>12743183.02</v>
      </c>
      <c r="G54" s="75">
        <f>1-(+F54/E54)</f>
        <v>0.88916739102791631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447835.46</v>
      </c>
      <c r="F55" s="74">
        <v>53878.97</v>
      </c>
      <c r="G55" s="75">
        <f>1-(+F55/E55)</f>
        <v>0.87969025498784759</v>
      </c>
      <c r="H55" s="15"/>
    </row>
    <row r="56" spans="1:8" ht="15.75" x14ac:dyDescent="0.25">
      <c r="A56" s="72" t="s">
        <v>126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1644</v>
      </c>
      <c r="E62" s="82">
        <f>SUM(E44:E61)</f>
        <v>163571833.31000003</v>
      </c>
      <c r="F62" s="82">
        <f>SUM(F44:F61)</f>
        <v>15817366.869999999</v>
      </c>
      <c r="G62" s="83">
        <f>1-(F62/E62)</f>
        <v>0.903300179805266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18627703.369999997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118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0</v>
      </c>
      <c r="E39" s="82">
        <f>SUM(E9:E38)</f>
        <v>0</v>
      </c>
      <c r="F39" s="82">
        <f>SUM(F9:F38)</f>
        <v>0</v>
      </c>
      <c r="G39" s="83">
        <v>0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525786.15</v>
      </c>
      <c r="F44" s="74">
        <v>26363.63</v>
      </c>
      <c r="G44" s="75">
        <f>1-(+F44/E44)</f>
        <v>0.94985864500234551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18</v>
      </c>
      <c r="E46" s="74">
        <v>452763.25</v>
      </c>
      <c r="F46" s="74">
        <v>47309.26</v>
      </c>
      <c r="G46" s="75">
        <f>1-(+F46/E46)</f>
        <v>0.89550993814096003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12</v>
      </c>
      <c r="E47" s="74">
        <v>495829.5</v>
      </c>
      <c r="F47" s="74">
        <v>63818</v>
      </c>
      <c r="G47" s="75">
        <f>1-(+F47/E47)</f>
        <v>0.87129043350587243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16</v>
      </c>
      <c r="E48" s="74">
        <v>1327881.4099999999</v>
      </c>
      <c r="F48" s="74">
        <v>117166.14</v>
      </c>
      <c r="G48" s="75">
        <f>1-(+F48/E48)</f>
        <v>0.91176460554561123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9</v>
      </c>
      <c r="E50" s="74">
        <v>601352.5</v>
      </c>
      <c r="F50" s="74">
        <v>38366.5</v>
      </c>
      <c r="G50" s="75">
        <f>1-(+F50/E50)</f>
        <v>0.9361996499557248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351</v>
      </c>
      <c r="E53" s="74">
        <v>25199150.93</v>
      </c>
      <c r="F53" s="74">
        <v>2909718.78</v>
      </c>
      <c r="G53" s="75">
        <f>1-(+F53/E53)</f>
        <v>0.88453107852392232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415</v>
      </c>
      <c r="E60" s="82">
        <f>SUM(E44:E59)</f>
        <v>28602763.739999998</v>
      </c>
      <c r="F60" s="82">
        <f>SUM(F44:F59)</f>
        <v>3202742.3099999996</v>
      </c>
      <c r="G60" s="83">
        <f>1-(F60/E60)</f>
        <v>0.88802682359253726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3202742.3099999996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830195</v>
      </c>
      <c r="F10" s="74">
        <v>92404.5</v>
      </c>
      <c r="G10" s="103">
        <f>F10/E10</f>
        <v>0.11130457302200085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351226</v>
      </c>
      <c r="F11" s="74">
        <v>123463</v>
      </c>
      <c r="G11" s="103">
        <f>F11/E11</f>
        <v>0.35152010386474808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76477</v>
      </c>
      <c r="F12" s="74">
        <v>7012</v>
      </c>
      <c r="G12" s="103">
        <f>F12/E12</f>
        <v>9.1687696954639963E-2</v>
      </c>
      <c r="H12" s="15"/>
    </row>
    <row r="13" spans="1:8" ht="15.75" x14ac:dyDescent="0.25">
      <c r="A13" s="93" t="s">
        <v>74</v>
      </c>
      <c r="B13" s="13"/>
      <c r="C13" s="14"/>
      <c r="D13" s="73">
        <v>17</v>
      </c>
      <c r="E13" s="74">
        <v>5049611</v>
      </c>
      <c r="F13" s="74">
        <v>1060613</v>
      </c>
      <c r="G13" s="103">
        <f>F13/E13</f>
        <v>0.21003855544516201</v>
      </c>
      <c r="H13" s="15"/>
    </row>
    <row r="14" spans="1:8" ht="15.75" x14ac:dyDescent="0.25">
      <c r="A14" s="93" t="s">
        <v>121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153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1282428</v>
      </c>
      <c r="F18" s="74">
        <v>280603</v>
      </c>
      <c r="G18" s="103">
        <f>F18/E18</f>
        <v>0.21880604603143414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2608108</v>
      </c>
      <c r="F19" s="74">
        <v>705918</v>
      </c>
      <c r="G19" s="103">
        <f>F19/E19</f>
        <v>0.2706628713228133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4028578</v>
      </c>
      <c r="F21" s="74">
        <v>507337</v>
      </c>
      <c r="G21" s="103">
        <f>F21/E21</f>
        <v>0.12593451088696805</v>
      </c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155</v>
      </c>
      <c r="B23" s="13"/>
      <c r="C23" s="14"/>
      <c r="D23" s="73">
        <v>1</v>
      </c>
      <c r="E23" s="74">
        <v>87999</v>
      </c>
      <c r="F23" s="74">
        <v>49730.5</v>
      </c>
      <c r="G23" s="103"/>
      <c r="H23" s="15"/>
    </row>
    <row r="24" spans="1:8" ht="15.75" x14ac:dyDescent="0.25">
      <c r="A24" s="93" t="s">
        <v>149</v>
      </c>
      <c r="B24" s="13"/>
      <c r="C24" s="14"/>
      <c r="D24" s="73">
        <v>1</v>
      </c>
      <c r="E24" s="74">
        <v>404247</v>
      </c>
      <c r="F24" s="74">
        <v>154415</v>
      </c>
      <c r="G24" s="103">
        <f>F24/E24</f>
        <v>0.38198180815194671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1968890</v>
      </c>
      <c r="F25" s="74">
        <v>398388</v>
      </c>
      <c r="G25" s="103">
        <f>F25/E25</f>
        <v>0.20234142080055259</v>
      </c>
      <c r="H25" s="15"/>
    </row>
    <row r="26" spans="1:8" ht="15.75" x14ac:dyDescent="0.25">
      <c r="A26" s="94" t="s">
        <v>21</v>
      </c>
      <c r="B26" s="13"/>
      <c r="C26" s="14"/>
      <c r="D26" s="73">
        <v>17</v>
      </c>
      <c r="E26" s="74">
        <v>275523</v>
      </c>
      <c r="F26" s="74">
        <v>275523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62556</v>
      </c>
      <c r="F28" s="74">
        <v>10706</v>
      </c>
      <c r="G28" s="103">
        <f>F28/E28</f>
        <v>0.17114265618006266</v>
      </c>
      <c r="H28" s="15"/>
    </row>
    <row r="29" spans="1:8" ht="15.75" x14ac:dyDescent="0.25">
      <c r="A29" s="70" t="s">
        <v>157</v>
      </c>
      <c r="B29" s="13"/>
      <c r="C29" s="14"/>
      <c r="D29" s="73">
        <v>1</v>
      </c>
      <c r="E29" s="74">
        <v>1411063</v>
      </c>
      <c r="F29" s="74">
        <v>309923</v>
      </c>
      <c r="G29" s="103">
        <f>F29/E29</f>
        <v>0.21963796088480811</v>
      </c>
      <c r="H29" s="15"/>
    </row>
    <row r="30" spans="1:8" ht="15.75" x14ac:dyDescent="0.25">
      <c r="A30" s="70" t="s">
        <v>116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148</v>
      </c>
      <c r="B32" s="13"/>
      <c r="C32" s="14"/>
      <c r="D32" s="73">
        <v>2</v>
      </c>
      <c r="E32" s="74">
        <v>514816</v>
      </c>
      <c r="F32" s="74">
        <v>76949.149999999994</v>
      </c>
      <c r="G32" s="103">
        <f>F32/E32</f>
        <v>0.14946922784062655</v>
      </c>
      <c r="H32" s="15"/>
    </row>
    <row r="33" spans="1:8" ht="15.75" x14ac:dyDescent="0.25">
      <c r="A33" s="70" t="s">
        <v>158</v>
      </c>
      <c r="B33" s="13"/>
      <c r="C33" s="14"/>
      <c r="D33" s="73">
        <v>2</v>
      </c>
      <c r="E33" s="74">
        <v>920480</v>
      </c>
      <c r="F33" s="74">
        <v>370350</v>
      </c>
      <c r="G33" s="103">
        <f>F33/E33</f>
        <v>0.40234442899356859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3136236</v>
      </c>
      <c r="F34" s="74">
        <v>502103</v>
      </c>
      <c r="G34" s="103">
        <f>F34/E34</f>
        <v>0.16009732685933073</v>
      </c>
      <c r="H34" s="15"/>
    </row>
    <row r="35" spans="1:8" x14ac:dyDescent="0.2">
      <c r="A35" s="16" t="s">
        <v>28</v>
      </c>
      <c r="B35" s="13"/>
      <c r="C35" s="14"/>
      <c r="D35" s="77"/>
      <c r="E35" s="95">
        <v>721580</v>
      </c>
      <c r="F35" s="74">
        <v>108163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>
        <v>10272</v>
      </c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61</v>
      </c>
      <c r="E39" s="136">
        <f>SUM(E9:E38)</f>
        <v>23730013</v>
      </c>
      <c r="F39" s="136">
        <f>SUM(F9:F38)</f>
        <v>5043873.1500000004</v>
      </c>
      <c r="G39" s="109">
        <f>F39/E39</f>
        <v>0.21255248153467091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95</v>
      </c>
      <c r="E44" s="74">
        <v>18794974.5</v>
      </c>
      <c r="F44" s="74">
        <v>1049444.77</v>
      </c>
      <c r="G44" s="103">
        <f>1-(+F44/E44)</f>
        <v>0.94416354382390888</v>
      </c>
      <c r="H44" s="15"/>
    </row>
    <row r="45" spans="1:8" ht="15.75" x14ac:dyDescent="0.25">
      <c r="A45" s="27" t="s">
        <v>34</v>
      </c>
      <c r="B45" s="28"/>
      <c r="C45" s="14"/>
      <c r="D45" s="73">
        <v>13</v>
      </c>
      <c r="E45" s="74">
        <v>8427825.1400000006</v>
      </c>
      <c r="F45" s="74">
        <v>729411.4</v>
      </c>
      <c r="G45" s="103">
        <f>1-(+F45/E45)</f>
        <v>0.91345200121226056</v>
      </c>
      <c r="H45" s="15"/>
    </row>
    <row r="46" spans="1:8" ht="15.75" x14ac:dyDescent="0.25">
      <c r="A46" s="27" t="s">
        <v>35</v>
      </c>
      <c r="B46" s="28"/>
      <c r="C46" s="14"/>
      <c r="D46" s="73">
        <v>266</v>
      </c>
      <c r="E46" s="74">
        <v>18151226.5</v>
      </c>
      <c r="F46" s="74">
        <v>921864.58</v>
      </c>
      <c r="G46" s="103">
        <f>1-(+F46/E46)</f>
        <v>0.94921199512330479</v>
      </c>
      <c r="H46" s="15"/>
    </row>
    <row r="47" spans="1:8" ht="15.75" x14ac:dyDescent="0.25">
      <c r="A47" s="27" t="s">
        <v>36</v>
      </c>
      <c r="B47" s="28"/>
      <c r="C47" s="14"/>
      <c r="D47" s="73">
        <v>17</v>
      </c>
      <c r="E47" s="74">
        <v>1717958.5</v>
      </c>
      <c r="F47" s="74">
        <v>164281.25</v>
      </c>
      <c r="G47" s="103">
        <f>1-(+F47/E47)</f>
        <v>0.90437414524274018</v>
      </c>
      <c r="H47" s="15"/>
    </row>
    <row r="48" spans="1:8" ht="15.75" x14ac:dyDescent="0.25">
      <c r="A48" s="27" t="s">
        <v>37</v>
      </c>
      <c r="B48" s="28"/>
      <c r="C48" s="14"/>
      <c r="D48" s="73">
        <v>102</v>
      </c>
      <c r="E48" s="74">
        <v>20151264</v>
      </c>
      <c r="F48" s="74">
        <v>1465363.95</v>
      </c>
      <c r="G48" s="103">
        <f>1-(+F48/E48)</f>
        <v>0.92728178490441093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15"/>
    </row>
    <row r="50" spans="1:8" ht="15.75" x14ac:dyDescent="0.25">
      <c r="A50" s="27" t="s">
        <v>39</v>
      </c>
      <c r="B50" s="28"/>
      <c r="C50" s="14"/>
      <c r="D50" s="73">
        <v>42</v>
      </c>
      <c r="E50" s="74">
        <v>13752716.5</v>
      </c>
      <c r="F50" s="74">
        <v>707164.39</v>
      </c>
      <c r="G50" s="103">
        <f t="shared" ref="G50:G55" si="0">1-(+F50/E50)</f>
        <v>0.94858002126343544</v>
      </c>
      <c r="H50" s="15"/>
    </row>
    <row r="51" spans="1:8" ht="15.75" x14ac:dyDescent="0.25">
      <c r="A51" s="27" t="s">
        <v>40</v>
      </c>
      <c r="B51" s="28"/>
      <c r="C51" s="14"/>
      <c r="D51" s="73">
        <v>8</v>
      </c>
      <c r="E51" s="74">
        <v>906670</v>
      </c>
      <c r="F51" s="74">
        <v>-15160</v>
      </c>
      <c r="G51" s="103">
        <f t="shared" si="0"/>
        <v>1.0167205267627692</v>
      </c>
      <c r="H51" s="15"/>
    </row>
    <row r="52" spans="1:8" ht="15.75" x14ac:dyDescent="0.25">
      <c r="A52" s="54" t="s">
        <v>41</v>
      </c>
      <c r="B52" s="28"/>
      <c r="C52" s="14"/>
      <c r="D52" s="73">
        <v>6</v>
      </c>
      <c r="E52" s="74">
        <v>1051200</v>
      </c>
      <c r="F52" s="74">
        <v>38055</v>
      </c>
      <c r="G52" s="103">
        <f t="shared" si="0"/>
        <v>0.96379851598173516</v>
      </c>
      <c r="H52" s="15"/>
    </row>
    <row r="53" spans="1:8" ht="15.75" x14ac:dyDescent="0.25">
      <c r="A53" s="55" t="s">
        <v>60</v>
      </c>
      <c r="B53" s="28"/>
      <c r="C53" s="14"/>
      <c r="D53" s="73">
        <v>2</v>
      </c>
      <c r="E53" s="74">
        <v>400000</v>
      </c>
      <c r="F53" s="74">
        <v>-37900</v>
      </c>
      <c r="G53" s="103">
        <f t="shared" si="0"/>
        <v>1.0947499999999999</v>
      </c>
      <c r="H53" s="15"/>
    </row>
    <row r="54" spans="1:8" ht="15.75" x14ac:dyDescent="0.25">
      <c r="A54" s="27" t="s">
        <v>99</v>
      </c>
      <c r="B54" s="28"/>
      <c r="C54" s="14"/>
      <c r="D54" s="73">
        <v>1209</v>
      </c>
      <c r="E54" s="74">
        <v>150623532.25999999</v>
      </c>
      <c r="F54" s="74">
        <v>16467957.220000001</v>
      </c>
      <c r="G54" s="103">
        <f t="shared" si="0"/>
        <v>0.89066809831830451</v>
      </c>
      <c r="H54" s="15"/>
    </row>
    <row r="55" spans="1:8" ht="15.75" x14ac:dyDescent="0.25">
      <c r="A55" s="71" t="s">
        <v>100</v>
      </c>
      <c r="B55" s="30"/>
      <c r="C55" s="14"/>
      <c r="D55" s="73">
        <v>3</v>
      </c>
      <c r="E55" s="74">
        <v>579338</v>
      </c>
      <c r="F55" s="74">
        <v>50666.96</v>
      </c>
      <c r="G55" s="103">
        <f t="shared" si="0"/>
        <v>0.91254335120430563</v>
      </c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104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29</v>
      </c>
      <c r="B58" s="28"/>
      <c r="C58" s="14"/>
      <c r="D58" s="77"/>
      <c r="E58" s="95"/>
      <c r="F58" s="74">
        <v>40724</v>
      </c>
      <c r="G58" s="104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15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1763</v>
      </c>
      <c r="E61" s="82">
        <f>SUM(E44:E60)</f>
        <v>234556705.39999998</v>
      </c>
      <c r="F61" s="82">
        <f>SUM(F44:F60)</f>
        <v>21581873.520000003</v>
      </c>
      <c r="G61" s="109">
        <f>1-(+F61/E61)</f>
        <v>0.90798867385523907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26625746.670000002</v>
      </c>
      <c r="G63" s="36"/>
      <c r="H63" s="2"/>
    </row>
    <row r="64" spans="1:8" ht="18" x14ac:dyDescent="0.25">
      <c r="A64" s="35"/>
      <c r="B64" s="36"/>
      <c r="C64" s="36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DECEMBER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120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2747324</v>
      </c>
      <c r="F13" s="110">
        <v>475220.39</v>
      </c>
      <c r="G13" s="103">
        <f>F13/E13</f>
        <v>0.17297573566131988</v>
      </c>
      <c r="H13" s="15"/>
    </row>
    <row r="14" spans="1:8" ht="15.75" x14ac:dyDescent="0.25">
      <c r="A14" s="93" t="s">
        <v>107</v>
      </c>
      <c r="B14" s="13"/>
      <c r="C14" s="14"/>
      <c r="D14" s="73">
        <v>3</v>
      </c>
      <c r="E14" s="99">
        <v>579142</v>
      </c>
      <c r="F14" s="110">
        <v>120548.5</v>
      </c>
      <c r="G14" s="103">
        <f>F14/E14</f>
        <v>0.20815016006437109</v>
      </c>
      <c r="H14" s="15"/>
    </row>
    <row r="15" spans="1:8" ht="15.75" x14ac:dyDescent="0.25">
      <c r="A15" s="93" t="s">
        <v>109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104</v>
      </c>
      <c r="B16" s="13"/>
      <c r="C16" s="14"/>
      <c r="D16" s="73"/>
      <c r="E16" s="99"/>
      <c r="F16" s="110"/>
      <c r="G16" s="103"/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598009</v>
      </c>
      <c r="F17" s="110">
        <v>109043</v>
      </c>
      <c r="G17" s="103">
        <f>F17/E17</f>
        <v>0.18234340954734796</v>
      </c>
      <c r="H17" s="15"/>
    </row>
    <row r="18" spans="1:8" ht="15.75" x14ac:dyDescent="0.25">
      <c r="A18" s="70" t="s">
        <v>114</v>
      </c>
      <c r="B18" s="13"/>
      <c r="C18" s="14"/>
      <c r="D18" s="73">
        <v>1</v>
      </c>
      <c r="E18" s="99">
        <v>458820</v>
      </c>
      <c r="F18" s="110">
        <v>126596</v>
      </c>
      <c r="G18" s="103">
        <f>F18/E18</f>
        <v>0.27591648140883135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977664</v>
      </c>
      <c r="F20" s="110">
        <v>182832</v>
      </c>
      <c r="G20" s="103">
        <f>F20/E20</f>
        <v>0.18700903377847605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98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115</v>
      </c>
      <c r="B23" s="13"/>
      <c r="C23" s="14"/>
      <c r="D23" s="73">
        <v>3</v>
      </c>
      <c r="E23" s="99">
        <v>1148938</v>
      </c>
      <c r="F23" s="110">
        <v>371458</v>
      </c>
      <c r="G23" s="103">
        <f t="shared" ref="G23:G29" si="0">F23/E23</f>
        <v>0.3233055221430573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1524036</v>
      </c>
      <c r="F24" s="110">
        <v>107664.5</v>
      </c>
      <c r="G24" s="103">
        <f t="shared" si="0"/>
        <v>7.064432861166009E-2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1042647</v>
      </c>
      <c r="F25" s="110">
        <v>234974</v>
      </c>
      <c r="G25" s="103">
        <f t="shared" si="0"/>
        <v>0.22536294642386157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79368</v>
      </c>
      <c r="F29" s="110">
        <v>24053</v>
      </c>
      <c r="G29" s="103">
        <f t="shared" si="0"/>
        <v>0.30305664751537142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79</v>
      </c>
      <c r="B31" s="13"/>
      <c r="C31" s="14"/>
      <c r="D31" s="73"/>
      <c r="E31" s="99"/>
      <c r="F31" s="110"/>
      <c r="G31" s="103"/>
      <c r="H31" s="15"/>
    </row>
    <row r="32" spans="1:8" ht="15.75" x14ac:dyDescent="0.25">
      <c r="A32" s="70" t="s">
        <v>110</v>
      </c>
      <c r="B32" s="13"/>
      <c r="C32" s="14"/>
      <c r="D32" s="73">
        <v>1</v>
      </c>
      <c r="E32" s="99">
        <v>118416</v>
      </c>
      <c r="F32" s="110">
        <v>58280</v>
      </c>
      <c r="G32" s="103">
        <f>F32/E32</f>
        <v>0.49216322118632616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3794980</v>
      </c>
      <c r="F34" s="110">
        <v>472420</v>
      </c>
      <c r="G34" s="103">
        <f>F34/E34</f>
        <v>0.12448550453493826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43</v>
      </c>
      <c r="E39" s="82">
        <f>SUM(E9:E38)</f>
        <v>13069344</v>
      </c>
      <c r="F39" s="82">
        <f>SUM(F9:F38)</f>
        <v>2283089.39</v>
      </c>
      <c r="G39" s="105">
        <f>F39/E39</f>
        <v>0.17469043511288709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149</v>
      </c>
      <c r="E44" s="74">
        <v>26393859.600000001</v>
      </c>
      <c r="F44" s="74">
        <v>1659431.61</v>
      </c>
      <c r="G44" s="103">
        <f>1-(+F44/E44)</f>
        <v>0.93712811861740752</v>
      </c>
      <c r="H44" s="15"/>
    </row>
    <row r="45" spans="1:8" ht="15.75" x14ac:dyDescent="0.25">
      <c r="A45" s="27" t="s">
        <v>34</v>
      </c>
      <c r="B45" s="28"/>
      <c r="C45" s="14"/>
      <c r="D45" s="73">
        <v>17</v>
      </c>
      <c r="E45" s="74">
        <v>9752617.6600000001</v>
      </c>
      <c r="F45" s="74">
        <v>679580.8</v>
      </c>
      <c r="G45" s="103">
        <f t="shared" ref="G45:G54" si="1">1-(+F45/E45)</f>
        <v>0.93031811317824187</v>
      </c>
      <c r="H45" s="15"/>
    </row>
    <row r="46" spans="1:8" ht="15.75" x14ac:dyDescent="0.25">
      <c r="A46" s="27" t="s">
        <v>35</v>
      </c>
      <c r="B46" s="28"/>
      <c r="C46" s="14"/>
      <c r="D46" s="73">
        <v>136</v>
      </c>
      <c r="E46" s="74">
        <v>20533422.940000001</v>
      </c>
      <c r="F46" s="74">
        <v>1064201.27</v>
      </c>
      <c r="G46" s="103">
        <f t="shared" si="1"/>
        <v>0.94817224224574415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1319085</v>
      </c>
      <c r="F47" s="74">
        <v>72936</v>
      </c>
      <c r="G47" s="103">
        <f t="shared" si="1"/>
        <v>0.94470712653089073</v>
      </c>
      <c r="H47" s="15"/>
    </row>
    <row r="48" spans="1:8" ht="15.75" x14ac:dyDescent="0.25">
      <c r="A48" s="27" t="s">
        <v>37</v>
      </c>
      <c r="B48" s="28"/>
      <c r="C48" s="14"/>
      <c r="D48" s="73">
        <v>72</v>
      </c>
      <c r="E48" s="74">
        <v>12353478.619999999</v>
      </c>
      <c r="F48" s="74">
        <v>805939.13</v>
      </c>
      <c r="G48" s="103">
        <f t="shared" si="1"/>
        <v>0.93476014693584342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2"/>
    </row>
    <row r="50" spans="1:8" ht="15.75" x14ac:dyDescent="0.25">
      <c r="A50" s="27" t="s">
        <v>39</v>
      </c>
      <c r="B50" s="28"/>
      <c r="C50" s="14"/>
      <c r="D50" s="73">
        <v>9</v>
      </c>
      <c r="E50" s="74">
        <v>2454555</v>
      </c>
      <c r="F50" s="74">
        <v>132775</v>
      </c>
      <c r="G50" s="103">
        <f t="shared" si="1"/>
        <v>0.9459066918443465</v>
      </c>
      <c r="H50" s="2"/>
    </row>
    <row r="51" spans="1:8" ht="15.75" x14ac:dyDescent="0.25">
      <c r="A51" s="27" t="s">
        <v>40</v>
      </c>
      <c r="B51" s="28"/>
      <c r="C51" s="14"/>
      <c r="D51" s="73">
        <v>3</v>
      </c>
      <c r="E51" s="74">
        <v>808890</v>
      </c>
      <c r="F51" s="74">
        <v>77500</v>
      </c>
      <c r="G51" s="103">
        <f t="shared" si="1"/>
        <v>0.90418969204712629</v>
      </c>
      <c r="H51" s="2"/>
    </row>
    <row r="52" spans="1:8" ht="15.75" x14ac:dyDescent="0.25">
      <c r="A52" s="54" t="s">
        <v>41</v>
      </c>
      <c r="B52" s="28"/>
      <c r="C52" s="14"/>
      <c r="D52" s="73">
        <v>2</v>
      </c>
      <c r="E52" s="74">
        <v>326250</v>
      </c>
      <c r="F52" s="74">
        <v>41350</v>
      </c>
      <c r="G52" s="103">
        <f t="shared" si="1"/>
        <v>0.87325670498084285</v>
      </c>
      <c r="H52" s="2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2"/>
    </row>
    <row r="54" spans="1:8" ht="15.75" x14ac:dyDescent="0.25">
      <c r="A54" s="27" t="s">
        <v>99</v>
      </c>
      <c r="B54" s="28"/>
      <c r="C54" s="14"/>
      <c r="D54" s="73">
        <v>1227</v>
      </c>
      <c r="E54" s="74">
        <v>134802219.87</v>
      </c>
      <c r="F54" s="74">
        <v>14723924.1</v>
      </c>
      <c r="G54" s="103">
        <f t="shared" si="1"/>
        <v>0.89077387513203121</v>
      </c>
      <c r="H54" s="2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14"/>
      <c r="D56" s="77"/>
      <c r="E56" s="96"/>
      <c r="F56" s="74"/>
      <c r="G56" s="104"/>
      <c r="H56" s="2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2"/>
    </row>
    <row r="58" spans="1:8" x14ac:dyDescent="0.2">
      <c r="A58" s="16" t="s">
        <v>44</v>
      </c>
      <c r="B58" s="28"/>
      <c r="C58" s="14"/>
      <c r="D58" s="77"/>
      <c r="E58" s="95"/>
      <c r="F58" s="74"/>
      <c r="G58" s="104"/>
      <c r="H58" s="2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2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1620</v>
      </c>
      <c r="E61" s="82">
        <f>SUM(E44:E60)</f>
        <v>208744378.69</v>
      </c>
      <c r="F61" s="82">
        <f>SUM(F44:F60)</f>
        <v>19257637.91</v>
      </c>
      <c r="G61" s="109">
        <f>1-(+F61/E61)</f>
        <v>0.90774535807453316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21540727.300000001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2023-02-08T23:20:04Z</cp:lastPrinted>
  <dcterms:created xsi:type="dcterms:W3CDTF">2012-06-07T14:04:25Z</dcterms:created>
  <dcterms:modified xsi:type="dcterms:W3CDTF">2024-02-08T21:03:19Z</dcterms:modified>
</cp:coreProperties>
</file>