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132" windowWidth="7848" windowHeight="4080" tabRatio="684" activeTab="0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<sst xmlns="http://schemas.openxmlformats.org/spreadsheetml/2006/main" count="980" uniqueCount="161">
  <si>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</si>
  <si>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</si>
  <si>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</si>
  <si>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</si>
  <si>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</si>
  <si>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</si>
  <si>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</si>
  <si>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</si>
  <si>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</si>
  <si>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</si>
  <si>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</si>
  <si>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</si>
  <si>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</si>
  <si>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</si>
  <si>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</si>
  <si>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</si>
  <si>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</si>
  <si>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</si>
  <si>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</si>
  <si>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</si>
  <si>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</si>
  <si>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</si>
  <si>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</si>
  <si>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</si>
  <si>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</si>
  <si>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</si>
  <si>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</si>
  <si>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</si>
  <si>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</si>
  <si>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</si>
  <si>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</si>
  <si>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</si>
  <si>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</si>
  <si>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</si>
  <si>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</si>
  <si>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</si>
  <si>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</si>
  <si>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</si>
  <si>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</si>
  <si>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</si>
  <si>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</si>
  <si>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</si>
  <si>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</si>
  <si>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</si>
  <si>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</si>
  <si>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</si>
  <si>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</si>
  <si>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</si>
  <si>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</si>
  <si>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</si>
  <si>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</si>
  <si>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</si>
  <si>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</si>
  <si>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</si>
  <si>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</si>
  <si>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</si>
  <si>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</si>
  <si>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</si>
  <si>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</si>
  <si>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</si>
  <si>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</si>
  <si>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</si>
  <si>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</si>
  <si>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</si>
  <si>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</si>
  <si>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</si>
  <si>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</si>
  <si>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</si>
  <si>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</si>
  <si>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</si>
  <si>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</si>
  <si>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</si>
  <si>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</si>
  <si>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</si>
  <si>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</si>
  <si>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</si>
  <si>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</si>
  <si>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</si>
  <si>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</si>
  <si>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</si>
  <si>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</si>
  <si>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</si>
  <si>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</si>
  <si>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</si>
  <si>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</si>
  <si>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</si>
  <si>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</si>
  <si>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</si>
  <si>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</si>
  <si>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</si>
  <si>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</si>
  <si>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</si>
  <si>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</si>
  <si>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</si>
  <si>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</si>
  <si>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</si>
  <si>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</si>
  <si>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</si>
  <si>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</si>
  <si>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</si>
  <si>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</si>
  <si>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</si>
  <si>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</si>
  <si>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</si>
  <si>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</si>
  <si>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</si>
  <si>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</si>
  <si>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</si>
  <si>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</si>
  <si>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</si>
  <si>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</si>
  <si>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</si>
  <si>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</si>
  <si>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</si>
  <si>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</si>
  <si>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</si>
  <si>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</si>
  <si>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</si>
  <si>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</si>
  <si>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</si>
  <si>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</si>
  <si>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</si>
  <si>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</si>
  <si>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</si>
  <si>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</si>
  <si>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</si>
  <si>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</si>
  <si>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</si>
  <si>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</si>
  <si>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</si>
  <si>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</si>
  <si>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</si>
  <si>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</si>
  <si>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</si>
  <si>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</si>
  <si>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</si>
  <si>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</si>
  <si>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</si>
  <si>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</si>
  <si>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</si>
  <si>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</si>
  <si>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</si>
  <si>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</si>
  <si>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</si>
  <si>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</si>
  <si>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</si>
  <si>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</si>
  <si>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</si>
  <si>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</si>
  <si>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</si>
  <si>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</si>
  <si>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</si>
  <si>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</si>
  <si>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</si>
  <si>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</si>
  <si>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</si>
  <si>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</si>
  <si>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</si>
  <si>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</si>
  <si>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</si>
  <si>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>MONTH ENDED:  JUNE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</si>
</sst>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">
        <v>160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153</v>
      </c>
      <c r="B9" s="13"/>
      <c r="C9" s="14"/>
      <c r="D9" s="73">
        <v>1</v>
      </c>
      <c r="E9" s="99">
        <v>561605</v>
      </c>
      <c r="F9" s="74">
        <v>102493</v>
      </c>
      <c r="G9" s="104">
        <f>F9/E9</f>
        <v>0.18250015580345616</v>
      </c>
      <c r="H9" s="15"/>
    </row>
    <row r="10" spans="1:8" ht="15">
      <c r="A10" s="93" t="s">
        <v>11</v>
      </c>
      <c r="B10" s="13"/>
      <c r="C10" s="14"/>
      <c r="D10" s="73">
        <v>2</v>
      </c>
      <c r="E10" s="99">
        <v>1108665</v>
      </c>
      <c r="F10" s="74">
        <v>195192</v>
      </c>
      <c r="G10" s="104">
        <f>F10/E10</f>
        <v>0.17606039696391607</v>
      </c>
      <c r="H10" s="15"/>
    </row>
    <row r="11" spans="1:8" ht="1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74</v>
      </c>
      <c r="B13" s="13"/>
      <c r="C13" s="14"/>
      <c r="D13" s="73">
        <v>9</v>
      </c>
      <c r="E13" s="99">
        <v>1910963</v>
      </c>
      <c r="F13" s="74">
        <v>252011</v>
      </c>
      <c r="G13" s="104">
        <f aca="true" t="shared" si="0" ref="G13:G22">F13/E13</f>
        <v>0.13187644135443752</v>
      </c>
      <c r="H13" s="15"/>
    </row>
    <row r="14" spans="1:8" ht="15">
      <c r="A14" s="93" t="s">
        <v>122</v>
      </c>
      <c r="B14" s="13"/>
      <c r="C14" s="14"/>
      <c r="D14" s="73">
        <v>1</v>
      </c>
      <c r="E14" s="99">
        <v>115925</v>
      </c>
      <c r="F14" s="74">
        <v>31255</v>
      </c>
      <c r="G14" s="104">
        <f t="shared" si="0"/>
        <v>0.2696139745525124</v>
      </c>
      <c r="H14" s="15"/>
    </row>
    <row r="15" spans="1:8" ht="15">
      <c r="A15" s="93" t="s">
        <v>114</v>
      </c>
      <c r="B15" s="13"/>
      <c r="C15" s="14"/>
      <c r="D15" s="73">
        <v>1</v>
      </c>
      <c r="E15" s="99">
        <v>143954</v>
      </c>
      <c r="F15" s="74">
        <v>63718.5</v>
      </c>
      <c r="G15" s="104">
        <f t="shared" si="0"/>
        <v>0.4426309793406227</v>
      </c>
      <c r="H15" s="15"/>
    </row>
    <row r="16" spans="1:8" ht="15">
      <c r="A16" s="93" t="s">
        <v>123</v>
      </c>
      <c r="B16" s="13"/>
      <c r="C16" s="14"/>
      <c r="D16" s="73">
        <v>2</v>
      </c>
      <c r="E16" s="99">
        <v>3577482</v>
      </c>
      <c r="F16" s="74">
        <v>690430.5</v>
      </c>
      <c r="G16" s="104">
        <f t="shared" si="0"/>
        <v>0.1929934238662836</v>
      </c>
      <c r="H16" s="15"/>
    </row>
    <row r="17" spans="1:8" ht="15">
      <c r="A17" s="93" t="s">
        <v>154</v>
      </c>
      <c r="B17" s="13"/>
      <c r="C17" s="14"/>
      <c r="D17" s="73">
        <v>5</v>
      </c>
      <c r="E17" s="99">
        <v>4681942</v>
      </c>
      <c r="F17" s="74">
        <v>1126034</v>
      </c>
      <c r="G17" s="104">
        <f t="shared" si="0"/>
        <v>0.2405057559448622</v>
      </c>
      <c r="H17" s="15"/>
    </row>
    <row r="18" spans="1:8" ht="15">
      <c r="A18" s="93" t="s">
        <v>14</v>
      </c>
      <c r="B18" s="13"/>
      <c r="C18" s="14"/>
      <c r="D18" s="73">
        <v>1</v>
      </c>
      <c r="E18" s="99">
        <v>665638</v>
      </c>
      <c r="F18" s="74">
        <v>134283.5</v>
      </c>
      <c r="G18" s="104">
        <f t="shared" si="0"/>
        <v>0.20173652946496445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70" t="s">
        <v>16</v>
      </c>
      <c r="B20" s="13"/>
      <c r="C20" s="14"/>
      <c r="D20" s="73">
        <v>1</v>
      </c>
      <c r="E20" s="99">
        <v>1135643</v>
      </c>
      <c r="F20" s="74">
        <v>379344</v>
      </c>
      <c r="G20" s="104">
        <f t="shared" si="0"/>
        <v>0.3340345513510848</v>
      </c>
      <c r="H20" s="15"/>
    </row>
    <row r="21" spans="1:8" ht="1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98</v>
      </c>
      <c r="B22" s="13"/>
      <c r="C22" s="14"/>
      <c r="D22" s="73">
        <v>1</v>
      </c>
      <c r="E22" s="99">
        <v>41679</v>
      </c>
      <c r="F22" s="74">
        <v>4765</v>
      </c>
      <c r="G22" s="104">
        <f t="shared" si="0"/>
        <v>0.11432615945680079</v>
      </c>
      <c r="H22" s="15"/>
    </row>
    <row r="23" spans="1:8" ht="15">
      <c r="A23" s="93" t="s">
        <v>158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99">
        <v>576991</v>
      </c>
      <c r="F25" s="74">
        <v>109417</v>
      </c>
      <c r="G25" s="104">
        <f>F25/E25</f>
        <v>0.1896338071131092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117</v>
      </c>
      <c r="B30" s="13"/>
      <c r="C30" s="14"/>
      <c r="D30" s="73">
        <v>2</v>
      </c>
      <c r="E30" s="74">
        <v>518882</v>
      </c>
      <c r="F30" s="74">
        <v>134159.5</v>
      </c>
      <c r="G30" s="104">
        <f>F30/E30</f>
        <v>0.2585549315644019</v>
      </c>
      <c r="H30" s="15"/>
    </row>
    <row r="31" spans="1:8" ht="15">
      <c r="A31" s="70" t="s">
        <v>19</v>
      </c>
      <c r="B31" s="13"/>
      <c r="C31" s="14"/>
      <c r="D31" s="73">
        <v>1</v>
      </c>
      <c r="E31" s="74">
        <v>140195</v>
      </c>
      <c r="F31" s="74">
        <v>46757</v>
      </c>
      <c r="G31" s="104">
        <f>F31/E31</f>
        <v>0.33351403402403795</v>
      </c>
      <c r="H31" s="15"/>
    </row>
    <row r="32" spans="1:8" ht="1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30</v>
      </c>
      <c r="E39" s="82">
        <f>SUM(E9:E38)</f>
        <v>15179564</v>
      </c>
      <c r="F39" s="82">
        <f>SUM(F9:F38)</f>
        <v>3269860</v>
      </c>
      <c r="G39" s="106">
        <f>F39/E39</f>
        <v>0.21541198416502608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/>
      <c r="E44" s="111">
        <v>697399.8</v>
      </c>
      <c r="F44" s="74">
        <v>23410.85</v>
      </c>
      <c r="G44" s="104">
        <f>1-(+F44/E44)</f>
        <v>0.9664312349960524</v>
      </c>
      <c r="H44" s="2"/>
    </row>
    <row r="45" spans="1:8" ht="15">
      <c r="A45" s="27" t="s">
        <v>110</v>
      </c>
      <c r="B45" s="28"/>
      <c r="C45" s="14"/>
      <c r="D45" s="73"/>
      <c r="E45" s="111">
        <v>80029</v>
      </c>
      <c r="F45" s="74">
        <v>2320</v>
      </c>
      <c r="G45" s="104">
        <f>1-(+F45/E45)</f>
        <v>0.9710105086905997</v>
      </c>
      <c r="H45" s="2"/>
    </row>
    <row r="46" spans="1:8" ht="15">
      <c r="A46" s="27" t="s">
        <v>20</v>
      </c>
      <c r="B46" s="28"/>
      <c r="C46" s="14"/>
      <c r="D46" s="73"/>
      <c r="E46" s="111">
        <v>1309654.62</v>
      </c>
      <c r="F46" s="74">
        <v>71568.38</v>
      </c>
      <c r="G46" s="104">
        <f>1-(+F46/E46)</f>
        <v>0.9453532412996031</v>
      </c>
      <c r="H46" s="2"/>
    </row>
    <row r="47" spans="1:8" ht="15">
      <c r="A47" s="27" t="s">
        <v>14</v>
      </c>
      <c r="B47" s="28"/>
      <c r="C47" s="14"/>
      <c r="D47" s="73"/>
      <c r="E47" s="111">
        <v>61777.17</v>
      </c>
      <c r="F47" s="74">
        <v>3925.05</v>
      </c>
      <c r="G47" s="104">
        <f>1-(+F47/E47)</f>
        <v>0.9364643929140813</v>
      </c>
      <c r="H47" s="2"/>
    </row>
    <row r="48" spans="1:8" ht="15">
      <c r="A48" s="27" t="s">
        <v>155</v>
      </c>
      <c r="B48" s="28"/>
      <c r="C48" s="14"/>
      <c r="D48" s="73"/>
      <c r="E48" s="111">
        <v>246723.48</v>
      </c>
      <c r="F48" s="74">
        <v>7022.14</v>
      </c>
      <c r="G48" s="104">
        <f>1-(+F48/E48)</f>
        <v>0.971538420258988</v>
      </c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v>12</v>
      </c>
      <c r="E53" s="139">
        <f>SUM(E44:E52)</f>
        <v>2395584.0700000003</v>
      </c>
      <c r="F53" s="139">
        <f>SUM(F44:F52)</f>
        <v>108246.42000000001</v>
      </c>
      <c r="G53" s="110">
        <f>1-(+F53/E53)</f>
        <v>0.9548141844172473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">
      <c r="A58" s="27" t="s">
        <v>33</v>
      </c>
      <c r="B58" s="28"/>
      <c r="C58" s="14"/>
      <c r="D58" s="73">
        <v>99</v>
      </c>
      <c r="E58" s="74">
        <v>10480614.65</v>
      </c>
      <c r="F58" s="74">
        <v>660620.75</v>
      </c>
      <c r="G58" s="104">
        <f>1-(+F58/E58)</f>
        <v>0.9369673657450996</v>
      </c>
      <c r="H58" s="15"/>
    </row>
    <row r="59" spans="1:8" ht="15">
      <c r="A59" s="27" t="s">
        <v>34</v>
      </c>
      <c r="B59" s="28"/>
      <c r="C59" s="14"/>
      <c r="D59" s="73">
        <v>7</v>
      </c>
      <c r="E59" s="74">
        <v>5926689.73</v>
      </c>
      <c r="F59" s="74">
        <v>422739.43</v>
      </c>
      <c r="G59" s="104">
        <f aca="true" t="shared" si="1" ref="G59:G66">1-(+F59/E59)</f>
        <v>0.9286719148025993</v>
      </c>
      <c r="H59" s="15"/>
    </row>
    <row r="60" spans="1:8" ht="15">
      <c r="A60" s="27" t="s">
        <v>35</v>
      </c>
      <c r="B60" s="28"/>
      <c r="C60" s="14"/>
      <c r="D60" s="73">
        <v>74</v>
      </c>
      <c r="E60" s="74">
        <v>5994918.5</v>
      </c>
      <c r="F60" s="74">
        <v>419861.06</v>
      </c>
      <c r="G60" s="104">
        <f t="shared" si="1"/>
        <v>0.929963841877083</v>
      </c>
      <c r="H60" s="15"/>
    </row>
    <row r="61" spans="1:8" ht="15">
      <c r="A61" s="27" t="s">
        <v>36</v>
      </c>
      <c r="B61" s="28"/>
      <c r="C61" s="14"/>
      <c r="D61" s="73">
        <v>1</v>
      </c>
      <c r="E61" s="74">
        <v>684145.5</v>
      </c>
      <c r="F61" s="74">
        <v>27475</v>
      </c>
      <c r="G61" s="104">
        <f t="shared" si="1"/>
        <v>0.9598404140639674</v>
      </c>
      <c r="H61" s="15"/>
    </row>
    <row r="62" spans="1:8" ht="15">
      <c r="A62" s="27" t="s">
        <v>37</v>
      </c>
      <c r="B62" s="28"/>
      <c r="C62" s="14"/>
      <c r="D62" s="73">
        <v>106</v>
      </c>
      <c r="E62" s="74">
        <v>11988874.62</v>
      </c>
      <c r="F62" s="74">
        <v>918674.91</v>
      </c>
      <c r="G62" s="104">
        <f t="shared" si="1"/>
        <v>0.9233727151948479</v>
      </c>
      <c r="H62" s="15"/>
    </row>
    <row r="63" spans="1:8" ht="15">
      <c r="A63" s="27" t="s">
        <v>38</v>
      </c>
      <c r="B63" s="28"/>
      <c r="C63" s="14"/>
      <c r="D63" s="73">
        <v>9</v>
      </c>
      <c r="E63" s="74">
        <v>2317420</v>
      </c>
      <c r="F63" s="74">
        <v>67303</v>
      </c>
      <c r="G63" s="104">
        <f t="shared" si="1"/>
        <v>0.9709577892656489</v>
      </c>
      <c r="H63" s="15"/>
    </row>
    <row r="64" spans="1:8" ht="15">
      <c r="A64" s="27" t="s">
        <v>39</v>
      </c>
      <c r="B64" s="28"/>
      <c r="C64" s="14"/>
      <c r="D64" s="73">
        <v>15</v>
      </c>
      <c r="E64" s="74">
        <v>1510067.83</v>
      </c>
      <c r="F64" s="74">
        <v>96493.83</v>
      </c>
      <c r="G64" s="104">
        <f t="shared" si="1"/>
        <v>0.9360996717611023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">
      <c r="A66" s="54" t="s">
        <v>41</v>
      </c>
      <c r="B66" s="28"/>
      <c r="C66" s="14"/>
      <c r="D66" s="73">
        <v>3</v>
      </c>
      <c r="E66" s="74">
        <v>164325</v>
      </c>
      <c r="F66" s="74">
        <v>3100</v>
      </c>
      <c r="G66" s="104">
        <f t="shared" si="1"/>
        <v>0.981134945991176</v>
      </c>
      <c r="H66" s="15"/>
    </row>
    <row r="67" spans="1:8" ht="1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">
      <c r="A68" s="27" t="s">
        <v>99</v>
      </c>
      <c r="B68" s="28"/>
      <c r="C68" s="14"/>
      <c r="D68" s="73">
        <v>789</v>
      </c>
      <c r="E68" s="74">
        <v>86848213.73</v>
      </c>
      <c r="F68" s="74">
        <v>9001350.92</v>
      </c>
      <c r="G68" s="104">
        <f>1-(+F68/E68)</f>
        <v>0.8963553706702126</v>
      </c>
      <c r="H68" s="15"/>
    </row>
    <row r="69" spans="1:8" ht="15">
      <c r="A69" s="71" t="s">
        <v>100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/>
      <c r="G72" s="105"/>
      <c r="H72" s="15"/>
    </row>
    <row r="73" spans="1:8" ht="15">
      <c r="A73" s="32"/>
      <c r="B73" s="18"/>
      <c r="C73" s="14"/>
      <c r="D73" s="77"/>
      <c r="E73" s="95"/>
      <c r="F73" s="74"/>
      <c r="G73" s="105"/>
      <c r="H73" s="15"/>
    </row>
    <row r="74" spans="1:8" ht="1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">
      <c r="A75" s="33"/>
      <c r="B75" s="33"/>
      <c r="C75" s="33"/>
      <c r="D75" s="81">
        <f>SUM(D58:D71)</f>
        <v>1103</v>
      </c>
      <c r="E75" s="82">
        <f>SUM(E58:E74)</f>
        <v>125915269.56</v>
      </c>
      <c r="F75" s="82">
        <f>SUM(F58:F74)</f>
        <v>11617618.9</v>
      </c>
      <c r="G75" s="110">
        <f>1-(+F75/E75)</f>
        <v>0.9077346302748128</v>
      </c>
      <c r="H75" s="2"/>
    </row>
    <row r="76" spans="1:8" ht="17.25">
      <c r="A76" s="35" t="s">
        <v>46</v>
      </c>
      <c r="B76" s="36"/>
      <c r="C76" s="36"/>
      <c r="D76" s="91"/>
      <c r="E76" s="92"/>
      <c r="F76" s="34"/>
      <c r="G76" s="34"/>
      <c r="H76" s="2"/>
    </row>
    <row r="77" spans="1:8" ht="17.25">
      <c r="A77" s="38"/>
      <c r="B77" s="39"/>
      <c r="C77" s="39"/>
      <c r="D77" s="36"/>
      <c r="E77" s="36"/>
      <c r="F77" s="37">
        <f>F75+F39+F53</f>
        <v>14995725.32</v>
      </c>
      <c r="G77" s="36"/>
      <c r="H77" s="2"/>
    </row>
    <row r="78" spans="1:8" ht="17.25">
      <c r="A78" s="38"/>
      <c r="B78" s="39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37"/>
      <c r="F85" s="2"/>
      <c r="G85" s="2"/>
      <c r="H85" s="2"/>
    </row>
    <row r="86" spans="1:8" ht="17.25">
      <c r="A86" s="43"/>
      <c r="B86" s="39"/>
      <c r="C86" s="39"/>
      <c r="D86" s="39"/>
      <c r="E86" s="44"/>
      <c r="F86" s="2"/>
      <c r="G86" s="2"/>
      <c r="H86" s="2"/>
    </row>
    <row r="87" spans="1:8" ht="17.25">
      <c r="A87" s="43"/>
      <c r="B87" s="39"/>
      <c r="C87" s="39"/>
      <c r="D87" s="39"/>
      <c r="E87" s="45"/>
      <c r="F87" s="2"/>
      <c r="G87" s="2"/>
      <c r="H87" s="2"/>
    </row>
    <row r="88" spans="1:8" ht="17.25">
      <c r="A88" s="43"/>
      <c r="B88" s="39"/>
      <c r="C88" s="39"/>
      <c r="D88" s="39"/>
      <c r="E88" s="46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37"/>
      <c r="F90" s="2"/>
      <c r="G90" s="2"/>
      <c r="H90" s="2"/>
    </row>
    <row r="91" spans="1:8" ht="17.25">
      <c r="A91" s="43"/>
      <c r="B91" s="39"/>
      <c r="C91" s="39"/>
      <c r="D91" s="39"/>
      <c r="E91" s="44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5"/>
      <c r="F94" s="2"/>
      <c r="G94" s="2"/>
      <c r="H94" s="2"/>
    </row>
    <row r="95" spans="1:8" ht="17.25">
      <c r="A95" s="43"/>
      <c r="B95" s="39"/>
      <c r="C95" s="39"/>
      <c r="D95" s="39"/>
      <c r="E95" s="47"/>
      <c r="F95" s="2"/>
      <c r="G95" s="2"/>
      <c r="H95" s="2"/>
    </row>
    <row r="96" spans="1:8" ht="17.25">
      <c r="A96" s="43"/>
      <c r="B96" s="39"/>
      <c r="C96" s="39"/>
      <c r="D96" s="39"/>
      <c r="E96" s="39"/>
      <c r="F96" s="2"/>
      <c r="G96" s="2"/>
      <c r="H96" s="2"/>
    </row>
    <row r="97" spans="1:8" ht="15">
      <c r="A97" s="48"/>
      <c r="B97" s="2"/>
      <c r="C97" s="2"/>
      <c r="D97" s="2"/>
      <c r="E97" s="2"/>
      <c r="F97" s="2"/>
      <c r="G97" s="2"/>
      <c r="H97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4"/>
      <c r="D5" s="6" t="s">
        <v>159</v>
      </c>
      <c r="E5" s="7"/>
      <c r="F5" s="8"/>
      <c r="G5" s="5"/>
      <c r="H5" s="2"/>
    </row>
    <row r="6" spans="1:8" ht="17.25">
      <c r="A6" s="23" t="s">
        <v>3</v>
      </c>
      <c r="B6" s="118"/>
      <c r="C6" s="4"/>
      <c r="D6" s="4"/>
      <c r="E6" s="4"/>
      <c r="F6" s="5"/>
      <c r="G6" s="5"/>
      <c r="H6" s="2"/>
    </row>
    <row r="7" spans="1:8" ht="1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2</v>
      </c>
      <c r="E10" s="74">
        <v>114441</v>
      </c>
      <c r="F10" s="74">
        <v>15416.5</v>
      </c>
      <c r="G10" s="104">
        <f>F10/E10</f>
        <v>0.13471133597224771</v>
      </c>
      <c r="H10" s="15"/>
    </row>
    <row r="11" spans="1:8" ht="1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">
      <c r="A12" s="93" t="s">
        <v>25</v>
      </c>
      <c r="B12" s="13"/>
      <c r="C12" s="14"/>
      <c r="D12" s="73">
        <v>1</v>
      </c>
      <c r="E12" s="74">
        <v>31037</v>
      </c>
      <c r="F12" s="74">
        <v>1223</v>
      </c>
      <c r="G12" s="104">
        <f>F12/E12</f>
        <v>0.03940458162837903</v>
      </c>
      <c r="H12" s="15"/>
    </row>
    <row r="13" spans="1:8" ht="1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109</v>
      </c>
      <c r="B15" s="13"/>
      <c r="C15" s="14"/>
      <c r="D15" s="73">
        <v>7</v>
      </c>
      <c r="E15" s="74">
        <f>1335778+99230</f>
        <v>1435008</v>
      </c>
      <c r="F15" s="74">
        <f>276251+68971</f>
        <v>345222</v>
      </c>
      <c r="G15" s="104">
        <f>F15/E15</f>
        <v>0.24057148113459995</v>
      </c>
      <c r="H15" s="15"/>
    </row>
    <row r="16" spans="1:8" ht="15">
      <c r="A16" s="93" t="s">
        <v>104</v>
      </c>
      <c r="B16" s="13"/>
      <c r="C16" s="14"/>
      <c r="D16" s="73">
        <v>4</v>
      </c>
      <c r="E16" s="74">
        <v>518128</v>
      </c>
      <c r="F16" s="74">
        <v>146612.5</v>
      </c>
      <c r="G16" s="104">
        <f>F16/E16</f>
        <v>0.2829657922366674</v>
      </c>
      <c r="H16" s="15"/>
    </row>
    <row r="17" spans="1:8" ht="1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">
      <c r="A19" s="70" t="s">
        <v>14</v>
      </c>
      <c r="B19" s="13"/>
      <c r="C19" s="14"/>
      <c r="D19" s="73">
        <v>1</v>
      </c>
      <c r="E19" s="74">
        <v>91441</v>
      </c>
      <c r="F19" s="74">
        <v>46248</v>
      </c>
      <c r="G19" s="104">
        <f>F19/E19</f>
        <v>0.5057687470609464</v>
      </c>
      <c r="H19" s="15"/>
    </row>
    <row r="20" spans="1:8" ht="15">
      <c r="A20" s="93" t="s">
        <v>15</v>
      </c>
      <c r="B20" s="13"/>
      <c r="C20" s="14"/>
      <c r="D20" s="73">
        <v>1</v>
      </c>
      <c r="E20" s="74">
        <v>915221</v>
      </c>
      <c r="F20" s="74">
        <v>113922</v>
      </c>
      <c r="G20" s="104">
        <f>F20/E20</f>
        <v>0.12447485361459144</v>
      </c>
      <c r="H20" s="15"/>
    </row>
    <row r="21" spans="1:8" ht="1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">
      <c r="A25" s="94" t="s">
        <v>20</v>
      </c>
      <c r="B25" s="13"/>
      <c r="C25" s="14"/>
      <c r="D25" s="73">
        <v>3</v>
      </c>
      <c r="E25" s="74">
        <v>569078</v>
      </c>
      <c r="F25" s="74">
        <v>46616</v>
      </c>
      <c r="G25" s="104">
        <f>F25/E25</f>
        <v>0.0819149571763449</v>
      </c>
      <c r="H25" s="15"/>
    </row>
    <row r="26" spans="1:8" ht="15">
      <c r="A26" s="94" t="s">
        <v>21</v>
      </c>
      <c r="B26" s="13"/>
      <c r="C26" s="14"/>
      <c r="D26" s="73">
        <v>8</v>
      </c>
      <c r="E26" s="74">
        <v>115817</v>
      </c>
      <c r="F26" s="74">
        <v>115817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23308</v>
      </c>
      <c r="F28" s="74">
        <v>-20042</v>
      </c>
      <c r="G28" s="104">
        <f>F28/E28</f>
        <v>-0.8598764372747555</v>
      </c>
      <c r="H28" s="15"/>
    </row>
    <row r="29" spans="1:8" ht="15">
      <c r="A29" s="70" t="s">
        <v>24</v>
      </c>
      <c r="B29" s="13"/>
      <c r="C29" s="14"/>
      <c r="D29" s="73">
        <v>1</v>
      </c>
      <c r="E29" s="74">
        <v>113181</v>
      </c>
      <c r="F29" s="74">
        <v>36422</v>
      </c>
      <c r="G29" s="104">
        <f aca="true" t="shared" si="0" ref="G29:G34">F29/E29</f>
        <v>0.3218031295005345</v>
      </c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27</v>
      </c>
      <c r="B33" s="13"/>
      <c r="C33" s="14"/>
      <c r="D33" s="73">
        <v>1</v>
      </c>
      <c r="E33" s="74">
        <v>282901</v>
      </c>
      <c r="F33" s="74">
        <v>94367.97</v>
      </c>
      <c r="G33" s="104">
        <f t="shared" si="0"/>
        <v>0.3335724157920969</v>
      </c>
      <c r="H33" s="15"/>
    </row>
    <row r="34" spans="1:8" ht="15">
      <c r="A34" s="70" t="s">
        <v>76</v>
      </c>
      <c r="B34" s="13"/>
      <c r="C34" s="14"/>
      <c r="D34" s="73">
        <v>2</v>
      </c>
      <c r="E34" s="74">
        <v>628438</v>
      </c>
      <c r="F34" s="74">
        <v>114619</v>
      </c>
      <c r="G34" s="104">
        <f t="shared" si="0"/>
        <v>0.18238712490333175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31</v>
      </c>
      <c r="E39" s="82">
        <f>SUM(E9:E38)</f>
        <v>4837999</v>
      </c>
      <c r="F39" s="82">
        <f>SUM(F9:F38)</f>
        <v>1056443.97</v>
      </c>
      <c r="G39" s="106">
        <f>F39/E39</f>
        <v>0.21836382562294865</v>
      </c>
      <c r="H39" s="15"/>
    </row>
    <row r="40" spans="1:8" ht="15">
      <c r="A40" s="120"/>
      <c r="B40" s="121"/>
      <c r="C40" s="22"/>
      <c r="D40" s="122"/>
      <c r="E40" s="123"/>
      <c r="F40" s="123"/>
      <c r="G40" s="124"/>
      <c r="H40" s="2"/>
    </row>
    <row r="41" spans="1:8" ht="17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">
      <c r="A44" s="27" t="s">
        <v>33</v>
      </c>
      <c r="B44" s="28"/>
      <c r="C44" s="14"/>
      <c r="D44" s="73">
        <v>44</v>
      </c>
      <c r="E44" s="111">
        <v>7102773.05</v>
      </c>
      <c r="F44" s="74">
        <v>278617.89</v>
      </c>
      <c r="G44" s="104">
        <f>1-(+F44/E44)</f>
        <v>0.9607733644256028</v>
      </c>
      <c r="H44" s="15"/>
    </row>
    <row r="45" spans="1:8" ht="15">
      <c r="A45" s="27" t="s">
        <v>34</v>
      </c>
      <c r="B45" s="28"/>
      <c r="C45" s="14"/>
      <c r="D45" s="73">
        <v>13</v>
      </c>
      <c r="E45" s="111">
        <v>3418906.45</v>
      </c>
      <c r="F45" s="74">
        <v>343717.57</v>
      </c>
      <c r="G45" s="104">
        <f>1-(+F45/E45)</f>
        <v>0.8994656405412906</v>
      </c>
      <c r="H45" s="15"/>
    </row>
    <row r="46" spans="1:8" ht="15">
      <c r="A46" s="27" t="s">
        <v>35</v>
      </c>
      <c r="B46" s="28"/>
      <c r="C46" s="14"/>
      <c r="D46" s="73">
        <v>85</v>
      </c>
      <c r="E46" s="111">
        <v>4510079.5</v>
      </c>
      <c r="F46" s="74">
        <v>327263.44</v>
      </c>
      <c r="G46" s="104">
        <f>1-(+F46/E46)</f>
        <v>0.9274373234440767</v>
      </c>
      <c r="H46" s="15"/>
    </row>
    <row r="47" spans="1:8" ht="15">
      <c r="A47" s="27" t="s">
        <v>36</v>
      </c>
      <c r="B47" s="28"/>
      <c r="C47" s="14"/>
      <c r="D47" s="73">
        <v>5</v>
      </c>
      <c r="E47" s="111">
        <v>2072237.5</v>
      </c>
      <c r="F47" s="74">
        <v>47261.65</v>
      </c>
      <c r="G47" s="104">
        <f>1-(+F47/E47)</f>
        <v>0.9771929375855808</v>
      </c>
      <c r="H47" s="15"/>
    </row>
    <row r="48" spans="1:8" ht="15">
      <c r="A48" s="27" t="s">
        <v>37</v>
      </c>
      <c r="B48" s="28"/>
      <c r="C48" s="14"/>
      <c r="D48" s="73">
        <v>78</v>
      </c>
      <c r="E48" s="111">
        <v>11141949.33</v>
      </c>
      <c r="F48" s="74">
        <v>879202.8</v>
      </c>
      <c r="G48" s="104">
        <f aca="true" t="shared" si="1" ref="G48:G54">1-(+F48/E48)</f>
        <v>0.9210907558489139</v>
      </c>
      <c r="H48" s="15"/>
    </row>
    <row r="49" spans="1:8" ht="15">
      <c r="A49" s="27" t="s">
        <v>38</v>
      </c>
      <c r="B49" s="28"/>
      <c r="C49" s="14"/>
      <c r="D49" s="73">
        <v>3</v>
      </c>
      <c r="E49" s="111">
        <v>667653</v>
      </c>
      <c r="F49" s="74">
        <v>15910.95</v>
      </c>
      <c r="G49" s="104">
        <f t="shared" si="1"/>
        <v>0.9761688332112639</v>
      </c>
      <c r="H49" s="2"/>
    </row>
    <row r="50" spans="1:8" ht="15">
      <c r="A50" s="27" t="s">
        <v>39</v>
      </c>
      <c r="B50" s="28"/>
      <c r="C50" s="21"/>
      <c r="D50" s="73">
        <v>10</v>
      </c>
      <c r="E50" s="111">
        <v>758175</v>
      </c>
      <c r="F50" s="74">
        <v>108774.65</v>
      </c>
      <c r="G50" s="104">
        <f t="shared" si="1"/>
        <v>0.8565309460216969</v>
      </c>
      <c r="H50" s="2"/>
    </row>
    <row r="51" spans="1:8" ht="1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7.25">
      <c r="A52" s="54" t="s">
        <v>41</v>
      </c>
      <c r="B52" s="28"/>
      <c r="C52" s="36"/>
      <c r="D52" s="73">
        <v>3</v>
      </c>
      <c r="E52" s="111">
        <v>215800</v>
      </c>
      <c r="F52" s="74">
        <v>-1525</v>
      </c>
      <c r="G52" s="104">
        <f t="shared" si="1"/>
        <v>1.0070667284522705</v>
      </c>
      <c r="H52" s="2"/>
    </row>
    <row r="53" spans="1:8" ht="17.25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">
      <c r="A54" s="27" t="s">
        <v>99</v>
      </c>
      <c r="B54" s="28"/>
      <c r="C54" s="40"/>
      <c r="D54" s="73">
        <v>827</v>
      </c>
      <c r="E54" s="111">
        <v>70695263.59</v>
      </c>
      <c r="F54" s="74">
        <v>8344127.06</v>
      </c>
      <c r="G54" s="104">
        <f t="shared" si="1"/>
        <v>0.8819704936897598</v>
      </c>
      <c r="H54" s="2"/>
    </row>
    <row r="55" spans="1:8" ht="1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7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7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7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7.25">
      <c r="A60" s="32"/>
      <c r="B60" s="18"/>
      <c r="C60" s="39"/>
      <c r="D60" s="77"/>
      <c r="E60" s="80"/>
      <c r="F60" s="80"/>
      <c r="G60" s="105"/>
      <c r="H60" s="2"/>
    </row>
    <row r="61" spans="1:8" ht="17.25">
      <c r="A61" s="20" t="s">
        <v>45</v>
      </c>
      <c r="B61" s="20"/>
      <c r="C61" s="39"/>
      <c r="D61" s="81">
        <f>SUM(D44:D57)</f>
        <v>1068</v>
      </c>
      <c r="E61" s="82">
        <f>SUM(E44:E60)</f>
        <v>100582837.42</v>
      </c>
      <c r="F61" s="82">
        <f>SUM(F44:F60)</f>
        <v>10343351.01</v>
      </c>
      <c r="G61" s="110">
        <f>1-(+F61/E61)</f>
        <v>0.8971658458310372</v>
      </c>
      <c r="H61" s="2"/>
    </row>
    <row r="62" spans="1:8" ht="17.25">
      <c r="A62" s="33"/>
      <c r="B62" s="33"/>
      <c r="C62" s="39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36"/>
      <c r="E63" s="36"/>
      <c r="F63" s="37">
        <f>F61+F39</f>
        <v>11399794.98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">
      <c r="A11" s="93" t="s">
        <v>11</v>
      </c>
      <c r="B11" s="13"/>
      <c r="C11" s="14"/>
      <c r="D11" s="73">
        <v>2</v>
      </c>
      <c r="E11" s="99">
        <v>270928</v>
      </c>
      <c r="F11" s="74">
        <v>85933.5</v>
      </c>
      <c r="G11" s="104">
        <f aca="true" t="shared" si="0" ref="G11:G18">F11/E11</f>
        <v>0.31718205574912894</v>
      </c>
      <c r="H11" s="15"/>
    </row>
    <row r="12" spans="1:8" ht="1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">
      <c r="A13" s="93" t="s">
        <v>115</v>
      </c>
      <c r="B13" s="13"/>
      <c r="C13" s="14"/>
      <c r="D13" s="73">
        <v>2</v>
      </c>
      <c r="E13" s="99">
        <v>142147</v>
      </c>
      <c r="F13" s="74">
        <v>48354</v>
      </c>
      <c r="G13" s="104">
        <f t="shared" si="0"/>
        <v>0.3401689799995779</v>
      </c>
      <c r="H13" s="15"/>
    </row>
    <row r="14" spans="1:8" ht="1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">
      <c r="A15" s="93" t="s">
        <v>106</v>
      </c>
      <c r="B15" s="13"/>
      <c r="C15" s="14"/>
      <c r="D15" s="73">
        <v>1</v>
      </c>
      <c r="E15" s="99">
        <v>237667</v>
      </c>
      <c r="F15" s="74">
        <v>57914</v>
      </c>
      <c r="G15" s="104">
        <f t="shared" si="0"/>
        <v>0.24367707759175652</v>
      </c>
      <c r="H15" s="15"/>
    </row>
    <row r="16" spans="1:8" ht="1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">
      <c r="A18" s="93" t="s">
        <v>14</v>
      </c>
      <c r="B18" s="13"/>
      <c r="C18" s="14"/>
      <c r="D18" s="73">
        <v>1</v>
      </c>
      <c r="E18" s="99">
        <v>412085</v>
      </c>
      <c r="F18" s="74">
        <v>232004.5</v>
      </c>
      <c r="G18" s="104">
        <f t="shared" si="0"/>
        <v>0.5630015652110608</v>
      </c>
      <c r="H18" s="15"/>
    </row>
    <row r="19" spans="1:8" ht="1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">
      <c r="A22" s="93" t="s">
        <v>56</v>
      </c>
      <c r="B22" s="13"/>
      <c r="C22" s="14"/>
      <c r="D22" s="73">
        <v>2</v>
      </c>
      <c r="E22" s="99">
        <v>175743</v>
      </c>
      <c r="F22" s="74">
        <v>32168</v>
      </c>
      <c r="G22" s="104">
        <f>F22/E22</f>
        <v>0.18304000728336264</v>
      </c>
      <c r="H22" s="15"/>
    </row>
    <row r="23" spans="1:8" ht="1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25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26</v>
      </c>
      <c r="B31" s="13"/>
      <c r="C31" s="14"/>
      <c r="D31" s="73">
        <v>7</v>
      </c>
      <c r="E31" s="74">
        <v>973863</v>
      </c>
      <c r="F31" s="74">
        <v>325019</v>
      </c>
      <c r="G31" s="104">
        <f>F31/E31</f>
        <v>0.33374201504729106</v>
      </c>
      <c r="H31" s="15"/>
    </row>
    <row r="32" spans="1:8" ht="1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">
      <c r="A33" s="70" t="s">
        <v>98</v>
      </c>
      <c r="B33" s="13"/>
      <c r="C33" s="14"/>
      <c r="D33" s="73">
        <v>1</v>
      </c>
      <c r="E33" s="74">
        <v>91261</v>
      </c>
      <c r="F33" s="74">
        <v>23836</v>
      </c>
      <c r="G33" s="104">
        <f>F33/E33</f>
        <v>0.261184953046756</v>
      </c>
      <c r="H33" s="15"/>
    </row>
    <row r="34" spans="1:8" ht="15">
      <c r="A34" s="70" t="s">
        <v>27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16</v>
      </c>
      <c r="E39" s="82">
        <f>SUM(E9:E38)</f>
        <v>2303694</v>
      </c>
      <c r="F39" s="82">
        <f>SUM(F9:F38)</f>
        <v>805229</v>
      </c>
      <c r="G39" s="106">
        <f>F39/E39</f>
        <v>0.34953817651129016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19</v>
      </c>
      <c r="E44" s="74">
        <v>2946859.05</v>
      </c>
      <c r="F44" s="74">
        <v>106686.97</v>
      </c>
      <c r="G44" s="75">
        <f aca="true" t="shared" si="1" ref="G44:G51">1-(+F44/E44)</f>
        <v>0.9637963783846397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99</v>
      </c>
      <c r="E46" s="74">
        <v>6272923.75</v>
      </c>
      <c r="F46" s="74">
        <v>452103.02</v>
      </c>
      <c r="G46" s="75">
        <f t="shared" si="1"/>
        <v>0.9279278629841468</v>
      </c>
      <c r="H46" s="15"/>
    </row>
    <row r="47" spans="1:8" ht="15">
      <c r="A47" s="27" t="s">
        <v>36</v>
      </c>
      <c r="B47" s="28"/>
      <c r="C47" s="14"/>
      <c r="D47" s="73">
        <v>32</v>
      </c>
      <c r="E47" s="74">
        <v>2153132.5</v>
      </c>
      <c r="F47" s="74">
        <v>125384.81</v>
      </c>
      <c r="G47" s="75">
        <f t="shared" si="1"/>
        <v>0.94176632882556</v>
      </c>
      <c r="H47" s="15"/>
    </row>
    <row r="48" spans="1:8" ht="15">
      <c r="A48" s="27" t="s">
        <v>37</v>
      </c>
      <c r="B48" s="28"/>
      <c r="C48" s="14"/>
      <c r="D48" s="73">
        <v>76</v>
      </c>
      <c r="E48" s="74">
        <v>6015985</v>
      </c>
      <c r="F48" s="74">
        <v>505599.86</v>
      </c>
      <c r="G48" s="75">
        <f t="shared" si="1"/>
        <v>0.9159572605317334</v>
      </c>
      <c r="H48" s="15"/>
    </row>
    <row r="49" spans="1:8" ht="15">
      <c r="A49" s="27" t="s">
        <v>38</v>
      </c>
      <c r="B49" s="28"/>
      <c r="C49" s="14"/>
      <c r="D49" s="73">
        <v>6</v>
      </c>
      <c r="E49" s="74">
        <v>1189728</v>
      </c>
      <c r="F49" s="74">
        <v>88954</v>
      </c>
      <c r="G49" s="75">
        <f t="shared" si="1"/>
        <v>0.9252316495871326</v>
      </c>
      <c r="H49" s="15"/>
    </row>
    <row r="50" spans="1:8" ht="15">
      <c r="A50" s="27" t="s">
        <v>39</v>
      </c>
      <c r="B50" s="28"/>
      <c r="C50" s="14"/>
      <c r="D50" s="73">
        <v>6</v>
      </c>
      <c r="E50" s="74">
        <v>1343865</v>
      </c>
      <c r="F50" s="74">
        <v>134767</v>
      </c>
      <c r="G50" s="75">
        <f t="shared" si="1"/>
        <v>0.8997168614406953</v>
      </c>
      <c r="H50" s="15"/>
    </row>
    <row r="51" spans="1:8" ht="15">
      <c r="A51" s="27" t="s">
        <v>40</v>
      </c>
      <c r="B51" s="28"/>
      <c r="C51" s="14"/>
      <c r="D51" s="73">
        <v>1</v>
      </c>
      <c r="E51" s="74">
        <v>126930</v>
      </c>
      <c r="F51" s="74">
        <v>5890</v>
      </c>
      <c r="G51" s="75">
        <f t="shared" si="1"/>
        <v>0.9535964704955487</v>
      </c>
      <c r="H51" s="15"/>
    </row>
    <row r="52" spans="1:8" ht="15">
      <c r="A52" s="27" t="s">
        <v>41</v>
      </c>
      <c r="B52" s="28"/>
      <c r="C52" s="14"/>
      <c r="D52" s="73">
        <v>1</v>
      </c>
      <c r="E52" s="74">
        <v>380125</v>
      </c>
      <c r="F52" s="74">
        <v>9075</v>
      </c>
      <c r="G52" s="75">
        <f>1-(+F52/E52)</f>
        <v>0.9761262742518908</v>
      </c>
      <c r="H52" s="15"/>
    </row>
    <row r="53" spans="1:8" ht="15">
      <c r="A53" s="29" t="s">
        <v>61</v>
      </c>
      <c r="B53" s="30"/>
      <c r="C53" s="14"/>
      <c r="D53" s="73">
        <v>590</v>
      </c>
      <c r="E53" s="74">
        <v>43484549.76</v>
      </c>
      <c r="F53" s="74">
        <v>4647874.09</v>
      </c>
      <c r="G53" s="75">
        <f>1-(+F53/E53)</f>
        <v>0.8931143563483455</v>
      </c>
      <c r="H53" s="15"/>
    </row>
    <row r="54" spans="1:8" ht="1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">
      <c r="A59" s="32"/>
      <c r="B59" s="18"/>
      <c r="C59" s="33"/>
      <c r="D59" s="77"/>
      <c r="E59" s="80"/>
      <c r="F59" s="80"/>
      <c r="G59" s="79"/>
      <c r="H59" s="2"/>
    </row>
    <row r="60" spans="1:8" ht="17.25">
      <c r="A60" s="20" t="s">
        <v>45</v>
      </c>
      <c r="B60" s="20"/>
      <c r="C60" s="36"/>
      <c r="D60" s="81">
        <f>SUM(D44:D56)</f>
        <v>830</v>
      </c>
      <c r="E60" s="82">
        <f>SUM(E44:E59)</f>
        <v>63914098.06</v>
      </c>
      <c r="F60" s="82">
        <f>SUM(F44:F59)</f>
        <v>6076334.75</v>
      </c>
      <c r="G60" s="83">
        <f>1-(+F60/E60)</f>
        <v>0.9049296644334122</v>
      </c>
      <c r="H60" s="2"/>
    </row>
    <row r="61" spans="1:8" ht="17.25">
      <c r="A61" s="33"/>
      <c r="B61" s="39"/>
      <c r="C61" s="39"/>
      <c r="D61" s="91"/>
      <c r="E61" s="92"/>
      <c r="F61" s="34"/>
      <c r="G61" s="34"/>
      <c r="H61" s="2"/>
    </row>
    <row r="62" spans="1:8" ht="17.25">
      <c r="A62" s="35" t="s">
        <v>46</v>
      </c>
      <c r="B62" s="40"/>
      <c r="C62" s="40"/>
      <c r="D62" s="36"/>
      <c r="E62" s="36"/>
      <c r="F62" s="37">
        <f>F60+F39</f>
        <v>6881563.75</v>
      </c>
      <c r="G62" s="36"/>
      <c r="H62" s="2"/>
    </row>
    <row r="63" spans="1:8" ht="17.25">
      <c r="A63" s="35"/>
      <c r="B63" s="40"/>
      <c r="C63" s="40"/>
      <c r="D63" s="36"/>
      <c r="E63" s="36"/>
      <c r="F63" s="41"/>
      <c r="G63" s="40"/>
      <c r="H63" s="2"/>
    </row>
    <row r="64" spans="1:8" ht="1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7.25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7.25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25</v>
      </c>
      <c r="B17" s="13"/>
      <c r="C17" s="14"/>
      <c r="D17" s="73">
        <v>1</v>
      </c>
      <c r="E17" s="74">
        <v>179593</v>
      </c>
      <c r="F17" s="74">
        <v>64734.5</v>
      </c>
      <c r="G17" s="75">
        <f>F17/E17</f>
        <v>0.3604511311688095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155537</v>
      </c>
      <c r="F18" s="74">
        <v>22367.5</v>
      </c>
      <c r="G18" s="75">
        <f>F18/E18</f>
        <v>0.14380822569549367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119</v>
      </c>
      <c r="B33" s="13"/>
      <c r="C33" s="14"/>
      <c r="D33" s="73">
        <v>3</v>
      </c>
      <c r="E33" s="74">
        <v>362870</v>
      </c>
      <c r="F33" s="74">
        <v>68029.5</v>
      </c>
      <c r="G33" s="75">
        <f>F33/E33</f>
        <v>0.18747623115716372</v>
      </c>
      <c r="H33" s="15"/>
    </row>
    <row r="34" spans="1:8" ht="1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5</v>
      </c>
      <c r="E39" s="82">
        <f>SUM(E9:E38)</f>
        <v>698000</v>
      </c>
      <c r="F39" s="82">
        <f>SUM(F9:F38)</f>
        <v>155131.5</v>
      </c>
      <c r="G39" s="83">
        <f>F39/E39</f>
        <v>0.22225143266475644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28</v>
      </c>
      <c r="E44" s="74">
        <v>2014155.5</v>
      </c>
      <c r="F44" s="74">
        <v>135776.55</v>
      </c>
      <c r="G44" s="75">
        <f>1-(+F44/E44)</f>
        <v>0.9325888443072047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48</v>
      </c>
      <c r="E46" s="74">
        <v>2205979</v>
      </c>
      <c r="F46" s="74">
        <v>215132.5</v>
      </c>
      <c r="G46" s="75">
        <f>1-(+F46/E46)</f>
        <v>0.9024775394507382</v>
      </c>
      <c r="H46" s="15"/>
    </row>
    <row r="47" spans="1:8" ht="15">
      <c r="A47" s="27" t="s">
        <v>36</v>
      </c>
      <c r="B47" s="28"/>
      <c r="C47" s="14"/>
      <c r="D47" s="73">
        <v>4</v>
      </c>
      <c r="E47" s="74">
        <v>545175.5</v>
      </c>
      <c r="F47" s="74">
        <v>8962.5</v>
      </c>
      <c r="G47" s="75">
        <f>1-(+F47/E47)</f>
        <v>0.9835603397438073</v>
      </c>
      <c r="H47" s="15"/>
    </row>
    <row r="48" spans="1:8" ht="15">
      <c r="A48" s="27" t="s">
        <v>37</v>
      </c>
      <c r="B48" s="28"/>
      <c r="C48" s="14"/>
      <c r="D48" s="73">
        <v>34</v>
      </c>
      <c r="E48" s="74">
        <v>2628108.68</v>
      </c>
      <c r="F48" s="74">
        <v>260124.94</v>
      </c>
      <c r="G48" s="75">
        <f>1-(+F48/E48)</f>
        <v>0.9010220003535013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223015</v>
      </c>
      <c r="F50" s="74">
        <v>23060</v>
      </c>
      <c r="G50" s="75">
        <f>1-(+F50/E50)</f>
        <v>0.8965988834831737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7" t="s">
        <v>61</v>
      </c>
      <c r="B53" s="30"/>
      <c r="C53" s="14"/>
      <c r="D53" s="112">
        <v>334</v>
      </c>
      <c r="E53" s="113">
        <v>23973507.23</v>
      </c>
      <c r="F53" s="113">
        <v>2947447.69</v>
      </c>
      <c r="G53" s="75">
        <f>1-(+F53/E53)</f>
        <v>0.8770539637057518</v>
      </c>
      <c r="H53" s="15"/>
    </row>
    <row r="54" spans="1:8" ht="1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451</v>
      </c>
      <c r="E60" s="82">
        <f>SUM(E44:E59)</f>
        <v>31589940.91</v>
      </c>
      <c r="F60" s="82">
        <f>SUM(F44:F59)</f>
        <v>3590504.1799999997</v>
      </c>
      <c r="G60" s="83">
        <f>1-(F60/E60)</f>
        <v>0.8863402691942548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3745635.6799999997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7.25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2.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2.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2.5">
      <c r="A3" s="1" t="str">
        <f>ARG!$A$3</f>
        <v>MONTH ENDED:  JUNE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2.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7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">
      <c r="A15" s="93" t="s">
        <v>25</v>
      </c>
      <c r="B15" s="13"/>
      <c r="C15" s="14"/>
      <c r="D15" s="73">
        <v>3</v>
      </c>
      <c r="E15" s="74">
        <v>461495</v>
      </c>
      <c r="F15" s="74">
        <v>213058</v>
      </c>
      <c r="G15" s="75">
        <f>F15/E15</f>
        <v>0.46166914051073143</v>
      </c>
      <c r="H15" s="66"/>
    </row>
    <row r="16" spans="1:8" ht="1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">
      <c r="A19" s="93" t="s">
        <v>16</v>
      </c>
      <c r="B19" s="13"/>
      <c r="C19" s="14"/>
      <c r="D19" s="73">
        <v>1</v>
      </c>
      <c r="E19" s="74">
        <v>393738</v>
      </c>
      <c r="F19" s="74">
        <v>129806</v>
      </c>
      <c r="G19" s="75">
        <f>F19/E19</f>
        <v>0.3296760790170113</v>
      </c>
      <c r="H19" s="66"/>
    </row>
    <row r="20" spans="1:8" ht="1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">
      <c r="A24" s="93" t="s">
        <v>18</v>
      </c>
      <c r="B24" s="13"/>
      <c r="C24" s="14"/>
      <c r="D24" s="73">
        <v>2</v>
      </c>
      <c r="E24" s="74">
        <v>558430</v>
      </c>
      <c r="F24" s="74">
        <v>196802.5</v>
      </c>
      <c r="G24" s="75">
        <f>F24/E24</f>
        <v>0.3524210733664022</v>
      </c>
      <c r="H24" s="66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">
      <c r="A26" s="94" t="s">
        <v>21</v>
      </c>
      <c r="B26" s="13"/>
      <c r="C26" s="14"/>
      <c r="D26" s="73">
        <v>4</v>
      </c>
      <c r="E26" s="74">
        <v>16955</v>
      </c>
      <c r="F26" s="74">
        <v>16955</v>
      </c>
      <c r="G26" s="75">
        <f>F26/E26</f>
        <v>1</v>
      </c>
      <c r="H26" s="66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">
      <c r="A29" s="70" t="s">
        <v>94</v>
      </c>
      <c r="B29" s="13"/>
      <c r="C29" s="14"/>
      <c r="D29" s="73">
        <v>1</v>
      </c>
      <c r="E29" s="74">
        <v>101388</v>
      </c>
      <c r="F29" s="74">
        <v>40156</v>
      </c>
      <c r="G29" s="75">
        <f>F29/E29</f>
        <v>0.39606265041227756</v>
      </c>
      <c r="H29" s="66"/>
    </row>
    <row r="30" spans="1:8" ht="15">
      <c r="A30" s="70" t="s">
        <v>119</v>
      </c>
      <c r="B30" s="13"/>
      <c r="C30" s="14"/>
      <c r="D30" s="73">
        <v>11</v>
      </c>
      <c r="E30" s="74">
        <v>875945</v>
      </c>
      <c r="F30" s="74">
        <v>172660</v>
      </c>
      <c r="G30" s="75">
        <f>F30/E30</f>
        <v>0.19711283242669345</v>
      </c>
      <c r="H30" s="66"/>
    </row>
    <row r="31" spans="1:8" ht="1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">
      <c r="A34" s="70" t="s">
        <v>129</v>
      </c>
      <c r="B34" s="13"/>
      <c r="C34" s="14"/>
      <c r="D34" s="73">
        <v>1</v>
      </c>
      <c r="E34" s="74">
        <v>67558</v>
      </c>
      <c r="F34" s="74">
        <v>35192</v>
      </c>
      <c r="G34" s="75">
        <f>F34/E34</f>
        <v>0.5209153616152047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">
      <c r="A39" s="19" t="s">
        <v>31</v>
      </c>
      <c r="B39" s="20"/>
      <c r="C39" s="21"/>
      <c r="D39" s="81">
        <f>SUM(D9:D38)</f>
        <v>23</v>
      </c>
      <c r="E39" s="82">
        <f>SUM(E9:E38)</f>
        <v>2475509</v>
      </c>
      <c r="F39" s="82">
        <f>SUM(F9:F38)</f>
        <v>804629.5</v>
      </c>
      <c r="G39" s="83">
        <f>F39/E39</f>
        <v>0.3250359824989527</v>
      </c>
      <c r="H39" s="67"/>
    </row>
    <row r="40" spans="1:8" ht="15">
      <c r="A40" s="22"/>
      <c r="B40" s="22"/>
      <c r="C40" s="22"/>
      <c r="D40" s="84"/>
      <c r="E40" s="85"/>
      <c r="F40" s="86"/>
      <c r="G40" s="86"/>
      <c r="H40" s="68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">
      <c r="A44" s="27" t="s">
        <v>33</v>
      </c>
      <c r="B44" s="28"/>
      <c r="C44" s="14"/>
      <c r="D44" s="73">
        <v>32</v>
      </c>
      <c r="E44" s="74">
        <v>450386.85</v>
      </c>
      <c r="F44" s="74">
        <v>49451.86</v>
      </c>
      <c r="G44" s="75">
        <f>1-(+F44/E44)</f>
        <v>0.8902013680017522</v>
      </c>
      <c r="H44" s="66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">
      <c r="A46" s="27" t="s">
        <v>35</v>
      </c>
      <c r="B46" s="28"/>
      <c r="C46" s="14"/>
      <c r="D46" s="73">
        <v>91</v>
      </c>
      <c r="E46" s="74">
        <v>3709147.25</v>
      </c>
      <c r="F46" s="74">
        <v>304735.86</v>
      </c>
      <c r="G46" s="75">
        <f aca="true" t="shared" si="0" ref="G46:G52">1-(+F46/E46)</f>
        <v>0.9178420700337524</v>
      </c>
      <c r="H46" s="66"/>
    </row>
    <row r="47" spans="1:8" ht="15">
      <c r="A47" s="27" t="s">
        <v>36</v>
      </c>
      <c r="B47" s="28"/>
      <c r="C47" s="14"/>
      <c r="D47" s="73">
        <v>8</v>
      </c>
      <c r="E47" s="74">
        <v>771891.75</v>
      </c>
      <c r="F47" s="74">
        <v>50212.75</v>
      </c>
      <c r="G47" s="75">
        <f t="shared" si="0"/>
        <v>0.9349484561792505</v>
      </c>
      <c r="H47" s="66"/>
    </row>
    <row r="48" spans="1:8" ht="15">
      <c r="A48" s="27" t="s">
        <v>37</v>
      </c>
      <c r="B48" s="28"/>
      <c r="C48" s="14"/>
      <c r="D48" s="73">
        <v>91</v>
      </c>
      <c r="E48" s="74">
        <v>4977534</v>
      </c>
      <c r="F48" s="74">
        <v>484929.86</v>
      </c>
      <c r="G48" s="75">
        <f t="shared" si="0"/>
        <v>0.9025762837581823</v>
      </c>
      <c r="H48" s="66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">
      <c r="A50" s="27" t="s">
        <v>39</v>
      </c>
      <c r="B50" s="28"/>
      <c r="C50" s="14"/>
      <c r="D50" s="73">
        <v>9</v>
      </c>
      <c r="E50" s="74">
        <v>1579455</v>
      </c>
      <c r="F50" s="74">
        <v>137623.68</v>
      </c>
      <c r="G50" s="75">
        <f t="shared" si="0"/>
        <v>0.9128663494686459</v>
      </c>
      <c r="H50" s="66"/>
    </row>
    <row r="51" spans="1:8" ht="15">
      <c r="A51" s="27" t="s">
        <v>40</v>
      </c>
      <c r="B51" s="28"/>
      <c r="C51" s="14"/>
      <c r="D51" s="73">
        <v>4</v>
      </c>
      <c r="E51" s="74">
        <v>538600</v>
      </c>
      <c r="F51" s="74">
        <v>48636.7</v>
      </c>
      <c r="G51" s="75">
        <f t="shared" si="0"/>
        <v>0.9096979205347197</v>
      </c>
      <c r="H51" s="66"/>
    </row>
    <row r="52" spans="1:8" ht="15">
      <c r="A52" s="27" t="s">
        <v>41</v>
      </c>
      <c r="B52" s="28"/>
      <c r="C52" s="14"/>
      <c r="D52" s="73">
        <v>2</v>
      </c>
      <c r="E52" s="74">
        <v>612850</v>
      </c>
      <c r="F52" s="74">
        <v>63125</v>
      </c>
      <c r="G52" s="75">
        <f t="shared" si="0"/>
        <v>0.8969976340050583</v>
      </c>
      <c r="H52" s="66"/>
    </row>
    <row r="53" spans="1:8" ht="1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">
      <c r="A54" s="27" t="s">
        <v>61</v>
      </c>
      <c r="B54" s="30"/>
      <c r="C54" s="14"/>
      <c r="D54" s="73">
        <v>601</v>
      </c>
      <c r="E54" s="74">
        <v>32995760.68</v>
      </c>
      <c r="F54" s="74">
        <v>3815761.54</v>
      </c>
      <c r="G54" s="75">
        <f>1-(+F54/E54)</f>
        <v>0.8843560063062016</v>
      </c>
      <c r="H54" s="66"/>
    </row>
    <row r="55" spans="1:8" ht="15">
      <c r="A55" s="27" t="s">
        <v>62</v>
      </c>
      <c r="B55" s="30"/>
      <c r="C55" s="14"/>
      <c r="D55" s="73">
        <v>8</v>
      </c>
      <c r="E55" s="74">
        <v>1023659.05</v>
      </c>
      <c r="F55" s="74">
        <v>58580.61</v>
      </c>
      <c r="G55" s="75">
        <f>1-(+F55/E55)</f>
        <v>0.9427733189092599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">
      <c r="A60" s="32"/>
      <c r="B60" s="18"/>
      <c r="C60" s="14"/>
      <c r="D60" s="77"/>
      <c r="E60" s="80"/>
      <c r="F60" s="80"/>
      <c r="G60" s="79"/>
      <c r="H60" s="66"/>
    </row>
    <row r="61" spans="1:8" ht="15">
      <c r="A61" s="20" t="s">
        <v>45</v>
      </c>
      <c r="B61" s="33"/>
      <c r="C61" s="33"/>
      <c r="D61" s="81">
        <f>SUM(D44:D57)</f>
        <v>846</v>
      </c>
      <c r="E61" s="82">
        <f>SUM(E44:E60)</f>
        <v>46659284.58</v>
      </c>
      <c r="F61" s="82">
        <f>SUM(F44:F60)</f>
        <v>5013057.86</v>
      </c>
      <c r="G61" s="83">
        <f>1-(F61/E61)</f>
        <v>0.8925603359518977</v>
      </c>
      <c r="H61" s="63"/>
    </row>
    <row r="62" spans="1:8" ht="17.25">
      <c r="A62" s="35"/>
      <c r="B62" s="36"/>
      <c r="C62" s="36"/>
      <c r="D62" s="98"/>
      <c r="E62" s="92"/>
      <c r="F62" s="34"/>
      <c r="G62" s="34"/>
      <c r="H62" s="65"/>
    </row>
    <row r="63" spans="1:8" ht="17.25">
      <c r="A63" s="35" t="s">
        <v>46</v>
      </c>
      <c r="B63" s="36"/>
      <c r="C63" s="36"/>
      <c r="D63" s="51"/>
      <c r="E63" s="36"/>
      <c r="F63" s="37">
        <f>F61+F39</f>
        <v>5817687.36</v>
      </c>
      <c r="G63" s="36"/>
      <c r="H63" s="65"/>
    </row>
    <row r="64" spans="1:8" ht="17.25">
      <c r="A64" s="35"/>
      <c r="B64" s="36"/>
      <c r="C64" s="36"/>
      <c r="D64" s="51"/>
      <c r="E64" s="36"/>
      <c r="F64" s="37"/>
      <c r="G64" s="36"/>
      <c r="H64" s="65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7.25">
      <c r="A68" s="4"/>
      <c r="B68" s="40"/>
      <c r="C68" s="40"/>
      <c r="D68" s="40"/>
      <c r="E68" s="40"/>
      <c r="F68" s="41"/>
      <c r="G68" s="40"/>
      <c r="H68" s="65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">
      <c r="A70" s="59"/>
      <c r="B70" s="21"/>
      <c r="C70" s="21"/>
      <c r="H70" s="21"/>
    </row>
    <row r="71" spans="1:4" ht="17.25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3" sqref="B13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2.5">
      <c r="A1" s="56" t="s">
        <v>0</v>
      </c>
      <c r="B1" s="36"/>
      <c r="C1" s="37"/>
      <c r="D1" s="36"/>
    </row>
    <row r="2" spans="1:4" ht="22.5">
      <c r="A2" s="56" t="s">
        <v>1</v>
      </c>
      <c r="B2" s="36"/>
      <c r="C2" s="21"/>
      <c r="D2" s="21"/>
    </row>
    <row r="3" spans="1:4" ht="22.5">
      <c r="A3" s="56" t="s">
        <v>82</v>
      </c>
      <c r="B3" s="36"/>
      <c r="C3" s="21"/>
      <c r="D3" s="21"/>
    </row>
    <row r="4" spans="1:4" ht="22.5">
      <c r="A4" s="56" t="str">
        <f>ARG!$A$3</f>
        <v>MONTH ENDED:  JUNE 2022</v>
      </c>
      <c r="B4" s="36"/>
      <c r="C4" s="21"/>
      <c r="D4" s="21"/>
    </row>
    <row r="5" spans="1:4" ht="23.25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428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102207281</v>
      </c>
      <c r="C7" s="58"/>
      <c r="D7" s="21"/>
    </row>
    <row r="8" spans="1:4" ht="21" thickTop="1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22301640.299999997</v>
      </c>
      <c r="C8" s="58"/>
      <c r="D8" s="21"/>
    </row>
    <row r="9" spans="1:4" ht="21">
      <c r="A9" s="127" t="s">
        <v>86</v>
      </c>
      <c r="B9" s="115">
        <f>B8/B7</f>
        <v>0.21820011335591635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142</v>
      </c>
      <c r="B11" s="126">
        <f>+AMERSC!$D$53+ARG!$D$53+HOLLYWOOD!$D$53</f>
        <v>54</v>
      </c>
      <c r="C11" s="58"/>
      <c r="D11" s="21"/>
    </row>
    <row r="12" spans="1:4" ht="21.75" thickBot="1" thickTop="1">
      <c r="A12" s="127" t="s">
        <v>143</v>
      </c>
      <c r="B12" s="135">
        <f>AMERSC!$E$53+ARG!$E$53+HOLLYWOOD!$E$53</f>
        <v>8720627.6</v>
      </c>
      <c r="C12" s="58"/>
      <c r="D12" s="21"/>
    </row>
    <row r="13" spans="1:4" ht="21" thickTop="1">
      <c r="A13" s="127" t="s">
        <v>144</v>
      </c>
      <c r="B13" s="135">
        <f>+AMERSC!$F$53+ARG!$F$53+HOLLYWOOD!$F$53</f>
        <v>380266.44000000006</v>
      </c>
      <c r="C13" s="58"/>
      <c r="D13" s="21"/>
    </row>
    <row r="14" spans="1:4" ht="21">
      <c r="A14" s="127" t="s">
        <v>90</v>
      </c>
      <c r="B14" s="115">
        <f>1-(B13/B12)</f>
        <v>0.956394601691282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+ARG!$D$75+CARUTHERSVILLE!$D$60+HOLLYWOOD!$D$75+HARKC!$D$61+BALLYSKC!$D$62+AMERKC!$D$62+LAGRANGE!$D$60+AMERSC!$D$75+RIVERCITY!$D$61+HORSESHOE!$D$61+ISLEBV!$D$60+STJO!$D$60+CAPE!$D$61</f>
        <v>14494</v>
      </c>
      <c r="C16" s="58"/>
      <c r="D16" s="21"/>
    </row>
    <row r="17" spans="1:4" ht="21.75" thickBot="1" thickTop="1">
      <c r="A17" s="127" t="s">
        <v>88</v>
      </c>
      <c r="B17" s="135">
        <f>+ARG!$E$75+CARUTHERSVILLE!$E$60+HOLLYWOOD!$E$75+HARKC!$E$61+BALLYSKC!$E$62+AMERKC!$E$62+LAGRANGE!$E$60+AMERSC!$E$75+RIVERCITY!$E$61+HORSESHOE!$E$61+ISLEBV!$E$60+STJO!$E$60+CAPE!$E$61</f>
        <v>1342048204.77</v>
      </c>
      <c r="C17" s="58"/>
      <c r="D17" s="21"/>
    </row>
    <row r="18" spans="1:4" ht="21" thickTop="1">
      <c r="A18" s="127" t="s">
        <v>89</v>
      </c>
      <c r="B18" s="135">
        <f>+ARG!$F$75+CARUTHERSVILLE!$F$60+HOLLYWOOD!$F$75+HARKC!$F$61+BALLYSKC!$F$62+AMERKC!$F$62+LAGRANGE!$F$60+AMERSC!$F$75+RIVERCITY!$F$61+HORSESHOE!$F$61+ISLEBV!$F$60+STJO!$F$60+CAPE!$F$61</f>
        <v>128894677.69000001</v>
      </c>
      <c r="C18" s="21"/>
      <c r="D18" s="21"/>
    </row>
    <row r="19" spans="1:4" ht="21">
      <c r="A19" s="127" t="s">
        <v>90</v>
      </c>
      <c r="B19" s="115">
        <f>1-(B18/B17)</f>
        <v>0.903956745195982</v>
      </c>
      <c r="C19" s="21"/>
      <c r="D19" s="21"/>
    </row>
    <row r="20" spans="1:4" ht="21">
      <c r="A20" s="129"/>
      <c r="B20" s="131"/>
      <c r="C20" s="21"/>
      <c r="D20" s="21"/>
    </row>
    <row r="21" spans="1:4" ht="21">
      <c r="A21" s="127" t="s">
        <v>91</v>
      </c>
      <c r="B21" s="128">
        <f>B18+B8+B13</f>
        <v>151576584.43</v>
      </c>
      <c r="C21" s="21"/>
      <c r="D21" s="21"/>
    </row>
    <row r="22" spans="1:2" ht="21" thickBot="1">
      <c r="A22" s="129"/>
      <c r="B22" s="132"/>
    </row>
    <row r="23" spans="1:2" ht="18" thickTop="1">
      <c r="A23" s="133"/>
      <c r="B23" s="134"/>
    </row>
    <row r="24" ht="1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">
      <c r="A18" s="93" t="s">
        <v>14</v>
      </c>
      <c r="B18" s="13"/>
      <c r="C18" s="14"/>
      <c r="D18" s="73">
        <v>1</v>
      </c>
      <c r="E18" s="74">
        <v>290020</v>
      </c>
      <c r="F18" s="74">
        <v>113850</v>
      </c>
      <c r="G18" s="75">
        <f>F18/E18</f>
        <v>0.39255913385283775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24</v>
      </c>
      <c r="B29" s="13"/>
      <c r="C29" s="14"/>
      <c r="D29" s="73">
        <v>1</v>
      </c>
      <c r="E29" s="74">
        <v>16324</v>
      </c>
      <c r="F29" s="74">
        <v>7353</v>
      </c>
      <c r="G29" s="75">
        <f>F29/E29</f>
        <v>0.45044106836559666</v>
      </c>
      <c r="H29" s="15"/>
    </row>
    <row r="30" spans="1:8" ht="15">
      <c r="A30" s="70" t="s">
        <v>25</v>
      </c>
      <c r="B30" s="13"/>
      <c r="C30" s="14"/>
      <c r="D30" s="73">
        <v>2</v>
      </c>
      <c r="E30" s="74">
        <v>291120</v>
      </c>
      <c r="F30" s="74">
        <v>126115</v>
      </c>
      <c r="G30" s="75">
        <f>F30/E30</f>
        <v>0.4332062379774663</v>
      </c>
      <c r="H30" s="15"/>
    </row>
    <row r="31" spans="1:8" ht="1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119</v>
      </c>
      <c r="B32" s="13"/>
      <c r="C32" s="14"/>
      <c r="D32" s="73">
        <v>3</v>
      </c>
      <c r="E32" s="74">
        <v>402990</v>
      </c>
      <c r="F32" s="74">
        <v>87540</v>
      </c>
      <c r="G32" s="75">
        <f>F32/E32</f>
        <v>0.21722623390158566</v>
      </c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7</v>
      </c>
      <c r="E39" s="82">
        <f>SUM(E9:E38)</f>
        <v>1000454</v>
      </c>
      <c r="F39" s="82">
        <f>SUM(F9:F38)</f>
        <v>334858</v>
      </c>
      <c r="G39" s="83">
        <f>F39/E39</f>
        <v>0.33470604345627086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8</v>
      </c>
      <c r="E44" s="74">
        <v>164579.65</v>
      </c>
      <c r="F44" s="74">
        <v>11928.45</v>
      </c>
      <c r="G44" s="75">
        <f>1-(+F44/E44)</f>
        <v>0.9275217197265883</v>
      </c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35</v>
      </c>
      <c r="E46" s="74">
        <v>1412567.75</v>
      </c>
      <c r="F46" s="74">
        <v>144700.22</v>
      </c>
      <c r="G46" s="75">
        <f>1-(+F46/E46)</f>
        <v>0.8975622797561391</v>
      </c>
      <c r="H46" s="15"/>
    </row>
    <row r="47" spans="1:8" ht="15">
      <c r="A47" s="27" t="s">
        <v>36</v>
      </c>
      <c r="B47" s="28"/>
      <c r="C47" s="14"/>
      <c r="D47" s="73">
        <v>8</v>
      </c>
      <c r="E47" s="74">
        <v>484762.5</v>
      </c>
      <c r="F47" s="74">
        <v>28415.75</v>
      </c>
      <c r="G47" s="75">
        <f>1-(+F47/E47)</f>
        <v>0.9413821201103634</v>
      </c>
      <c r="H47" s="15"/>
    </row>
    <row r="48" spans="1:8" ht="15">
      <c r="A48" s="27" t="s">
        <v>37</v>
      </c>
      <c r="B48" s="28"/>
      <c r="C48" s="14"/>
      <c r="D48" s="73">
        <v>36</v>
      </c>
      <c r="E48" s="74">
        <v>2672941</v>
      </c>
      <c r="F48" s="74">
        <v>239063.39</v>
      </c>
      <c r="G48" s="75">
        <f>1-(+F48/E48)</f>
        <v>0.9105616659701804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3</v>
      </c>
      <c r="E50" s="74">
        <v>770360</v>
      </c>
      <c r="F50" s="74">
        <v>68920</v>
      </c>
      <c r="G50" s="75">
        <f>1-(+F50/E50)</f>
        <v>0.9105353341294979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61</v>
      </c>
      <c r="B53" s="30"/>
      <c r="C53" s="14"/>
      <c r="D53" s="73">
        <v>432</v>
      </c>
      <c r="E53" s="74">
        <v>25050754.48</v>
      </c>
      <c r="F53" s="74">
        <v>2796176.35</v>
      </c>
      <c r="G53" s="75">
        <f>1-(+F53/E53)</f>
        <v>0.8883795555047092</v>
      </c>
      <c r="H53" s="15"/>
    </row>
    <row r="54" spans="1:8" ht="15">
      <c r="A54" s="29" t="s">
        <v>62</v>
      </c>
      <c r="B54" s="30"/>
      <c r="C54" s="14"/>
      <c r="D54" s="73">
        <v>7</v>
      </c>
      <c r="E54" s="74">
        <v>132224.02</v>
      </c>
      <c r="F54" s="74">
        <v>4936.1</v>
      </c>
      <c r="G54" s="75">
        <f>1-(+F54/E54)</f>
        <v>0.9626686588412604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">
      <c r="A59" s="32"/>
      <c r="B59" s="18"/>
      <c r="C59" s="14"/>
      <c r="D59" s="77"/>
      <c r="E59" s="97"/>
      <c r="F59" s="80"/>
      <c r="G59" s="79"/>
      <c r="H59" s="15"/>
    </row>
    <row r="60" spans="1:8" ht="15">
      <c r="A60" s="20" t="s">
        <v>45</v>
      </c>
      <c r="B60" s="20"/>
      <c r="C60" s="21"/>
      <c r="D60" s="81">
        <f>SUM(D44:D56)</f>
        <v>529</v>
      </c>
      <c r="E60" s="82">
        <f>SUM(E44:E59)</f>
        <v>30688189.400000002</v>
      </c>
      <c r="F60" s="82">
        <f>SUM(F44:F59)</f>
        <v>3294140.2600000002</v>
      </c>
      <c r="G60" s="83">
        <f>1-(F60/E60)</f>
        <v>0.8926577186727087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7.25">
      <c r="A62" s="35" t="s">
        <v>46</v>
      </c>
      <c r="B62" s="36"/>
      <c r="C62" s="39"/>
      <c r="D62" s="51"/>
      <c r="E62" s="36"/>
      <c r="F62" s="37">
        <f>F60+F39</f>
        <v>3628998.2600000002</v>
      </c>
      <c r="G62" s="36"/>
      <c r="H62" s="2"/>
    </row>
    <row r="63" spans="1:8" ht="17.25">
      <c r="A63" s="38"/>
      <c r="B63" s="39"/>
      <c r="C63" s="39"/>
      <c r="D63" s="52"/>
      <c r="E63" s="39"/>
      <c r="F63" s="37"/>
      <c r="G63" s="39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44"/>
      <c r="F70" s="2"/>
      <c r="G70" s="2"/>
      <c r="H70" s="2"/>
    </row>
    <row r="71" spans="1:8" ht="17.25">
      <c r="A71" s="43"/>
      <c r="B71" s="39"/>
      <c r="C71" s="39"/>
      <c r="D71" s="39"/>
      <c r="E71" s="45"/>
      <c r="F71" s="2"/>
      <c r="G71" s="2"/>
      <c r="H71" s="2"/>
    </row>
    <row r="72" spans="1:8" ht="17.25">
      <c r="A72" s="43"/>
      <c r="B72" s="39"/>
      <c r="C72" s="39"/>
      <c r="D72" s="39"/>
      <c r="E72" s="46"/>
      <c r="F72" s="2"/>
      <c r="G72" s="2"/>
      <c r="H72" s="2"/>
    </row>
    <row r="73" spans="1:8" ht="17.25">
      <c r="A73" s="43"/>
      <c r="B73" s="39"/>
      <c r="C73" s="39"/>
      <c r="D73" s="39"/>
      <c r="E73" s="37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44"/>
      <c r="F75" s="2"/>
      <c r="G75" s="2"/>
      <c r="H75" s="2"/>
    </row>
    <row r="76" spans="1:8" ht="17.25">
      <c r="A76" s="43"/>
      <c r="B76" s="39"/>
      <c r="C76" s="39"/>
      <c r="D76" s="39"/>
      <c r="E76" s="45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7"/>
      <c r="F79" s="2"/>
      <c r="G79" s="2"/>
      <c r="H79" s="2"/>
    </row>
    <row r="80" spans="1:8" ht="17.25">
      <c r="A80" s="43"/>
      <c r="B80" s="39"/>
      <c r="C80" s="39"/>
      <c r="D80" s="39"/>
      <c r="E80" s="39"/>
      <c r="F80" s="2"/>
      <c r="G80" s="2"/>
      <c r="H80" s="2"/>
    </row>
    <row r="81" spans="1:8" ht="1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51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>
        <v>4</v>
      </c>
      <c r="E9" s="74">
        <v>693927</v>
      </c>
      <c r="F9" s="74">
        <v>182178.5</v>
      </c>
      <c r="G9" s="75">
        <f>F9/E9</f>
        <v>0.2625326583343781</v>
      </c>
      <c r="H9" s="15"/>
    </row>
    <row r="10" spans="1:8" ht="1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">
      <c r="A11" s="93" t="s">
        <v>104</v>
      </c>
      <c r="B11" s="13"/>
      <c r="C11" s="14"/>
      <c r="D11" s="73">
        <v>3</v>
      </c>
      <c r="E11" s="74">
        <v>960152</v>
      </c>
      <c r="F11" s="74">
        <v>170753</v>
      </c>
      <c r="G11" s="75">
        <f>F11/E11</f>
        <v>0.1778395504045193</v>
      </c>
      <c r="H11" s="15"/>
    </row>
    <row r="12" spans="1:8" ht="15">
      <c r="A12" s="93" t="s">
        <v>67</v>
      </c>
      <c r="B12" s="13"/>
      <c r="C12" s="14"/>
      <c r="D12" s="73">
        <v>2</v>
      </c>
      <c r="E12" s="74">
        <v>1020</v>
      </c>
      <c r="F12" s="74">
        <v>315</v>
      </c>
      <c r="G12" s="75">
        <f>F12/E12</f>
        <v>0.3088235294117647</v>
      </c>
      <c r="H12" s="15"/>
    </row>
    <row r="13" spans="1:8" ht="15">
      <c r="A13" s="93" t="s">
        <v>108</v>
      </c>
      <c r="B13" s="13"/>
      <c r="C13" s="14"/>
      <c r="D13" s="73">
        <v>3</v>
      </c>
      <c r="E13" s="74">
        <v>815888</v>
      </c>
      <c r="F13" s="74">
        <v>241165.5</v>
      </c>
      <c r="G13" s="75">
        <f>F13/E13</f>
        <v>0.2955865265820799</v>
      </c>
      <c r="H13" s="15"/>
    </row>
    <row r="14" spans="1:8" ht="1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14</v>
      </c>
      <c r="B17" s="13"/>
      <c r="C17" s="14"/>
      <c r="D17" s="73">
        <v>2</v>
      </c>
      <c r="E17" s="74">
        <v>248977</v>
      </c>
      <c r="F17" s="74">
        <v>71427</v>
      </c>
      <c r="G17" s="75">
        <f aca="true" t="shared" si="0" ref="G17:G24">F17/E17</f>
        <v>0.2868819208199954</v>
      </c>
      <c r="H17" s="15"/>
    </row>
    <row r="18" spans="1:8" ht="15">
      <c r="A18" s="93" t="s">
        <v>15</v>
      </c>
      <c r="B18" s="13"/>
      <c r="C18" s="14"/>
      <c r="D18" s="73">
        <v>2</v>
      </c>
      <c r="E18" s="74">
        <v>1461760</v>
      </c>
      <c r="F18" s="74">
        <v>364096</v>
      </c>
      <c r="G18" s="75">
        <f t="shared" si="0"/>
        <v>0.24908056042031523</v>
      </c>
      <c r="H18" s="15"/>
    </row>
    <row r="19" spans="1:8" ht="1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17</v>
      </c>
      <c r="B20" s="13"/>
      <c r="C20" s="14"/>
      <c r="D20" s="73">
        <v>1</v>
      </c>
      <c r="E20" s="74">
        <v>50605</v>
      </c>
      <c r="F20" s="74">
        <v>13633</v>
      </c>
      <c r="G20" s="75">
        <f t="shared" si="0"/>
        <v>0.2694002568916115</v>
      </c>
      <c r="H20" s="15"/>
    </row>
    <row r="21" spans="1:8" ht="15">
      <c r="A21" s="93" t="s">
        <v>55</v>
      </c>
      <c r="B21" s="13"/>
      <c r="C21" s="14"/>
      <c r="D21" s="73">
        <v>7</v>
      </c>
      <c r="E21" s="74">
        <v>5199030</v>
      </c>
      <c r="F21" s="74">
        <v>333648</v>
      </c>
      <c r="G21" s="75">
        <f t="shared" si="0"/>
        <v>0.06417504803780705</v>
      </c>
      <c r="H21" s="15"/>
    </row>
    <row r="22" spans="1:8" ht="15">
      <c r="A22" s="93" t="s">
        <v>56</v>
      </c>
      <c r="B22" s="13"/>
      <c r="C22" s="14"/>
      <c r="D22" s="73">
        <v>3</v>
      </c>
      <c r="E22" s="74">
        <v>865437</v>
      </c>
      <c r="F22" s="74">
        <v>250045</v>
      </c>
      <c r="G22" s="75">
        <f t="shared" si="0"/>
        <v>0.28892339939244566</v>
      </c>
      <c r="H22" s="15"/>
    </row>
    <row r="23" spans="1:8" ht="15">
      <c r="A23" s="94" t="s">
        <v>20</v>
      </c>
      <c r="B23" s="13"/>
      <c r="C23" s="14"/>
      <c r="D23" s="73">
        <v>4</v>
      </c>
      <c r="E23" s="74">
        <v>587134</v>
      </c>
      <c r="F23" s="74">
        <v>127781</v>
      </c>
      <c r="G23" s="75">
        <f t="shared" si="0"/>
        <v>0.21763515654007431</v>
      </c>
      <c r="H23" s="15"/>
    </row>
    <row r="24" spans="1:8" ht="15">
      <c r="A24" s="94" t="s">
        <v>21</v>
      </c>
      <c r="B24" s="13"/>
      <c r="C24" s="14"/>
      <c r="D24" s="73">
        <v>22</v>
      </c>
      <c r="E24" s="74">
        <v>114778</v>
      </c>
      <c r="F24" s="74">
        <v>114778</v>
      </c>
      <c r="G24" s="75">
        <f t="shared" si="0"/>
        <v>1</v>
      </c>
      <c r="H24" s="15"/>
    </row>
    <row r="25" spans="1:8" ht="1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">
      <c r="A26" s="70" t="s">
        <v>23</v>
      </c>
      <c r="B26" s="13"/>
      <c r="C26" s="14"/>
      <c r="D26" s="73"/>
      <c r="E26" s="74">
        <v>29057</v>
      </c>
      <c r="F26" s="74">
        <v>3607</v>
      </c>
      <c r="G26" s="75">
        <f>F26/E26</f>
        <v>0.12413532023264617</v>
      </c>
      <c r="H26" s="15"/>
    </row>
    <row r="27" spans="1:8" ht="1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24</v>
      </c>
      <c r="B28" s="13"/>
      <c r="C28" s="14"/>
      <c r="D28" s="73">
        <v>2</v>
      </c>
      <c r="E28" s="74">
        <v>65709</v>
      </c>
      <c r="F28" s="74">
        <v>26093</v>
      </c>
      <c r="G28" s="75">
        <f>F28/E28</f>
        <v>0.39709933190278346</v>
      </c>
      <c r="H28" s="15"/>
    </row>
    <row r="29" spans="1:8" ht="15">
      <c r="A29" s="70" t="s">
        <v>120</v>
      </c>
      <c r="B29" s="13"/>
      <c r="C29" s="14"/>
      <c r="D29" s="73">
        <v>1</v>
      </c>
      <c r="E29" s="74">
        <v>41709</v>
      </c>
      <c r="F29" s="74">
        <v>15168.5</v>
      </c>
      <c r="G29" s="75">
        <f>F29/E29</f>
        <v>0.3636745067011916</v>
      </c>
      <c r="H29" s="15"/>
    </row>
    <row r="30" spans="1:8" ht="1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">
      <c r="A32" s="70" t="s">
        <v>58</v>
      </c>
      <c r="B32" s="13"/>
      <c r="C32" s="14"/>
      <c r="D32" s="73">
        <v>19</v>
      </c>
      <c r="E32" s="76">
        <v>1882007</v>
      </c>
      <c r="F32" s="76">
        <v>237733.5</v>
      </c>
      <c r="G32" s="75">
        <f>F32/E32</f>
        <v>0.12631913696389013</v>
      </c>
      <c r="H32" s="15"/>
    </row>
    <row r="33" spans="1:8" ht="1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">
      <c r="A34" s="93" t="s">
        <v>98</v>
      </c>
      <c r="B34" s="13"/>
      <c r="C34" s="14"/>
      <c r="D34" s="73">
        <v>2</v>
      </c>
      <c r="E34" s="74">
        <v>310829</v>
      </c>
      <c r="F34" s="74">
        <v>71794</v>
      </c>
      <c r="G34" s="75">
        <f>F34/E34</f>
        <v>0.23097587419449278</v>
      </c>
      <c r="H34" s="15"/>
    </row>
    <row r="35" spans="1:8" ht="15">
      <c r="A35" s="16" t="s">
        <v>28</v>
      </c>
      <c r="B35" s="13"/>
      <c r="C35" s="14"/>
      <c r="D35" s="77"/>
      <c r="E35" s="78">
        <v>192740</v>
      </c>
      <c r="F35" s="74">
        <v>31824</v>
      </c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4">
        <v>24.5</v>
      </c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2"/>
      <c r="D39" s="81">
        <f>SUM(D9:D38)</f>
        <v>77</v>
      </c>
      <c r="E39" s="82">
        <f>SUM(E9:E38)</f>
        <v>13520759</v>
      </c>
      <c r="F39" s="82">
        <f>SUM(F9:F38)</f>
        <v>2256064.5</v>
      </c>
      <c r="G39" s="83">
        <f>F39/E39</f>
        <v>0.16685930871188517</v>
      </c>
      <c r="H39" s="2"/>
    </row>
    <row r="40" spans="1:8" ht="15">
      <c r="A40" s="22"/>
      <c r="B40" s="22"/>
      <c r="C40" s="24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>
        <v>14</v>
      </c>
      <c r="E44" s="111">
        <v>2295705.75</v>
      </c>
      <c r="F44" s="74">
        <v>88418.85</v>
      </c>
      <c r="G44" s="104">
        <f>1-(+F44/E44)</f>
        <v>0.9614851119312656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f>SUM(D44:D49)</f>
        <v>14</v>
      </c>
      <c r="E53" s="139">
        <f>SUM(E44:E52)</f>
        <v>2295705.75</v>
      </c>
      <c r="F53" s="139">
        <f>SUM(F44:F52)</f>
        <v>88418.85</v>
      </c>
      <c r="G53" s="110">
        <f>1-(+F53/E53)</f>
        <v>0.9614851119312656</v>
      </c>
      <c r="H53" s="2"/>
    </row>
    <row r="54" spans="1:8" ht="15">
      <c r="A54" s="22"/>
      <c r="B54" s="22"/>
      <c r="C54" s="24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">
      <c r="A58" s="27" t="s">
        <v>33</v>
      </c>
      <c r="B58" s="28"/>
      <c r="C58" s="14"/>
      <c r="D58" s="73">
        <v>185</v>
      </c>
      <c r="E58" s="74">
        <v>30869063.9</v>
      </c>
      <c r="F58" s="74">
        <v>1469752.1</v>
      </c>
      <c r="G58" s="75">
        <f aca="true" t="shared" si="1" ref="G58:G64">1-(+F58/E58)</f>
        <v>0.952387539033861</v>
      </c>
      <c r="H58" s="15"/>
    </row>
    <row r="59" spans="1:8" ht="15">
      <c r="A59" s="27" t="s">
        <v>34</v>
      </c>
      <c r="B59" s="28"/>
      <c r="C59" s="14"/>
      <c r="D59" s="73">
        <v>4</v>
      </c>
      <c r="E59" s="74">
        <v>3962005.44</v>
      </c>
      <c r="F59" s="74">
        <v>385888.74</v>
      </c>
      <c r="G59" s="75">
        <f t="shared" si="1"/>
        <v>0.9026026728524633</v>
      </c>
      <c r="H59" s="15"/>
    </row>
    <row r="60" spans="1:8" ht="15">
      <c r="A60" s="27" t="s">
        <v>35</v>
      </c>
      <c r="B60" s="28"/>
      <c r="C60" s="14"/>
      <c r="D60" s="73">
        <v>287</v>
      </c>
      <c r="E60" s="74">
        <v>19359597</v>
      </c>
      <c r="F60" s="74">
        <v>1309886.56</v>
      </c>
      <c r="G60" s="75">
        <f t="shared" si="1"/>
        <v>0.9323391618120976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646592.5</v>
      </c>
      <c r="F61" s="74">
        <v>58723.5</v>
      </c>
      <c r="G61" s="75">
        <f t="shared" si="1"/>
        <v>0.9091800477116576</v>
      </c>
      <c r="H61" s="15"/>
    </row>
    <row r="62" spans="1:8" ht="15">
      <c r="A62" s="27" t="s">
        <v>37</v>
      </c>
      <c r="B62" s="28"/>
      <c r="C62" s="14"/>
      <c r="D62" s="73">
        <v>148</v>
      </c>
      <c r="E62" s="74">
        <v>10744588.44</v>
      </c>
      <c r="F62" s="74">
        <v>649117.16</v>
      </c>
      <c r="G62" s="75">
        <f t="shared" si="1"/>
        <v>0.9395865962084258</v>
      </c>
      <c r="H62" s="15"/>
    </row>
    <row r="63" spans="1:8" ht="15">
      <c r="A63" s="27" t="s">
        <v>38</v>
      </c>
      <c r="B63" s="28"/>
      <c r="C63" s="14"/>
      <c r="D63" s="73">
        <v>3</v>
      </c>
      <c r="E63" s="74">
        <v>382206</v>
      </c>
      <c r="F63" s="74">
        <v>28469</v>
      </c>
      <c r="G63" s="75">
        <f t="shared" si="1"/>
        <v>0.9255139898379408</v>
      </c>
      <c r="H63" s="15"/>
    </row>
    <row r="64" spans="1:8" ht="15">
      <c r="A64" s="27" t="s">
        <v>39</v>
      </c>
      <c r="B64" s="28"/>
      <c r="C64" s="14"/>
      <c r="D64" s="73">
        <v>23</v>
      </c>
      <c r="E64" s="74">
        <v>2022345</v>
      </c>
      <c r="F64" s="74">
        <v>99555</v>
      </c>
      <c r="G64" s="75">
        <f t="shared" si="1"/>
        <v>0.9507724943073511</v>
      </c>
      <c r="H64" s="15"/>
    </row>
    <row r="65" spans="1:8" ht="1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">
      <c r="A66" s="27" t="s">
        <v>41</v>
      </c>
      <c r="B66" s="28"/>
      <c r="C66" s="14"/>
      <c r="D66" s="73">
        <v>4</v>
      </c>
      <c r="E66" s="74">
        <v>300075</v>
      </c>
      <c r="F66" s="74">
        <v>-56775</v>
      </c>
      <c r="G66" s="75">
        <f>1-(+F66/E66)</f>
        <v>1.1892026993251688</v>
      </c>
      <c r="H66" s="15"/>
    </row>
    <row r="67" spans="1:8" ht="15">
      <c r="A67" s="29" t="s">
        <v>60</v>
      </c>
      <c r="B67" s="30"/>
      <c r="C67" s="14"/>
      <c r="D67" s="73">
        <v>2</v>
      </c>
      <c r="E67" s="74">
        <v>93800</v>
      </c>
      <c r="F67" s="74">
        <v>600</v>
      </c>
      <c r="G67" s="75">
        <f>1-(+F67/E67)</f>
        <v>0.9936034115138592</v>
      </c>
      <c r="H67" s="15"/>
    </row>
    <row r="68" spans="1:8" ht="15">
      <c r="A68" s="27" t="s">
        <v>61</v>
      </c>
      <c r="B68" s="30"/>
      <c r="C68" s="14"/>
      <c r="D68" s="73">
        <v>1186</v>
      </c>
      <c r="E68" s="74">
        <v>108716851.89</v>
      </c>
      <c r="F68" s="74">
        <v>11811890.05</v>
      </c>
      <c r="G68" s="75">
        <f>1-(+F68/E68)</f>
        <v>0.8913518020007487</v>
      </c>
      <c r="H68" s="15"/>
    </row>
    <row r="69" spans="1:8" ht="1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ht="15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ht="15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">
      <c r="A74" s="32"/>
      <c r="B74" s="18"/>
      <c r="C74" s="21"/>
      <c r="D74" s="77"/>
      <c r="E74" s="80"/>
      <c r="F74" s="80"/>
      <c r="G74" s="79"/>
      <c r="H74" s="15"/>
    </row>
    <row r="75" spans="1:8" ht="15">
      <c r="A75" s="20" t="s">
        <v>45</v>
      </c>
      <c r="B75" s="20"/>
      <c r="C75" s="33"/>
      <c r="D75" s="81">
        <f>SUM(D58:D71)</f>
        <v>1865</v>
      </c>
      <c r="E75" s="82">
        <f>SUM(E58:E74)</f>
        <v>177097125.17000002</v>
      </c>
      <c r="F75" s="82">
        <f>SUM(F58:F74)</f>
        <v>15757107.110000001</v>
      </c>
      <c r="G75" s="83">
        <f>1-(+F75/E75)</f>
        <v>0.911025618880745</v>
      </c>
      <c r="H75" s="2"/>
    </row>
    <row r="76" spans="1:8" ht="17.25">
      <c r="A76" s="33"/>
      <c r="B76" s="33"/>
      <c r="C76" s="36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9"/>
      <c r="D77" s="36"/>
      <c r="E77" s="36"/>
      <c r="F77" s="37">
        <f>F75+F39+F53</f>
        <v>18101590.46</v>
      </c>
      <c r="G77" s="36"/>
      <c r="H77" s="2"/>
    </row>
    <row r="78" spans="1:8" ht="8.25" customHeight="1">
      <c r="A78" s="35"/>
      <c r="B78" s="36"/>
      <c r="C78" s="39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4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>
        <v>8</v>
      </c>
      <c r="E10" s="99">
        <v>2636321</v>
      </c>
      <c r="F10" s="74">
        <v>654374.5</v>
      </c>
      <c r="G10" s="100">
        <f>F10/E10</f>
        <v>0.24821503147757804</v>
      </c>
      <c r="H10" s="15"/>
    </row>
    <row r="11" spans="1:8" ht="15">
      <c r="A11" s="93" t="s">
        <v>104</v>
      </c>
      <c r="B11" s="13"/>
      <c r="C11" s="14"/>
      <c r="D11" s="73">
        <v>10</v>
      </c>
      <c r="E11" s="99">
        <v>1495545</v>
      </c>
      <c r="F11" s="74">
        <v>394997.5</v>
      </c>
      <c r="G11" s="100">
        <f>F11/E11</f>
        <v>0.2641160914582978</v>
      </c>
      <c r="H11" s="15"/>
    </row>
    <row r="12" spans="1:8" ht="1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">
      <c r="A14" s="93" t="s">
        <v>25</v>
      </c>
      <c r="B14" s="13"/>
      <c r="C14" s="14"/>
      <c r="D14" s="73">
        <v>2</v>
      </c>
      <c r="E14" s="99">
        <v>500131</v>
      </c>
      <c r="F14" s="74">
        <v>112297</v>
      </c>
      <c r="G14" s="100">
        <f>F14/E14</f>
        <v>0.22453517178499233</v>
      </c>
      <c r="H14" s="15"/>
    </row>
    <row r="15" spans="1:8" ht="1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">
      <c r="A17" s="93" t="s">
        <v>14</v>
      </c>
      <c r="B17" s="13"/>
      <c r="C17" s="14"/>
      <c r="D17" s="73">
        <v>2</v>
      </c>
      <c r="E17" s="99">
        <v>675841</v>
      </c>
      <c r="F17" s="74">
        <v>130402</v>
      </c>
      <c r="G17" s="75">
        <f aca="true" t="shared" si="0" ref="G17:G22">F17/E17</f>
        <v>0.19294774954464142</v>
      </c>
      <c r="H17" s="15"/>
    </row>
    <row r="18" spans="1:8" ht="15">
      <c r="A18" s="93" t="s">
        <v>15</v>
      </c>
      <c r="B18" s="13"/>
      <c r="C18" s="14"/>
      <c r="D18" s="73">
        <v>2</v>
      </c>
      <c r="E18" s="99">
        <v>959995</v>
      </c>
      <c r="F18" s="74">
        <v>91772</v>
      </c>
      <c r="G18" s="100">
        <f t="shared" si="0"/>
        <v>0.09559633123089183</v>
      </c>
      <c r="H18" s="15"/>
    </row>
    <row r="19" spans="1:8" ht="15">
      <c r="A19" s="93" t="s">
        <v>54</v>
      </c>
      <c r="B19" s="13"/>
      <c r="C19" s="14"/>
      <c r="D19" s="73">
        <v>2</v>
      </c>
      <c r="E19" s="99">
        <v>673584</v>
      </c>
      <c r="F19" s="74">
        <v>212208</v>
      </c>
      <c r="G19" s="75">
        <f t="shared" si="0"/>
        <v>0.3150431126630086</v>
      </c>
      <c r="H19" s="15"/>
    </row>
    <row r="20" spans="1:8" ht="1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55</v>
      </c>
      <c r="B21" s="13"/>
      <c r="C21" s="14"/>
      <c r="D21" s="73">
        <v>7</v>
      </c>
      <c r="E21" s="99">
        <v>3390741</v>
      </c>
      <c r="F21" s="74">
        <v>1806052</v>
      </c>
      <c r="G21" s="75">
        <f t="shared" si="0"/>
        <v>0.5326422749481603</v>
      </c>
      <c r="H21" s="15"/>
    </row>
    <row r="22" spans="1:8" ht="15">
      <c r="A22" s="93" t="s">
        <v>56</v>
      </c>
      <c r="B22" s="13"/>
      <c r="C22" s="14"/>
      <c r="D22" s="73">
        <v>3</v>
      </c>
      <c r="E22" s="99">
        <v>1000737</v>
      </c>
      <c r="F22" s="74">
        <v>-61601</v>
      </c>
      <c r="G22" s="75">
        <f t="shared" si="0"/>
        <v>-0.06155563349811189</v>
      </c>
      <c r="H22" s="15"/>
    </row>
    <row r="23" spans="1:8" ht="15">
      <c r="A23" s="94" t="s">
        <v>20</v>
      </c>
      <c r="B23" s="13"/>
      <c r="C23" s="14"/>
      <c r="D23" s="73">
        <v>3</v>
      </c>
      <c r="E23" s="99">
        <v>823482</v>
      </c>
      <c r="F23" s="74">
        <v>133105.5</v>
      </c>
      <c r="G23" s="75">
        <f>F23/E23</f>
        <v>0.1616374128396249</v>
      </c>
      <c r="H23" s="15"/>
    </row>
    <row r="24" spans="1:8" ht="15">
      <c r="A24" s="94" t="s">
        <v>21</v>
      </c>
      <c r="B24" s="13"/>
      <c r="C24" s="14"/>
      <c r="D24" s="73">
        <v>13</v>
      </c>
      <c r="E24" s="99">
        <v>223590</v>
      </c>
      <c r="F24" s="74">
        <v>223590</v>
      </c>
      <c r="G24" s="75">
        <f>F24/E24</f>
        <v>1</v>
      </c>
      <c r="H24" s="15"/>
    </row>
    <row r="25" spans="1:8" ht="1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">
      <c r="A26" s="70" t="s">
        <v>23</v>
      </c>
      <c r="B26" s="13"/>
      <c r="C26" s="14"/>
      <c r="D26" s="73"/>
      <c r="E26" s="99">
        <v>57756</v>
      </c>
      <c r="F26" s="74">
        <v>22663</v>
      </c>
      <c r="G26" s="75">
        <f>F26/E26</f>
        <v>0.3923921324191426</v>
      </c>
      <c r="H26" s="15"/>
    </row>
    <row r="27" spans="1:8" ht="1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">
      <c r="A28" s="70" t="s">
        <v>24</v>
      </c>
      <c r="B28" s="13"/>
      <c r="C28" s="14"/>
      <c r="D28" s="73">
        <v>1</v>
      </c>
      <c r="E28" s="99">
        <v>206572</v>
      </c>
      <c r="F28" s="74">
        <v>91693</v>
      </c>
      <c r="G28" s="75">
        <f>F28/E28</f>
        <v>0.44387913173130916</v>
      </c>
      <c r="H28" s="15"/>
    </row>
    <row r="29" spans="1:8" ht="1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">
      <c r="A31" s="70" t="s">
        <v>152</v>
      </c>
      <c r="B31" s="13"/>
      <c r="C31" s="14"/>
      <c r="D31" s="73">
        <v>1</v>
      </c>
      <c r="E31" s="103">
        <v>139562</v>
      </c>
      <c r="F31" s="74">
        <v>46635.5</v>
      </c>
      <c r="G31" s="100">
        <f>F31/E31</f>
        <v>0.33415614565569424</v>
      </c>
      <c r="H31" s="15"/>
    </row>
    <row r="32" spans="1:8" ht="1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">
      <c r="A33" s="93" t="s">
        <v>149</v>
      </c>
      <c r="B33" s="13"/>
      <c r="C33" s="14"/>
      <c r="D33" s="73">
        <v>2</v>
      </c>
      <c r="E33" s="99">
        <v>325702</v>
      </c>
      <c r="F33" s="74">
        <v>148616</v>
      </c>
      <c r="G33" s="100">
        <f>F33/E33</f>
        <v>0.4562944040871717</v>
      </c>
      <c r="H33" s="15"/>
    </row>
    <row r="34" spans="1:8" ht="1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ht="15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ht="15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2"/>
      <c r="D39" s="81">
        <f>SUM(D9:D38)</f>
        <v>56</v>
      </c>
      <c r="E39" s="82">
        <f>SUM(E9:E38)</f>
        <v>13109559</v>
      </c>
      <c r="F39" s="82">
        <f>SUM(F9:F38)</f>
        <v>4006805</v>
      </c>
      <c r="G39" s="83">
        <f>F39/E39</f>
        <v>0.3056399532585345</v>
      </c>
      <c r="H39" s="2"/>
    </row>
    <row r="40" spans="1:8" ht="15">
      <c r="A40" s="22"/>
      <c r="B40" s="22"/>
      <c r="C40" s="24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">
      <c r="A44" s="27" t="s">
        <v>33</v>
      </c>
      <c r="B44" s="28"/>
      <c r="C44" s="14"/>
      <c r="D44" s="73">
        <v>52</v>
      </c>
      <c r="E44" s="74">
        <v>6435915.7</v>
      </c>
      <c r="F44" s="74">
        <v>392757.13</v>
      </c>
      <c r="G44" s="75">
        <f>1-(+F44/E44)</f>
        <v>0.938974164935069</v>
      </c>
      <c r="H44" s="15"/>
    </row>
    <row r="45" spans="1:8" ht="15">
      <c r="A45" s="27" t="s">
        <v>34</v>
      </c>
      <c r="B45" s="28"/>
      <c r="C45" s="14"/>
      <c r="D45" s="73">
        <v>12</v>
      </c>
      <c r="E45" s="74">
        <v>4296111.33</v>
      </c>
      <c r="F45" s="74">
        <v>450722.12</v>
      </c>
      <c r="G45" s="75">
        <f aca="true" t="shared" si="1" ref="G45:G54">1-(+F45/E45)</f>
        <v>0.8950860242255407</v>
      </c>
      <c r="H45" s="15"/>
    </row>
    <row r="46" spans="1:8" ht="15">
      <c r="A46" s="27" t="s">
        <v>35</v>
      </c>
      <c r="B46" s="28"/>
      <c r="C46" s="14"/>
      <c r="D46" s="73">
        <v>129</v>
      </c>
      <c r="E46" s="74">
        <v>10064366.3</v>
      </c>
      <c r="F46" s="74">
        <v>678083.14</v>
      </c>
      <c r="G46" s="75">
        <f t="shared" si="1"/>
        <v>0.9326253516825992</v>
      </c>
      <c r="H46" s="15"/>
    </row>
    <row r="47" spans="1:8" ht="1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">
      <c r="A48" s="27" t="s">
        <v>37</v>
      </c>
      <c r="B48" s="28"/>
      <c r="C48" s="14"/>
      <c r="D48" s="73">
        <v>116</v>
      </c>
      <c r="E48" s="74">
        <v>16335898.6</v>
      </c>
      <c r="F48" s="74">
        <v>1111645.34</v>
      </c>
      <c r="G48" s="75">
        <f t="shared" si="1"/>
        <v>0.931950768842309</v>
      </c>
      <c r="H48" s="15"/>
    </row>
    <row r="49" spans="1:8" ht="15">
      <c r="A49" s="27" t="s">
        <v>38</v>
      </c>
      <c r="B49" s="28"/>
      <c r="C49" s="14"/>
      <c r="D49" s="73">
        <v>2</v>
      </c>
      <c r="E49" s="74">
        <v>1888235</v>
      </c>
      <c r="F49" s="74">
        <v>-69799</v>
      </c>
      <c r="G49" s="75">
        <f t="shared" si="1"/>
        <v>1.0369652082500325</v>
      </c>
      <c r="H49" s="15"/>
    </row>
    <row r="50" spans="1:8" ht="15">
      <c r="A50" s="27" t="s">
        <v>39</v>
      </c>
      <c r="B50" s="28"/>
      <c r="C50" s="14"/>
      <c r="D50" s="73">
        <v>9</v>
      </c>
      <c r="E50" s="74">
        <v>1449680</v>
      </c>
      <c r="F50" s="74">
        <v>-3030</v>
      </c>
      <c r="G50" s="75">
        <f t="shared" si="1"/>
        <v>1.0020901164394902</v>
      </c>
      <c r="H50" s="15"/>
    </row>
    <row r="51" spans="1:8" ht="15">
      <c r="A51" s="27" t="s">
        <v>40</v>
      </c>
      <c r="B51" s="28"/>
      <c r="C51" s="14"/>
      <c r="D51" s="73">
        <v>2</v>
      </c>
      <c r="E51" s="74">
        <v>178550</v>
      </c>
      <c r="F51" s="74">
        <v>22420</v>
      </c>
      <c r="G51" s="75">
        <f t="shared" si="1"/>
        <v>0.8744329319518342</v>
      </c>
      <c r="H51" s="15"/>
    </row>
    <row r="52" spans="1:8" ht="15">
      <c r="A52" s="27" t="s">
        <v>41</v>
      </c>
      <c r="B52" s="28"/>
      <c r="C52" s="14"/>
      <c r="D52" s="73">
        <v>2</v>
      </c>
      <c r="E52" s="74">
        <v>372800</v>
      </c>
      <c r="F52" s="74">
        <v>48675</v>
      </c>
      <c r="G52" s="75">
        <f t="shared" si="1"/>
        <v>0.8694340128755365</v>
      </c>
      <c r="H52" s="15"/>
    </row>
    <row r="53" spans="1:8" ht="15">
      <c r="A53" s="29" t="s">
        <v>60</v>
      </c>
      <c r="B53" s="30"/>
      <c r="C53" s="14"/>
      <c r="D53" s="73">
        <v>3</v>
      </c>
      <c r="E53" s="74">
        <v>167800</v>
      </c>
      <c r="F53" s="74">
        <v>47100</v>
      </c>
      <c r="G53" s="75">
        <f t="shared" si="1"/>
        <v>0.7193087008343266</v>
      </c>
      <c r="H53" s="15"/>
    </row>
    <row r="54" spans="1:8" ht="15">
      <c r="A54" s="27" t="s">
        <v>61</v>
      </c>
      <c r="B54" s="30"/>
      <c r="C54" s="14"/>
      <c r="D54" s="73">
        <v>657</v>
      </c>
      <c r="E54" s="74">
        <v>66843004.11</v>
      </c>
      <c r="F54" s="74">
        <v>7485200.61</v>
      </c>
      <c r="G54" s="75">
        <f t="shared" si="1"/>
        <v>0.8880181896420754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ht="15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">
      <c r="A60" s="32"/>
      <c r="B60" s="18"/>
      <c r="C60" s="21"/>
      <c r="D60" s="77"/>
      <c r="E60" s="97"/>
      <c r="F60" s="80"/>
      <c r="G60" s="79"/>
      <c r="H60" s="2"/>
    </row>
    <row r="61" spans="1:8" ht="17.25">
      <c r="A61" s="20" t="s">
        <v>45</v>
      </c>
      <c r="B61" s="20"/>
      <c r="C61" s="39"/>
      <c r="D61" s="81">
        <f>SUM(D44:D57)</f>
        <v>984</v>
      </c>
      <c r="E61" s="82">
        <f>SUM(E44:E60)</f>
        <v>108032361.03999999</v>
      </c>
      <c r="F61" s="82">
        <f>SUM(F44:F60)</f>
        <v>10163774.34</v>
      </c>
      <c r="G61" s="83">
        <f>1-(F61/E61)</f>
        <v>0.9059191686439514</v>
      </c>
      <c r="H61" s="2"/>
    </row>
    <row r="62" spans="1:8" ht="17.25">
      <c r="A62" s="33"/>
      <c r="B62" s="33"/>
      <c r="C62" s="39"/>
      <c r="D62" s="98"/>
      <c r="E62" s="92"/>
      <c r="F62" s="34"/>
      <c r="G62" s="34"/>
      <c r="H62" s="2"/>
    </row>
    <row r="63" spans="1:8" ht="17.25">
      <c r="A63" s="35" t="s">
        <v>46</v>
      </c>
      <c r="B63" s="36"/>
      <c r="C63" s="39"/>
      <c r="D63" s="51"/>
      <c r="E63" s="36"/>
      <c r="F63" s="37">
        <f>F61+F25</f>
        <v>10163774.34</v>
      </c>
      <c r="G63" s="36"/>
      <c r="H63" s="2"/>
    </row>
    <row r="64" spans="1:8" ht="1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">
      <c r="A67" s="4"/>
      <c r="B67" s="40"/>
      <c r="C67" s="40"/>
      <c r="D67" s="40"/>
      <c r="E67" s="40"/>
      <c r="F67" s="41"/>
      <c r="G67" s="40"/>
      <c r="H67" s="2"/>
    </row>
    <row r="68" spans="1:8" ht="17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7.25">
      <c r="A69" s="43"/>
      <c r="B69" s="39"/>
      <c r="C69" s="39"/>
      <c r="D69" s="39"/>
      <c r="E69" s="37"/>
      <c r="F69" s="2"/>
      <c r="G69" s="2"/>
      <c r="H69" s="2"/>
    </row>
    <row r="70" spans="1:8" ht="17.25">
      <c r="A70" s="116"/>
      <c r="B70" s="117"/>
      <c r="C70" s="117"/>
      <c r="D70" s="117"/>
      <c r="E70" s="37"/>
      <c r="F70" s="2"/>
      <c r="G70" s="2"/>
      <c r="H70" s="2"/>
    </row>
    <row r="71" spans="1:8" ht="17.25">
      <c r="A71" s="43"/>
      <c r="B71" s="39"/>
      <c r="C71" s="39"/>
      <c r="D71" s="39"/>
      <c r="E71" s="44"/>
      <c r="F71" s="2"/>
      <c r="G71" s="2"/>
      <c r="H71" s="2"/>
    </row>
    <row r="72" spans="1:8" ht="17.25">
      <c r="A72" s="43"/>
      <c r="B72" s="39"/>
      <c r="C72" s="39"/>
      <c r="D72" s="39"/>
      <c r="E72" s="45"/>
      <c r="F72" s="2"/>
      <c r="G72" s="2"/>
      <c r="H72" s="2"/>
    </row>
    <row r="73" spans="1:8" ht="17.25">
      <c r="A73" s="43"/>
      <c r="B73" s="39"/>
      <c r="C73" s="39"/>
      <c r="D73" s="39"/>
      <c r="E73" s="46"/>
      <c r="F73" s="2"/>
      <c r="G73" s="2"/>
      <c r="H73" s="2"/>
    </row>
    <row r="74" spans="1:8" ht="17.25">
      <c r="A74" s="43"/>
      <c r="B74" s="39"/>
      <c r="C74" s="39"/>
      <c r="D74" s="39"/>
      <c r="E74" s="37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44"/>
      <c r="F76" s="2"/>
      <c r="G76" s="2"/>
      <c r="H76" s="2"/>
    </row>
    <row r="77" spans="1:8" ht="17.25">
      <c r="A77" s="43"/>
      <c r="B77" s="39"/>
      <c r="C77" s="39"/>
      <c r="D77" s="39"/>
      <c r="E77" s="45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7"/>
      <c r="F80" s="2"/>
      <c r="G80" s="2"/>
      <c r="H80" s="2"/>
    </row>
    <row r="81" spans="1:8" ht="17.25">
      <c r="A81" s="43"/>
      <c r="B81" s="39"/>
      <c r="C81" s="39"/>
      <c r="D81" s="39"/>
      <c r="E81" s="39"/>
      <c r="F81" s="2"/>
      <c r="G81" s="2"/>
      <c r="H81" s="2"/>
    </row>
    <row r="82" spans="1:8" ht="1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">
      <c r="A10" s="93" t="s">
        <v>11</v>
      </c>
      <c r="B10" s="13"/>
      <c r="C10" s="14"/>
      <c r="D10" s="73">
        <v>5</v>
      </c>
      <c r="E10" s="74">
        <v>391707</v>
      </c>
      <c r="F10" s="74">
        <v>19445.5</v>
      </c>
      <c r="G10" s="75">
        <f>F10/E10</f>
        <v>0.049642972936403996</v>
      </c>
      <c r="H10" s="15"/>
    </row>
    <row r="11" spans="1:8" ht="1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">
      <c r="A12" s="93" t="s">
        <v>63</v>
      </c>
      <c r="B12" s="13"/>
      <c r="C12" s="14"/>
      <c r="D12" s="73">
        <v>1</v>
      </c>
      <c r="E12" s="74">
        <v>45986</v>
      </c>
      <c r="F12" s="74">
        <v>16703</v>
      </c>
      <c r="G12" s="75">
        <f>F12/E12</f>
        <v>0.3632192406384552</v>
      </c>
      <c r="H12" s="15"/>
    </row>
    <row r="13" spans="1:8" ht="1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">
      <c r="A14" s="93" t="s">
        <v>130</v>
      </c>
      <c r="B14" s="13"/>
      <c r="C14" s="14"/>
      <c r="D14" s="73">
        <v>4</v>
      </c>
      <c r="E14" s="74">
        <v>3059199</v>
      </c>
      <c r="F14" s="74">
        <v>228491.5</v>
      </c>
      <c r="G14" s="75">
        <f>F14/E14</f>
        <v>0.07468997603621079</v>
      </c>
      <c r="H14" s="15"/>
    </row>
    <row r="15" spans="1:8" ht="1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">
      <c r="A17" s="93" t="s">
        <v>132</v>
      </c>
      <c r="B17" s="13"/>
      <c r="C17" s="14"/>
      <c r="D17" s="73">
        <v>1</v>
      </c>
      <c r="E17" s="74">
        <v>306941</v>
      </c>
      <c r="F17" s="74">
        <v>-48081</v>
      </c>
      <c r="G17" s="75">
        <f>F17/E17</f>
        <v>-0.15664573973499793</v>
      </c>
      <c r="H17" s="15"/>
    </row>
    <row r="18" spans="1:8" ht="15">
      <c r="A18" s="93" t="s">
        <v>14</v>
      </c>
      <c r="B18" s="13"/>
      <c r="C18" s="14"/>
      <c r="D18" s="73">
        <v>1</v>
      </c>
      <c r="E18" s="74">
        <v>580500</v>
      </c>
      <c r="F18" s="74">
        <v>126977.5</v>
      </c>
      <c r="G18" s="75">
        <f>F18/E18</f>
        <v>0.2187381567614126</v>
      </c>
      <c r="H18" s="15"/>
    </row>
    <row r="19" spans="1:8" ht="1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">
      <c r="A22" s="93" t="s">
        <v>156</v>
      </c>
      <c r="B22" s="13"/>
      <c r="C22" s="14"/>
      <c r="D22" s="73">
        <v>2</v>
      </c>
      <c r="E22" s="74">
        <v>95280</v>
      </c>
      <c r="F22" s="74">
        <v>-26181</v>
      </c>
      <c r="G22" s="75">
        <f>F22/E22</f>
        <v>-0.27477959697732995</v>
      </c>
      <c r="H22" s="15"/>
    </row>
    <row r="23" spans="1:8" ht="15">
      <c r="A23" s="93" t="s">
        <v>118</v>
      </c>
      <c r="B23" s="13"/>
      <c r="C23" s="14"/>
      <c r="D23" s="73">
        <v>8</v>
      </c>
      <c r="E23" s="74">
        <v>961361</v>
      </c>
      <c r="F23" s="74">
        <v>129409</v>
      </c>
      <c r="G23" s="75">
        <f>F23/E23</f>
        <v>0.13461020365918733</v>
      </c>
      <c r="H23" s="15"/>
    </row>
    <row r="24" spans="1:8" ht="15">
      <c r="A24" s="93" t="s">
        <v>157</v>
      </c>
      <c r="B24" s="13"/>
      <c r="C24" s="14"/>
      <c r="D24" s="73">
        <v>1</v>
      </c>
      <c r="E24" s="74">
        <v>624892</v>
      </c>
      <c r="F24" s="74">
        <v>40849.5</v>
      </c>
      <c r="G24" s="75">
        <f>F24/E24</f>
        <v>0.06537049602171255</v>
      </c>
      <c r="H24" s="15"/>
    </row>
    <row r="25" spans="1:8" ht="15">
      <c r="A25" s="94" t="s">
        <v>20</v>
      </c>
      <c r="B25" s="13"/>
      <c r="C25" s="14"/>
      <c r="D25" s="73">
        <v>1</v>
      </c>
      <c r="E25" s="74">
        <v>29022</v>
      </c>
      <c r="F25" s="74">
        <v>1742</v>
      </c>
      <c r="G25" s="75">
        <f>F25/E25</f>
        <v>0.060023430500999245</v>
      </c>
      <c r="H25" s="15"/>
    </row>
    <row r="26" spans="1:8" ht="1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24</v>
      </c>
      <c r="E39" s="82">
        <f>SUM(E9:E38)</f>
        <v>6094888</v>
      </c>
      <c r="F39" s="82">
        <f>SUM(F9:F38)</f>
        <v>489356</v>
      </c>
      <c r="G39" s="83">
        <f>F39/E39</f>
        <v>0.08028958038277323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">
      <c r="A46" s="27" t="s">
        <v>35</v>
      </c>
      <c r="B46" s="28"/>
      <c r="C46" s="14"/>
      <c r="D46" s="73">
        <v>53</v>
      </c>
      <c r="E46" s="74">
        <v>1707036.5</v>
      </c>
      <c r="F46" s="74">
        <v>156258.35</v>
      </c>
      <c r="G46" s="75">
        <f>1-(+F46/E46)</f>
        <v>0.9084622092146243</v>
      </c>
      <c r="H46" s="15"/>
    </row>
    <row r="47" spans="1:8" ht="15">
      <c r="A47" s="27" t="s">
        <v>36</v>
      </c>
      <c r="B47" s="28"/>
      <c r="C47" s="14"/>
      <c r="D47" s="73">
        <v>6</v>
      </c>
      <c r="E47" s="74">
        <v>955737</v>
      </c>
      <c r="F47" s="74">
        <v>45038.5</v>
      </c>
      <c r="G47" s="75"/>
      <c r="H47" s="15"/>
    </row>
    <row r="48" spans="1:8" ht="15">
      <c r="A48" s="27" t="s">
        <v>37</v>
      </c>
      <c r="B48" s="28"/>
      <c r="C48" s="14"/>
      <c r="D48" s="73">
        <v>54</v>
      </c>
      <c r="E48" s="74">
        <v>4382364</v>
      </c>
      <c r="F48" s="74">
        <v>306702.88</v>
      </c>
      <c r="G48" s="75">
        <f>1-(+F48/E48)</f>
        <v>0.9300142845277115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18</v>
      </c>
      <c r="E50" s="74">
        <v>1112420</v>
      </c>
      <c r="F50" s="74">
        <v>79640</v>
      </c>
      <c r="G50" s="75">
        <f>1-(+F50/E50)</f>
        <v>0.9284083349813919</v>
      </c>
      <c r="H50" s="15"/>
    </row>
    <row r="51" spans="1:8" ht="1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">
      <c r="A54" s="27" t="s">
        <v>61</v>
      </c>
      <c r="B54" s="30"/>
      <c r="C54" s="14"/>
      <c r="D54" s="73">
        <v>559</v>
      </c>
      <c r="E54" s="74">
        <v>40896731.55</v>
      </c>
      <c r="F54" s="74">
        <v>4925760.51</v>
      </c>
      <c r="G54" s="75">
        <f>1-(+F54/E54)</f>
        <v>0.8795561326464976</v>
      </c>
      <c r="H54" s="15"/>
    </row>
    <row r="55" spans="1:8" ht="1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72" t="s">
        <v>127</v>
      </c>
      <c r="B56" s="30"/>
      <c r="C56" s="14"/>
      <c r="D56" s="73">
        <v>217</v>
      </c>
      <c r="E56" s="74">
        <v>31023327.81</v>
      </c>
      <c r="F56" s="74">
        <v>3426378.62</v>
      </c>
      <c r="G56" s="75">
        <f>1-(+F56/E56)</f>
        <v>0.8895547685604654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80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907</v>
      </c>
      <c r="E62" s="82">
        <f>SUM(E44:E61)</f>
        <v>80077616.86</v>
      </c>
      <c r="F62" s="82">
        <f>SUM(F44:F61)</f>
        <v>8939778.86</v>
      </c>
      <c r="G62" s="83">
        <f>1-(+F62/E62)</f>
        <v>0.8883610775326962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7.25">
      <c r="A64" s="35" t="s">
        <v>46</v>
      </c>
      <c r="B64" s="36"/>
      <c r="C64" s="36"/>
      <c r="D64" s="36"/>
      <c r="E64" s="36"/>
      <c r="F64" s="37">
        <f>F62+F39</f>
        <v>9429134.86</v>
      </c>
      <c r="G64" s="36"/>
      <c r="H64" s="2"/>
    </row>
    <row r="65" spans="1:8" ht="17.25">
      <c r="A65" s="38"/>
      <c r="B65" s="39"/>
      <c r="C65" s="39"/>
      <c r="D65" s="36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37"/>
      <c r="F72" s="2"/>
      <c r="G72" s="2"/>
      <c r="H72" s="2"/>
    </row>
    <row r="73" spans="1:8" ht="17.25">
      <c r="A73" s="43"/>
      <c r="B73" s="39"/>
      <c r="C73" s="39"/>
      <c r="D73" s="39"/>
      <c r="E73" s="44"/>
      <c r="F73" s="2"/>
      <c r="G73" s="2"/>
      <c r="H73" s="2"/>
    </row>
    <row r="74" spans="1:8" ht="17.25">
      <c r="A74" s="43"/>
      <c r="B74" s="39"/>
      <c r="C74" s="39"/>
      <c r="D74" s="39"/>
      <c r="E74" s="45"/>
      <c r="F74" s="2"/>
      <c r="G74" s="2"/>
      <c r="H74" s="2"/>
    </row>
    <row r="75" spans="1:8" ht="17.25">
      <c r="A75" s="43"/>
      <c r="B75" s="39"/>
      <c r="C75" s="39"/>
      <c r="D75" s="39"/>
      <c r="E75" s="46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37"/>
      <c r="F77" s="2"/>
      <c r="G77" s="2"/>
      <c r="H77" s="2"/>
    </row>
    <row r="78" spans="1:8" ht="17.25">
      <c r="A78" s="43"/>
      <c r="B78" s="39"/>
      <c r="C78" s="39"/>
      <c r="D78" s="39"/>
      <c r="E78" s="44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5"/>
      <c r="F81" s="2"/>
      <c r="G81" s="2"/>
      <c r="H81" s="2"/>
    </row>
    <row r="82" spans="1:8" ht="17.25">
      <c r="A82" s="43"/>
      <c r="B82" s="39"/>
      <c r="C82" s="39"/>
      <c r="D82" s="39"/>
      <c r="E82" s="47"/>
      <c r="F82" s="2"/>
      <c r="G82" s="2"/>
      <c r="H82" s="2"/>
    </row>
    <row r="83" spans="1:8" ht="17.25">
      <c r="A83" s="43"/>
      <c r="B83" s="39"/>
      <c r="C83" s="39"/>
      <c r="D83" s="39"/>
      <c r="E83" s="39"/>
      <c r="F83" s="2"/>
      <c r="G83" s="2"/>
      <c r="H83" s="2"/>
    </row>
    <row r="84" spans="1:8" ht="1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">
      <c r="A11" s="93" t="s">
        <v>101</v>
      </c>
      <c r="B11" s="13"/>
      <c r="C11" s="14"/>
      <c r="D11" s="73">
        <v>7</v>
      </c>
      <c r="E11" s="99">
        <v>850551</v>
      </c>
      <c r="F11" s="74">
        <v>168028.5</v>
      </c>
      <c r="G11" s="75">
        <f aca="true" t="shared" si="0" ref="G11:G23">F11/E11</f>
        <v>0.1975525277143875</v>
      </c>
      <c r="H11" s="15"/>
    </row>
    <row r="12" spans="1:8" ht="1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">
      <c r="A13" s="93" t="s">
        <v>64</v>
      </c>
      <c r="B13" s="13"/>
      <c r="C13" s="14"/>
      <c r="D13" s="73">
        <v>1</v>
      </c>
      <c r="E13" s="99">
        <v>117383</v>
      </c>
      <c r="F13" s="74">
        <v>37112</v>
      </c>
      <c r="G13" s="75">
        <f t="shared" si="0"/>
        <v>0.31616162476678905</v>
      </c>
      <c r="H13" s="15"/>
    </row>
    <row r="14" spans="1:8" ht="15">
      <c r="A14" s="93" t="s">
        <v>130</v>
      </c>
      <c r="B14" s="13"/>
      <c r="C14" s="14"/>
      <c r="D14" s="73">
        <v>2</v>
      </c>
      <c r="E14" s="99">
        <v>1497742</v>
      </c>
      <c r="F14" s="74">
        <v>379622.5</v>
      </c>
      <c r="G14" s="75">
        <f t="shared" si="0"/>
        <v>0.2534632132904065</v>
      </c>
      <c r="H14" s="15"/>
    </row>
    <row r="15" spans="1:8" ht="15">
      <c r="A15" s="93" t="s">
        <v>25</v>
      </c>
      <c r="B15" s="13"/>
      <c r="C15" s="14"/>
      <c r="D15" s="73">
        <v>1</v>
      </c>
      <c r="E15" s="99">
        <v>161195</v>
      </c>
      <c r="F15" s="74">
        <v>56953</v>
      </c>
      <c r="G15" s="75">
        <f t="shared" si="0"/>
        <v>0.3533174105896585</v>
      </c>
      <c r="H15" s="15"/>
    </row>
    <row r="16" spans="1:8" ht="15">
      <c r="A16" s="93" t="s">
        <v>112</v>
      </c>
      <c r="B16" s="13"/>
      <c r="C16" s="14"/>
      <c r="D16" s="73">
        <v>1</v>
      </c>
      <c r="E16" s="99">
        <v>79955</v>
      </c>
      <c r="F16" s="74">
        <v>30099.5</v>
      </c>
      <c r="G16" s="75">
        <f t="shared" si="0"/>
        <v>0.37645550622225</v>
      </c>
      <c r="H16" s="15"/>
    </row>
    <row r="17" spans="1:8" ht="15">
      <c r="A17" s="93" t="s">
        <v>132</v>
      </c>
      <c r="B17" s="13"/>
      <c r="C17" s="14"/>
      <c r="D17" s="73">
        <v>2</v>
      </c>
      <c r="E17" s="99">
        <v>172681</v>
      </c>
      <c r="F17" s="74">
        <v>45443</v>
      </c>
      <c r="G17" s="75">
        <f t="shared" si="0"/>
        <v>0.26316155222635956</v>
      </c>
      <c r="H17" s="15"/>
    </row>
    <row r="18" spans="1:8" ht="15">
      <c r="A18" s="93" t="s">
        <v>14</v>
      </c>
      <c r="B18" s="13"/>
      <c r="C18" s="14"/>
      <c r="D18" s="73">
        <v>2</v>
      </c>
      <c r="E18" s="99">
        <v>249940</v>
      </c>
      <c r="F18" s="74">
        <v>-28700.5</v>
      </c>
      <c r="G18" s="75">
        <f t="shared" si="0"/>
        <v>-0.1148295590941826</v>
      </c>
      <c r="H18" s="15"/>
    </row>
    <row r="19" spans="1:8" ht="15">
      <c r="A19" s="93" t="s">
        <v>15</v>
      </c>
      <c r="B19" s="13"/>
      <c r="C19" s="14"/>
      <c r="D19" s="73">
        <v>3</v>
      </c>
      <c r="E19" s="99">
        <v>1737799</v>
      </c>
      <c r="F19" s="74">
        <v>611610</v>
      </c>
      <c r="G19" s="75">
        <f t="shared" si="0"/>
        <v>0.35194519043917044</v>
      </c>
      <c r="H19" s="15"/>
    </row>
    <row r="20" spans="1:8" ht="1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">
      <c r="A21" s="93" t="s">
        <v>125</v>
      </c>
      <c r="B21" s="13"/>
      <c r="C21" s="14"/>
      <c r="D21" s="73">
        <v>2</v>
      </c>
      <c r="E21" s="99">
        <v>308100</v>
      </c>
      <c r="F21" s="74">
        <v>94469</v>
      </c>
      <c r="G21" s="75">
        <f t="shared" si="0"/>
        <v>0.3066179811749432</v>
      </c>
      <c r="H21" s="15"/>
    </row>
    <row r="22" spans="1:8" ht="15">
      <c r="A22" s="93" t="s">
        <v>156</v>
      </c>
      <c r="B22" s="13"/>
      <c r="C22" s="14"/>
      <c r="D22" s="73"/>
      <c r="E22" s="99"/>
      <c r="F22" s="74"/>
      <c r="G22" s="75"/>
      <c r="H22" s="15"/>
    </row>
    <row r="23" spans="1:8" ht="15">
      <c r="A23" s="93" t="s">
        <v>118</v>
      </c>
      <c r="B23" s="13"/>
      <c r="C23" s="14"/>
      <c r="D23" s="73">
        <v>13</v>
      </c>
      <c r="E23" s="99">
        <v>1827708</v>
      </c>
      <c r="F23" s="74">
        <v>278559.5</v>
      </c>
      <c r="G23" s="75">
        <f t="shared" si="0"/>
        <v>0.15240919227797875</v>
      </c>
      <c r="H23" s="15"/>
    </row>
    <row r="24" spans="1:8" ht="15">
      <c r="A24" s="93" t="s">
        <v>157</v>
      </c>
      <c r="B24" s="13"/>
      <c r="C24" s="14"/>
      <c r="D24" s="73"/>
      <c r="E24" s="99"/>
      <c r="F24" s="74"/>
      <c r="G24" s="75"/>
      <c r="H24" s="15"/>
    </row>
    <row r="25" spans="1:8" ht="15">
      <c r="A25" s="94" t="s">
        <v>20</v>
      </c>
      <c r="B25" s="13"/>
      <c r="C25" s="14"/>
      <c r="D25" s="73">
        <v>4</v>
      </c>
      <c r="E25" s="99">
        <v>734783</v>
      </c>
      <c r="F25" s="74">
        <v>203561</v>
      </c>
      <c r="G25" s="75">
        <f>F25/E25</f>
        <v>0.277035532939657</v>
      </c>
      <c r="H25" s="15"/>
    </row>
    <row r="26" spans="1:8" ht="1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">
      <c r="A30" s="70" t="s">
        <v>67</v>
      </c>
      <c r="B30" s="13"/>
      <c r="C30" s="14"/>
      <c r="D30" s="73">
        <v>1</v>
      </c>
      <c r="E30" s="99">
        <v>47585</v>
      </c>
      <c r="F30" s="74">
        <v>10872</v>
      </c>
      <c r="G30" s="75">
        <f>F30/E30</f>
        <v>0.22847535988231585</v>
      </c>
      <c r="H30" s="15"/>
    </row>
    <row r="31" spans="1:8" ht="1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">
      <c r="A32" s="70" t="s">
        <v>53</v>
      </c>
      <c r="B32" s="13"/>
      <c r="C32" s="14"/>
      <c r="D32" s="73">
        <v>1</v>
      </c>
      <c r="E32" s="99">
        <v>149262</v>
      </c>
      <c r="F32" s="74">
        <v>54943</v>
      </c>
      <c r="G32" s="75">
        <f>F32/E32</f>
        <v>0.36809770738701075</v>
      </c>
      <c r="H32" s="15"/>
    </row>
    <row r="33" spans="1:8" ht="15">
      <c r="A33" s="70" t="s">
        <v>98</v>
      </c>
      <c r="B33" s="13"/>
      <c r="C33" s="14"/>
      <c r="D33" s="73">
        <v>1</v>
      </c>
      <c r="E33" s="99">
        <v>53075</v>
      </c>
      <c r="F33" s="74">
        <v>19387</v>
      </c>
      <c r="G33" s="75">
        <f>F33/E33</f>
        <v>0.36527555346208196</v>
      </c>
      <c r="H33" s="15"/>
    </row>
    <row r="34" spans="1:8" ht="15">
      <c r="A34" s="70" t="s">
        <v>103</v>
      </c>
      <c r="B34" s="13"/>
      <c r="C34" s="14"/>
      <c r="D34" s="73">
        <v>7</v>
      </c>
      <c r="E34" s="99">
        <v>1379320</v>
      </c>
      <c r="F34" s="74">
        <v>89508.5</v>
      </c>
      <c r="G34" s="75">
        <f>F34/E34</f>
        <v>0.06489320824754227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">
      <c r="A39" s="19" t="s">
        <v>31</v>
      </c>
      <c r="B39" s="20"/>
      <c r="C39" s="21"/>
      <c r="D39" s="81">
        <f>SUM(D9:D38)</f>
        <v>48</v>
      </c>
      <c r="E39" s="82">
        <f>SUM(E9:E38)</f>
        <v>9367079</v>
      </c>
      <c r="F39" s="82">
        <f>SUM(F9:F38)</f>
        <v>2051468</v>
      </c>
      <c r="G39" s="83">
        <f>F39/E39</f>
        <v>0.2190082949017511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">
      <c r="A44" s="27" t="s">
        <v>33</v>
      </c>
      <c r="B44" s="28"/>
      <c r="C44" s="14"/>
      <c r="D44" s="73">
        <v>118</v>
      </c>
      <c r="E44" s="74">
        <v>15506293.1</v>
      </c>
      <c r="F44" s="74">
        <v>826365.62</v>
      </c>
      <c r="G44" s="75">
        <f>1-(+F44/E44)</f>
        <v>0.9467077260393072</v>
      </c>
      <c r="H44" s="15"/>
    </row>
    <row r="45" spans="1:8" ht="15">
      <c r="A45" s="27" t="s">
        <v>34</v>
      </c>
      <c r="B45" s="28"/>
      <c r="C45" s="14"/>
      <c r="D45" s="73">
        <v>10</v>
      </c>
      <c r="E45" s="74">
        <v>6683868.94</v>
      </c>
      <c r="F45" s="74">
        <v>794847.01</v>
      </c>
      <c r="G45" s="75">
        <f aca="true" t="shared" si="1" ref="G45:G53">1-(+F45/E45)</f>
        <v>0.8810798031596353</v>
      </c>
      <c r="H45" s="15"/>
    </row>
    <row r="46" spans="1:8" ht="15">
      <c r="A46" s="27" t="s">
        <v>35</v>
      </c>
      <c r="B46" s="28"/>
      <c r="C46" s="14"/>
      <c r="D46" s="73">
        <v>215</v>
      </c>
      <c r="E46" s="74">
        <v>6386272</v>
      </c>
      <c r="F46" s="74">
        <v>438087.26</v>
      </c>
      <c r="G46" s="75">
        <f t="shared" si="1"/>
        <v>0.931401722319375</v>
      </c>
      <c r="H46" s="15"/>
    </row>
    <row r="47" spans="1:8" ht="15">
      <c r="A47" s="27" t="s">
        <v>36</v>
      </c>
      <c r="B47" s="28"/>
      <c r="C47" s="14"/>
      <c r="D47" s="73">
        <v>16</v>
      </c>
      <c r="E47" s="74">
        <v>697134.5</v>
      </c>
      <c r="F47" s="74">
        <v>69522.5</v>
      </c>
      <c r="G47" s="75">
        <f t="shared" si="1"/>
        <v>0.9002739069720406</v>
      </c>
      <c r="H47" s="15"/>
    </row>
    <row r="48" spans="1:8" ht="15">
      <c r="A48" s="27" t="s">
        <v>37</v>
      </c>
      <c r="B48" s="28"/>
      <c r="C48" s="14"/>
      <c r="D48" s="73">
        <v>121</v>
      </c>
      <c r="E48" s="74">
        <v>22122373.51</v>
      </c>
      <c r="F48" s="74">
        <v>1429717</v>
      </c>
      <c r="G48" s="75">
        <f t="shared" si="1"/>
        <v>0.935372350559323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">
      <c r="A50" s="27" t="s">
        <v>39</v>
      </c>
      <c r="B50" s="28"/>
      <c r="C50" s="14"/>
      <c r="D50" s="73">
        <v>15</v>
      </c>
      <c r="E50" s="74">
        <v>1855240</v>
      </c>
      <c r="F50" s="74">
        <v>46720</v>
      </c>
      <c r="G50" s="75">
        <f t="shared" si="1"/>
        <v>0.9748172743149134</v>
      </c>
      <c r="H50" s="15"/>
    </row>
    <row r="51" spans="1:8" ht="15">
      <c r="A51" s="27" t="s">
        <v>40</v>
      </c>
      <c r="B51" s="28"/>
      <c r="C51" s="14"/>
      <c r="D51" s="73">
        <v>3</v>
      </c>
      <c r="E51" s="74">
        <v>310990</v>
      </c>
      <c r="F51" s="74">
        <v>29570</v>
      </c>
      <c r="G51" s="75">
        <f t="shared" si="1"/>
        <v>0.9049165568024695</v>
      </c>
      <c r="H51" s="15"/>
    </row>
    <row r="52" spans="1:8" ht="15">
      <c r="A52" s="27" t="s">
        <v>41</v>
      </c>
      <c r="B52" s="28"/>
      <c r="C52" s="14"/>
      <c r="D52" s="73">
        <v>5</v>
      </c>
      <c r="E52" s="74">
        <v>439100</v>
      </c>
      <c r="F52" s="74">
        <v>98202.4</v>
      </c>
      <c r="G52" s="75">
        <f t="shared" si="1"/>
        <v>0.7763552721475746</v>
      </c>
      <c r="H52" s="15"/>
    </row>
    <row r="53" spans="1:8" ht="15">
      <c r="A53" s="29" t="s">
        <v>60</v>
      </c>
      <c r="B53" s="30"/>
      <c r="C53" s="14"/>
      <c r="D53" s="73">
        <v>2</v>
      </c>
      <c r="E53" s="74">
        <v>200700</v>
      </c>
      <c r="F53" s="74">
        <v>48000</v>
      </c>
      <c r="G53" s="75">
        <f t="shared" si="1"/>
        <v>0.7608370702541106</v>
      </c>
      <c r="H53" s="15"/>
    </row>
    <row r="54" spans="1:8" ht="15">
      <c r="A54" s="27" t="s">
        <v>61</v>
      </c>
      <c r="B54" s="30"/>
      <c r="C54" s="14"/>
      <c r="D54" s="73">
        <v>1297</v>
      </c>
      <c r="E54" s="74">
        <v>95474459.92</v>
      </c>
      <c r="F54" s="74">
        <v>10687356.56</v>
      </c>
      <c r="G54" s="75">
        <f>1-(+F54/E54)</f>
        <v>0.8880605706598901</v>
      </c>
      <c r="H54" s="15"/>
    </row>
    <row r="55" spans="1:8" ht="15">
      <c r="A55" s="27" t="s">
        <v>62</v>
      </c>
      <c r="B55" s="30"/>
      <c r="C55" s="14"/>
      <c r="D55" s="73">
        <v>21</v>
      </c>
      <c r="E55" s="74">
        <v>511617.74</v>
      </c>
      <c r="F55" s="74">
        <v>72948.63</v>
      </c>
      <c r="G55" s="75">
        <f>1-(+F55/E55)</f>
        <v>0.857415753409958</v>
      </c>
      <c r="H55" s="15"/>
    </row>
    <row r="56" spans="1:8" ht="1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">
      <c r="A61" s="32"/>
      <c r="B61" s="18"/>
      <c r="C61" s="14"/>
      <c r="D61" s="77"/>
      <c r="E61" s="97"/>
      <c r="F61" s="80"/>
      <c r="G61" s="79"/>
      <c r="H61" s="15"/>
    </row>
    <row r="62" spans="1:8" ht="15">
      <c r="A62" s="20" t="s">
        <v>45</v>
      </c>
      <c r="B62" s="20"/>
      <c r="C62" s="21"/>
      <c r="D62" s="81">
        <f>SUM(D44:D58)</f>
        <v>1823</v>
      </c>
      <c r="E62" s="82">
        <f>SUM(E44:E61)</f>
        <v>150188049.71</v>
      </c>
      <c r="F62" s="82">
        <f>SUM(F44:F61)</f>
        <v>14541336.98</v>
      </c>
      <c r="G62" s="83">
        <f>1-(F62/E62)</f>
        <v>0.9031791343713561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7.25">
      <c r="A64" s="35" t="s">
        <v>46</v>
      </c>
      <c r="B64" s="36"/>
      <c r="C64" s="39"/>
      <c r="D64" s="51"/>
      <c r="E64" s="36"/>
      <c r="F64" s="37">
        <f>F62+F39</f>
        <v>16592804.98</v>
      </c>
      <c r="G64" s="36"/>
      <c r="H64" s="2"/>
    </row>
    <row r="65" spans="1:8" ht="17.25">
      <c r="A65" s="38"/>
      <c r="B65" s="39"/>
      <c r="C65" s="39"/>
      <c r="D65" s="114"/>
      <c r="E65" s="36"/>
      <c r="F65" s="37"/>
      <c r="G65" s="36"/>
      <c r="H65" s="2"/>
    </row>
    <row r="66" spans="1:8" ht="1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">
      <c r="A69" s="4"/>
      <c r="B69" s="40"/>
      <c r="C69" s="40"/>
      <c r="D69" s="40"/>
      <c r="E69" s="40"/>
      <c r="F69" s="41"/>
      <c r="G69" s="40"/>
      <c r="H69" s="2"/>
    </row>
    <row r="70" spans="1:8" ht="17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7.25">
      <c r="A71" s="43"/>
      <c r="B71" s="39"/>
      <c r="C71" s="39"/>
      <c r="D71" s="39"/>
      <c r="E71" s="37"/>
      <c r="F71" s="2"/>
      <c r="G71" s="2"/>
      <c r="H71" s="2"/>
    </row>
    <row r="72" spans="1:8" ht="17.25">
      <c r="A72" s="116"/>
      <c r="B72" s="117"/>
      <c r="C72" s="117"/>
      <c r="D72" s="117"/>
      <c r="E72" s="44"/>
      <c r="F72" s="2"/>
      <c r="G72" s="2"/>
      <c r="H72" s="2"/>
    </row>
    <row r="73" spans="1:8" ht="17.25">
      <c r="A73" s="43"/>
      <c r="B73" s="39"/>
      <c r="C73" s="39"/>
      <c r="D73" s="39"/>
      <c r="E73" s="45"/>
      <c r="F73" s="2"/>
      <c r="G73" s="2"/>
      <c r="H73" s="2"/>
    </row>
    <row r="74" spans="1:8" ht="17.25">
      <c r="A74" s="43"/>
      <c r="B74" s="39"/>
      <c r="C74" s="39"/>
      <c r="D74" s="39"/>
      <c r="E74" s="46"/>
      <c r="F74" s="2"/>
      <c r="G74" s="2"/>
      <c r="H74" s="2"/>
    </row>
    <row r="75" spans="1:8" ht="17.25">
      <c r="A75" s="43"/>
      <c r="B75" s="39"/>
      <c r="C75" s="39"/>
      <c r="D75" s="39"/>
      <c r="E75" s="37"/>
      <c r="F75" s="2"/>
      <c r="G75" s="2"/>
      <c r="H75" s="2"/>
    </row>
    <row r="76" spans="1:8" ht="17.25">
      <c r="A76" s="43"/>
      <c r="B76" s="39"/>
      <c r="C76" s="39"/>
      <c r="D76" s="39"/>
      <c r="E76" s="37"/>
      <c r="F76" s="2"/>
      <c r="G76" s="2"/>
      <c r="H76" s="2"/>
    </row>
    <row r="77" spans="1:8" ht="17.25">
      <c r="A77" s="43"/>
      <c r="B77" s="39"/>
      <c r="C77" s="39"/>
      <c r="D77" s="39"/>
      <c r="E77" s="44"/>
      <c r="F77" s="2"/>
      <c r="G77" s="2"/>
      <c r="H77" s="2"/>
    </row>
    <row r="78" spans="1:8" ht="17.25">
      <c r="A78" s="43"/>
      <c r="B78" s="39"/>
      <c r="C78" s="39"/>
      <c r="D78" s="39"/>
      <c r="E78" s="45"/>
      <c r="F78" s="2"/>
      <c r="G78" s="2"/>
      <c r="H78" s="2"/>
    </row>
    <row r="79" spans="1:8" ht="17.25">
      <c r="A79" s="43"/>
      <c r="B79" s="39"/>
      <c r="C79" s="39"/>
      <c r="D79" s="39"/>
      <c r="E79" s="45"/>
      <c r="F79" s="2"/>
      <c r="G79" s="2"/>
      <c r="H79" s="2"/>
    </row>
    <row r="80" spans="1:8" ht="17.25">
      <c r="A80" s="43"/>
      <c r="B80" s="39"/>
      <c r="C80" s="39"/>
      <c r="D80" s="39"/>
      <c r="E80" s="45"/>
      <c r="F80" s="2"/>
      <c r="G80" s="2"/>
      <c r="H80" s="2"/>
    </row>
    <row r="81" spans="1:8" ht="17.25">
      <c r="A81" s="43"/>
      <c r="B81" s="39"/>
      <c r="C81" s="39"/>
      <c r="D81" s="39"/>
      <c r="E81" s="47"/>
      <c r="F81" s="2"/>
      <c r="G81" s="2"/>
      <c r="H81" s="2"/>
    </row>
    <row r="82" spans="1:8" ht="17.25">
      <c r="A82" s="43"/>
      <c r="B82" s="39"/>
      <c r="C82" s="39"/>
      <c r="D82" s="39"/>
      <c r="E82" s="39"/>
      <c r="F82" s="2"/>
      <c r="G82" s="2"/>
      <c r="H82" s="2"/>
    </row>
    <row r="83" spans="1:8" ht="1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102601</v>
      </c>
      <c r="F9" s="74">
        <v>38364</v>
      </c>
      <c r="G9" s="75">
        <f>F9/E9</f>
        <v>0.3739144842642859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2</v>
      </c>
      <c r="E39" s="82">
        <f>SUM(E9:E38)</f>
        <v>102601</v>
      </c>
      <c r="F39" s="82">
        <f>SUM(F9:F38)</f>
        <v>38364</v>
      </c>
      <c r="G39" s="83">
        <f>F39/E39</f>
        <v>0.3739144842642859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777886.45</v>
      </c>
      <c r="F44" s="74">
        <v>58084.36</v>
      </c>
      <c r="G44" s="75">
        <f>1-(+F44/E44)</f>
        <v>0.9253305414948416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521521.25</v>
      </c>
      <c r="F46" s="74">
        <v>61976.75</v>
      </c>
      <c r="G46" s="75">
        <f>1-(+F46/E46)</f>
        <v>0.8811616017564001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632048.5</v>
      </c>
      <c r="F47" s="74">
        <v>102058</v>
      </c>
      <c r="G47" s="75">
        <f>1-(+F47/E47)</f>
        <v>0.8385282142114094</v>
      </c>
      <c r="H47" s="15"/>
    </row>
    <row r="48" spans="1:8" ht="15.75" customHeight="1">
      <c r="A48" s="27" t="s">
        <v>37</v>
      </c>
      <c r="B48" s="28"/>
      <c r="C48" s="14"/>
      <c r="D48" s="73">
        <v>29</v>
      </c>
      <c r="E48" s="74">
        <v>1833956.09</v>
      </c>
      <c r="F48" s="74">
        <v>79442.49</v>
      </c>
      <c r="G48" s="75">
        <f>1-(+F48/E48)</f>
        <v>0.9566824470699296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339315</v>
      </c>
      <c r="F50" s="74">
        <v>44320</v>
      </c>
      <c r="G50" s="75">
        <f>1-(+F50/E50)</f>
        <v>0.8693839058102353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20646734.35</v>
      </c>
      <c r="F53" s="74">
        <v>2342537.51</v>
      </c>
      <c r="G53" s="75">
        <f>1-(+F53/E53)</f>
        <v>0.886541984301745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417</v>
      </c>
      <c r="E60" s="82">
        <f>SUM(E44:E59)</f>
        <v>24751461.64</v>
      </c>
      <c r="F60" s="82">
        <f>SUM(F44:F59)</f>
        <v>2688419.11</v>
      </c>
      <c r="G60" s="83">
        <f>1-(F60/E60)</f>
        <v>0.8913834201348604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2726783.11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">
      <c r="A10" s="93" t="s">
        <v>11</v>
      </c>
      <c r="B10" s="13"/>
      <c r="C10" s="14"/>
      <c r="D10" s="73">
        <v>4</v>
      </c>
      <c r="E10" s="74">
        <v>1175359</v>
      </c>
      <c r="F10" s="74">
        <v>251235</v>
      </c>
      <c r="G10" s="104">
        <f>F10/E10</f>
        <v>0.21375171330631748</v>
      </c>
      <c r="H10" s="15"/>
    </row>
    <row r="11" spans="1:8" ht="15">
      <c r="A11" s="93" t="s">
        <v>73</v>
      </c>
      <c r="B11" s="13"/>
      <c r="C11" s="14"/>
      <c r="D11" s="73">
        <v>1</v>
      </c>
      <c r="E11" s="74">
        <v>434633</v>
      </c>
      <c r="F11" s="74">
        <v>141339.8</v>
      </c>
      <c r="G11" s="104">
        <f>F11/E11</f>
        <v>0.32519343906238135</v>
      </c>
      <c r="H11" s="15"/>
    </row>
    <row r="12" spans="1:8" ht="15">
      <c r="A12" s="93" t="s">
        <v>25</v>
      </c>
      <c r="B12" s="13"/>
      <c r="C12" s="14"/>
      <c r="D12" s="73">
        <v>1</v>
      </c>
      <c r="E12" s="74">
        <v>233063</v>
      </c>
      <c r="F12" s="74">
        <v>73710</v>
      </c>
      <c r="G12" s="104">
        <f>F12/E12</f>
        <v>0.3162664172348249</v>
      </c>
      <c r="H12" s="15"/>
    </row>
    <row r="13" spans="1:8" ht="15">
      <c r="A13" s="93" t="s">
        <v>74</v>
      </c>
      <c r="B13" s="13"/>
      <c r="C13" s="14"/>
      <c r="D13" s="73">
        <v>19</v>
      </c>
      <c r="E13" s="74">
        <v>4376187</v>
      </c>
      <c r="F13" s="74">
        <v>742425</v>
      </c>
      <c r="G13" s="104">
        <f>F13/E13</f>
        <v>0.1696511140863039</v>
      </c>
      <c r="H13" s="15"/>
    </row>
    <row r="14" spans="1:8" ht="1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">
      <c r="A18" s="93" t="s">
        <v>14</v>
      </c>
      <c r="B18" s="13"/>
      <c r="C18" s="14"/>
      <c r="D18" s="73">
        <v>2</v>
      </c>
      <c r="E18" s="74">
        <v>1426113</v>
      </c>
      <c r="F18" s="74">
        <v>140705</v>
      </c>
      <c r="G18" s="104">
        <f>F18/E18</f>
        <v>0.09866328965516757</v>
      </c>
      <c r="H18" s="15"/>
    </row>
    <row r="19" spans="1:8" ht="15">
      <c r="A19" s="93" t="s">
        <v>15</v>
      </c>
      <c r="B19" s="13"/>
      <c r="C19" s="14"/>
      <c r="D19" s="73">
        <v>2</v>
      </c>
      <c r="E19" s="74">
        <v>3419330</v>
      </c>
      <c r="F19" s="74">
        <v>1195324</v>
      </c>
      <c r="G19" s="104">
        <f>F19/E19</f>
        <v>0.3495784261829072</v>
      </c>
      <c r="H19" s="15"/>
    </row>
    <row r="20" spans="1:8" ht="1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">
      <c r="A21" s="93" t="s">
        <v>75</v>
      </c>
      <c r="B21" s="13"/>
      <c r="C21" s="14"/>
      <c r="D21" s="73">
        <v>4</v>
      </c>
      <c r="E21" s="74">
        <v>3807940</v>
      </c>
      <c r="F21" s="74">
        <v>762817</v>
      </c>
      <c r="G21" s="104">
        <f>F21/E21</f>
        <v>0.200322746681933</v>
      </c>
      <c r="H21" s="15"/>
    </row>
    <row r="22" spans="1:8" ht="1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">
      <c r="A23" s="93" t="s">
        <v>158</v>
      </c>
      <c r="B23" s="13"/>
      <c r="C23" s="14"/>
      <c r="D23" s="73">
        <v>1</v>
      </c>
      <c r="E23" s="74">
        <v>72491</v>
      </c>
      <c r="F23" s="74">
        <v>32763</v>
      </c>
      <c r="G23" s="104">
        <f>F23/E23</f>
        <v>0.4519595535997572</v>
      </c>
      <c r="H23" s="15"/>
    </row>
    <row r="24" spans="1:8" ht="15">
      <c r="A24" s="93" t="s">
        <v>150</v>
      </c>
      <c r="B24" s="13"/>
      <c r="C24" s="14"/>
      <c r="D24" s="73">
        <v>1</v>
      </c>
      <c r="E24" s="74">
        <v>451326</v>
      </c>
      <c r="F24" s="74">
        <v>121434.09</v>
      </c>
      <c r="G24" s="104">
        <f>F24/E24</f>
        <v>0.26906070113399183</v>
      </c>
      <c r="H24" s="15"/>
    </row>
    <row r="25" spans="1:8" ht="15">
      <c r="A25" s="94" t="s">
        <v>20</v>
      </c>
      <c r="B25" s="13"/>
      <c r="C25" s="14"/>
      <c r="D25" s="73">
        <v>4</v>
      </c>
      <c r="E25" s="74">
        <v>1296964</v>
      </c>
      <c r="F25" s="74">
        <v>297834</v>
      </c>
      <c r="G25" s="104">
        <f>F25/E25</f>
        <v>0.2296393731822934</v>
      </c>
      <c r="H25" s="15"/>
    </row>
    <row r="26" spans="1:8" ht="15">
      <c r="A26" s="94" t="s">
        <v>21</v>
      </c>
      <c r="B26" s="13"/>
      <c r="C26" s="14"/>
      <c r="D26" s="73">
        <v>21</v>
      </c>
      <c r="E26" s="74">
        <v>266910</v>
      </c>
      <c r="F26" s="74">
        <v>266910</v>
      </c>
      <c r="G26" s="104">
        <f>F26/E26</f>
        <v>1</v>
      </c>
      <c r="H26" s="15"/>
    </row>
    <row r="27" spans="1:8" ht="1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">
      <c r="A28" s="70" t="s">
        <v>23</v>
      </c>
      <c r="B28" s="13"/>
      <c r="C28" s="14"/>
      <c r="D28" s="73"/>
      <c r="E28" s="74">
        <v>66329</v>
      </c>
      <c r="F28" s="74">
        <v>5100.5</v>
      </c>
      <c r="G28" s="104">
        <f>F28/E28</f>
        <v>0.07689698322000935</v>
      </c>
      <c r="H28" s="15"/>
    </row>
    <row r="29" spans="1:8" ht="1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">
      <c r="A32" s="70" t="s">
        <v>149</v>
      </c>
      <c r="B32" s="13"/>
      <c r="C32" s="14"/>
      <c r="D32" s="73">
        <v>1</v>
      </c>
      <c r="E32" s="74">
        <v>286771</v>
      </c>
      <c r="F32" s="74">
        <v>80834</v>
      </c>
      <c r="G32" s="104">
        <f>F32/E32</f>
        <v>0.2818764798393143</v>
      </c>
      <c r="H32" s="15"/>
    </row>
    <row r="33" spans="1:8" ht="15">
      <c r="A33" s="70" t="s">
        <v>27</v>
      </c>
      <c r="B33" s="13"/>
      <c r="C33" s="14"/>
      <c r="D33" s="73">
        <v>3</v>
      </c>
      <c r="E33" s="74">
        <v>882502</v>
      </c>
      <c r="F33" s="74">
        <v>162575.93</v>
      </c>
      <c r="G33" s="104">
        <f>F33/E33</f>
        <v>0.1842215994977915</v>
      </c>
      <c r="H33" s="15"/>
    </row>
    <row r="34" spans="1:8" ht="15">
      <c r="A34" s="70" t="s">
        <v>76</v>
      </c>
      <c r="B34" s="13"/>
      <c r="C34" s="14"/>
      <c r="D34" s="73">
        <v>3</v>
      </c>
      <c r="E34" s="74">
        <v>2695053</v>
      </c>
      <c r="F34" s="74">
        <v>370334</v>
      </c>
      <c r="G34" s="104">
        <f>F34/E34</f>
        <v>0.1374125109970008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67</v>
      </c>
      <c r="E39" s="82">
        <f>SUM(E9:E38)</f>
        <v>20890971</v>
      </c>
      <c r="F39" s="82">
        <f>SUM(F9:F38)</f>
        <v>4645341.319999999</v>
      </c>
      <c r="G39" s="106">
        <f>F39/E39</f>
        <v>0.22236119709323227</v>
      </c>
      <c r="H39" s="15"/>
    </row>
    <row r="40" spans="1:8" ht="15">
      <c r="A40" s="22"/>
      <c r="B40" s="22"/>
      <c r="C40" s="22"/>
      <c r="D40" s="84"/>
      <c r="E40" s="85"/>
      <c r="F40" s="86"/>
      <c r="G40" s="86"/>
      <c r="H40" s="2"/>
    </row>
    <row r="41" spans="1:8" ht="17.25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">
      <c r="A44" s="27" t="s">
        <v>10</v>
      </c>
      <c r="B44" s="28"/>
      <c r="C44" s="14"/>
      <c r="D44" s="73">
        <v>28</v>
      </c>
      <c r="E44" s="111">
        <v>4029337.78</v>
      </c>
      <c r="F44" s="74">
        <v>183601.17</v>
      </c>
      <c r="G44" s="104">
        <f>1-(+F44/E44)</f>
        <v>0.9544339094847492</v>
      </c>
      <c r="H44" s="2"/>
    </row>
    <row r="45" spans="1:8" ht="15">
      <c r="A45" s="27"/>
      <c r="B45" s="28"/>
      <c r="C45" s="14"/>
      <c r="D45" s="73"/>
      <c r="E45" s="111"/>
      <c r="F45" s="74"/>
      <c r="G45" s="104"/>
      <c r="H45" s="2"/>
    </row>
    <row r="46" spans="1:8" ht="1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27"/>
      <c r="B47" s="28"/>
      <c r="C47" s="14"/>
      <c r="D47" s="73"/>
      <c r="E47" s="111"/>
      <c r="F47" s="74"/>
      <c r="G47" s="104"/>
      <c r="H47" s="2"/>
    </row>
    <row r="48" spans="1:8" ht="1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">
      <c r="A52" s="32"/>
      <c r="B52" s="18"/>
      <c r="C52" s="14"/>
      <c r="D52" s="77"/>
      <c r="E52" s="80"/>
      <c r="F52" s="80"/>
      <c r="G52" s="105"/>
      <c r="H52" s="2"/>
    </row>
    <row r="53" spans="1:8" ht="15">
      <c r="A53" s="20" t="s">
        <v>141</v>
      </c>
      <c r="B53" s="20"/>
      <c r="C53" s="21"/>
      <c r="D53" s="138">
        <f>SUM(D44:D49)</f>
        <v>28</v>
      </c>
      <c r="E53" s="139">
        <f>SUM(E44:E52)</f>
        <v>4029337.78</v>
      </c>
      <c r="F53" s="139">
        <f>SUM(F44:F52)</f>
        <v>183601.17</v>
      </c>
      <c r="G53" s="110">
        <f>1-(+F53/E53)</f>
        <v>0.9544339094847492</v>
      </c>
      <c r="H53" s="2"/>
    </row>
    <row r="54" spans="1:8" ht="15">
      <c r="A54" s="22"/>
      <c r="B54" s="22"/>
      <c r="C54" s="22"/>
      <c r="D54" s="136"/>
      <c r="E54" s="137"/>
      <c r="F54" s="107"/>
      <c r="G54" s="107"/>
      <c r="H54" s="2"/>
    </row>
    <row r="55" spans="1:8" ht="17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">
      <c r="A58" s="27" t="s">
        <v>33</v>
      </c>
      <c r="B58" s="28"/>
      <c r="C58" s="14"/>
      <c r="D58" s="73">
        <v>95</v>
      </c>
      <c r="E58" s="74">
        <v>17165650.55</v>
      </c>
      <c r="F58" s="74">
        <v>856424.23</v>
      </c>
      <c r="G58" s="104">
        <f>1-(+F58/E58)</f>
        <v>0.9501082567476593</v>
      </c>
      <c r="H58" s="15"/>
    </row>
    <row r="59" spans="1:8" ht="15">
      <c r="A59" s="27" t="s">
        <v>34</v>
      </c>
      <c r="B59" s="28"/>
      <c r="C59" s="14"/>
      <c r="D59" s="73">
        <v>8</v>
      </c>
      <c r="E59" s="74">
        <v>7896067.13</v>
      </c>
      <c r="F59" s="74">
        <v>875243.71</v>
      </c>
      <c r="G59" s="104">
        <f>1-(+F59/E59)</f>
        <v>0.8891544745516874</v>
      </c>
      <c r="H59" s="15"/>
    </row>
    <row r="60" spans="1:8" ht="15">
      <c r="A60" s="27" t="s">
        <v>35</v>
      </c>
      <c r="B60" s="28"/>
      <c r="C60" s="14"/>
      <c r="D60" s="73">
        <v>290</v>
      </c>
      <c r="E60" s="74">
        <v>18946577.25</v>
      </c>
      <c r="F60" s="74">
        <v>1117893.21</v>
      </c>
      <c r="G60" s="104">
        <f>1-(+F60/E60)</f>
        <v>0.9409976168650726</v>
      </c>
      <c r="H60" s="15"/>
    </row>
    <row r="61" spans="1:8" ht="15">
      <c r="A61" s="27" t="s">
        <v>36</v>
      </c>
      <c r="B61" s="28"/>
      <c r="C61" s="14"/>
      <c r="D61" s="73">
        <v>23</v>
      </c>
      <c r="E61" s="74">
        <v>2505094</v>
      </c>
      <c r="F61" s="74">
        <v>230651.64</v>
      </c>
      <c r="G61" s="104">
        <f>1-(+F61/E61)</f>
        <v>0.9079269520425182</v>
      </c>
      <c r="H61" s="15"/>
    </row>
    <row r="62" spans="1:8" ht="15">
      <c r="A62" s="27" t="s">
        <v>37</v>
      </c>
      <c r="B62" s="28"/>
      <c r="C62" s="14"/>
      <c r="D62" s="73">
        <v>122</v>
      </c>
      <c r="E62" s="74">
        <v>21581256.14</v>
      </c>
      <c r="F62" s="74">
        <v>1566458.64</v>
      </c>
      <c r="G62" s="104">
        <f>1-(+F62/E62)</f>
        <v>0.9274157801641291</v>
      </c>
      <c r="H62" s="15"/>
    </row>
    <row r="63" spans="1:8" ht="1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">
      <c r="A64" s="27" t="s">
        <v>39</v>
      </c>
      <c r="B64" s="28"/>
      <c r="C64" s="14"/>
      <c r="D64" s="73">
        <v>42</v>
      </c>
      <c r="E64" s="74">
        <v>9618836.5</v>
      </c>
      <c r="F64" s="74">
        <v>546556.32</v>
      </c>
      <c r="G64" s="104">
        <f aca="true" t="shared" si="0" ref="G64:G69">1-(+F64/E64)</f>
        <v>0.9431785413963529</v>
      </c>
      <c r="H64" s="15"/>
    </row>
    <row r="65" spans="1:8" ht="15">
      <c r="A65" s="27" t="s">
        <v>40</v>
      </c>
      <c r="B65" s="28"/>
      <c r="C65" s="14"/>
      <c r="D65" s="73">
        <v>8</v>
      </c>
      <c r="E65" s="74">
        <v>1682550</v>
      </c>
      <c r="F65" s="74">
        <v>112322</v>
      </c>
      <c r="G65" s="104">
        <f t="shared" si="0"/>
        <v>0.9332429942646578</v>
      </c>
      <c r="H65" s="15"/>
    </row>
    <row r="66" spans="1:8" ht="15">
      <c r="A66" s="54" t="s">
        <v>41</v>
      </c>
      <c r="B66" s="28"/>
      <c r="C66" s="14"/>
      <c r="D66" s="73">
        <v>6</v>
      </c>
      <c r="E66" s="74">
        <v>1291600</v>
      </c>
      <c r="F66" s="74">
        <v>-123399.5</v>
      </c>
      <c r="G66" s="104">
        <f t="shared" si="0"/>
        <v>1.0955400278724063</v>
      </c>
      <c r="H66" s="15"/>
    </row>
    <row r="67" spans="1:8" ht="15">
      <c r="A67" s="55" t="s">
        <v>60</v>
      </c>
      <c r="B67" s="28"/>
      <c r="C67" s="14"/>
      <c r="D67" s="73">
        <v>2</v>
      </c>
      <c r="E67" s="74">
        <v>380000</v>
      </c>
      <c r="F67" s="74">
        <v>-4200</v>
      </c>
      <c r="G67" s="104">
        <f t="shared" si="0"/>
        <v>1.0110526315789474</v>
      </c>
      <c r="H67" s="15"/>
    </row>
    <row r="68" spans="1:8" ht="15">
      <c r="A68" s="27" t="s">
        <v>99</v>
      </c>
      <c r="B68" s="28"/>
      <c r="C68" s="14"/>
      <c r="D68" s="73">
        <v>1226</v>
      </c>
      <c r="E68" s="74">
        <v>126142897.42</v>
      </c>
      <c r="F68" s="74">
        <v>14094443.22</v>
      </c>
      <c r="G68" s="104">
        <f t="shared" si="0"/>
        <v>0.8882660577149124</v>
      </c>
      <c r="H68" s="15"/>
    </row>
    <row r="69" spans="1:8" ht="15">
      <c r="A69" s="71" t="s">
        <v>100</v>
      </c>
      <c r="B69" s="30"/>
      <c r="C69" s="14"/>
      <c r="D69" s="73">
        <v>3</v>
      </c>
      <c r="E69" s="74">
        <v>516947</v>
      </c>
      <c r="F69" s="74">
        <v>51660.9</v>
      </c>
      <c r="G69" s="104">
        <f t="shared" si="0"/>
        <v>0.9000653838788115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">
      <c r="A74" s="32"/>
      <c r="B74" s="18"/>
      <c r="C74" s="14"/>
      <c r="D74" s="77"/>
      <c r="E74" s="80"/>
      <c r="F74" s="80"/>
      <c r="G74" s="105"/>
      <c r="H74" s="2"/>
    </row>
    <row r="75" spans="1:8" ht="15">
      <c r="A75" s="20" t="s">
        <v>45</v>
      </c>
      <c r="B75" s="20"/>
      <c r="C75" s="21"/>
      <c r="D75" s="81">
        <f>SUM(D58:D71)</f>
        <v>1825</v>
      </c>
      <c r="E75" s="82">
        <f>SUM(E58:E74)</f>
        <v>207727475.99</v>
      </c>
      <c r="F75" s="82">
        <f>SUM(F58:F74)</f>
        <v>19324054.369999997</v>
      </c>
      <c r="G75" s="110">
        <f>1-(+F75/E75)</f>
        <v>0.9069740087202992</v>
      </c>
      <c r="H75" s="2"/>
    </row>
    <row r="76" spans="1:8" ht="15">
      <c r="A76" s="33"/>
      <c r="B76" s="33"/>
      <c r="C76" s="33"/>
      <c r="D76" s="91"/>
      <c r="E76" s="92"/>
      <c r="F76" s="34"/>
      <c r="G76" s="34"/>
      <c r="H76" s="2"/>
    </row>
    <row r="77" spans="1:8" ht="17.25">
      <c r="A77" s="35" t="s">
        <v>46</v>
      </c>
      <c r="B77" s="36"/>
      <c r="C77" s="36"/>
      <c r="D77" s="36"/>
      <c r="E77" s="36"/>
      <c r="F77" s="37">
        <f>F75+F39+F53</f>
        <v>24152996.86</v>
      </c>
      <c r="G77" s="36"/>
      <c r="H77" s="2"/>
    </row>
    <row r="78" spans="1:8" ht="17.25">
      <c r="A78" s="35"/>
      <c r="B78" s="36"/>
      <c r="C78" s="36"/>
      <c r="D78" s="36"/>
      <c r="E78" s="36"/>
      <c r="F78" s="37"/>
      <c r="G78" s="36"/>
      <c r="H78" s="2"/>
    </row>
    <row r="79" spans="1:8" ht="1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">
      <c r="A82" s="4"/>
      <c r="B82" s="40"/>
      <c r="C82" s="40"/>
      <c r="D82" s="40"/>
      <c r="E82" s="40"/>
      <c r="F82" s="41"/>
      <c r="G82" s="40"/>
      <c r="H82" s="2"/>
    </row>
    <row r="83" spans="1:8" ht="17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7.25">
      <c r="A84" s="43"/>
      <c r="B84" s="39"/>
      <c r="C84" s="39"/>
      <c r="D84" s="39"/>
      <c r="E84" s="37"/>
      <c r="F84" s="2"/>
      <c r="G84" s="2"/>
      <c r="H84" s="2"/>
    </row>
    <row r="85" spans="1:8" ht="17.25">
      <c r="A85" s="116"/>
      <c r="B85" s="117"/>
      <c r="C85" s="117"/>
      <c r="D85" s="117"/>
      <c r="E85" s="44"/>
      <c r="F85" s="2"/>
      <c r="G85" s="2"/>
      <c r="H85" s="2"/>
    </row>
    <row r="86" spans="1:8" ht="17.25">
      <c r="A86" s="43"/>
      <c r="B86" s="39"/>
      <c r="C86" s="39"/>
      <c r="D86" s="39"/>
      <c r="E86" s="45"/>
      <c r="F86" s="2"/>
      <c r="G86" s="2"/>
      <c r="H86" s="2"/>
    </row>
    <row r="87" spans="1:8" ht="17.25">
      <c r="A87" s="43"/>
      <c r="B87" s="39"/>
      <c r="C87" s="39"/>
      <c r="D87" s="39"/>
      <c r="E87" s="46"/>
      <c r="F87" s="2"/>
      <c r="G87" s="2"/>
      <c r="H87" s="2"/>
    </row>
    <row r="88" spans="1:8" ht="17.25">
      <c r="A88" s="43"/>
      <c r="B88" s="39"/>
      <c r="C88" s="39"/>
      <c r="D88" s="39"/>
      <c r="E88" s="37"/>
      <c r="F88" s="2"/>
      <c r="G88" s="2"/>
      <c r="H88" s="2"/>
    </row>
    <row r="89" spans="1:8" ht="17.25">
      <c r="A89" s="43"/>
      <c r="B89" s="39"/>
      <c r="C89" s="39"/>
      <c r="D89" s="39"/>
      <c r="E89" s="37"/>
      <c r="F89" s="2"/>
      <c r="G89" s="2"/>
      <c r="H89" s="2"/>
    </row>
    <row r="90" spans="1:8" ht="17.25">
      <c r="A90" s="43"/>
      <c r="B90" s="39"/>
      <c r="C90" s="39"/>
      <c r="D90" s="39"/>
      <c r="E90" s="44"/>
      <c r="F90" s="2"/>
      <c r="G90" s="2"/>
      <c r="H90" s="2"/>
    </row>
    <row r="91" spans="1:8" ht="17.25">
      <c r="A91" s="43"/>
      <c r="B91" s="39"/>
      <c r="C91" s="39"/>
      <c r="D91" s="39"/>
      <c r="E91" s="45"/>
      <c r="F91" s="2"/>
      <c r="G91" s="2"/>
      <c r="H91" s="2"/>
    </row>
    <row r="92" spans="1:8" ht="17.25">
      <c r="A92" s="43"/>
      <c r="B92" s="39"/>
      <c r="C92" s="39"/>
      <c r="D92" s="39"/>
      <c r="E92" s="45"/>
      <c r="F92" s="2"/>
      <c r="G92" s="2"/>
      <c r="H92" s="2"/>
    </row>
    <row r="93" spans="1:8" ht="17.25">
      <c r="A93" s="43"/>
      <c r="B93" s="39"/>
      <c r="C93" s="39"/>
      <c r="D93" s="39"/>
      <c r="E93" s="45"/>
      <c r="F93" s="2"/>
      <c r="G93" s="2"/>
      <c r="H93" s="2"/>
    </row>
    <row r="94" spans="1:8" ht="17.25">
      <c r="A94" s="43"/>
      <c r="B94" s="39"/>
      <c r="C94" s="39"/>
      <c r="D94" s="39"/>
      <c r="E94" s="47"/>
      <c r="F94" s="2"/>
      <c r="G94" s="2"/>
      <c r="H94" s="2"/>
    </row>
    <row r="95" spans="1:8" ht="17.25">
      <c r="A95" s="43"/>
      <c r="B95" s="39"/>
      <c r="C95" s="39"/>
      <c r="D95" s="39"/>
      <c r="E95" s="39"/>
      <c r="F95" s="2"/>
      <c r="G95" s="2"/>
      <c r="H95" s="2"/>
    </row>
    <row r="96" spans="1:8" ht="15">
      <c r="A96" s="48"/>
      <c r="B96" s="2"/>
      <c r="C96" s="2"/>
      <c r="D96" s="2"/>
      <c r="E96" s="2"/>
      <c r="F96" s="2"/>
      <c r="G96" s="2"/>
      <c r="H96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22.5">
      <c r="A3" s="1" t="str">
        <f>ARG!$A$3</f>
        <v>MONTH ENDED:  JUNE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2.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7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">
      <c r="A13" s="93" t="s">
        <v>74</v>
      </c>
      <c r="B13" s="13"/>
      <c r="C13" s="14"/>
      <c r="D13" s="73">
        <v>16</v>
      </c>
      <c r="E13" s="99">
        <v>2732581</v>
      </c>
      <c r="F13" s="111">
        <v>645610</v>
      </c>
      <c r="G13" s="104">
        <f>F13/E13</f>
        <v>0.23626381066105634</v>
      </c>
      <c r="H13" s="15"/>
    </row>
    <row r="14" spans="1:8" ht="15">
      <c r="A14" s="93" t="s">
        <v>107</v>
      </c>
      <c r="B14" s="13"/>
      <c r="C14" s="14"/>
      <c r="D14" s="73">
        <v>3</v>
      </c>
      <c r="E14" s="99">
        <v>554594</v>
      </c>
      <c r="F14" s="111">
        <v>108795.5</v>
      </c>
      <c r="G14" s="104">
        <f>F14/E14</f>
        <v>0.19617143351713145</v>
      </c>
      <c r="H14" s="15"/>
    </row>
    <row r="15" spans="1:8" ht="1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">
      <c r="A16" s="93" t="s">
        <v>104</v>
      </c>
      <c r="B16" s="13"/>
      <c r="C16" s="14"/>
      <c r="D16" s="73">
        <v>1</v>
      </c>
      <c r="E16" s="99">
        <v>156103</v>
      </c>
      <c r="F16" s="111">
        <v>25961</v>
      </c>
      <c r="G16" s="104">
        <f>F16/E16</f>
        <v>0.16630686149529478</v>
      </c>
      <c r="H16" s="15"/>
    </row>
    <row r="17" spans="1:8" ht="15">
      <c r="A17" s="93" t="s">
        <v>78</v>
      </c>
      <c r="B17" s="13"/>
      <c r="C17" s="14"/>
      <c r="D17" s="73">
        <v>2</v>
      </c>
      <c r="E17" s="99">
        <v>626319</v>
      </c>
      <c r="F17" s="111">
        <v>98287</v>
      </c>
      <c r="G17" s="104">
        <f>F17/E17</f>
        <v>0.15692801910847348</v>
      </c>
      <c r="H17" s="15"/>
    </row>
    <row r="18" spans="1:8" ht="15">
      <c r="A18" s="70" t="s">
        <v>115</v>
      </c>
      <c r="B18" s="13"/>
      <c r="C18" s="14"/>
      <c r="D18" s="73">
        <v>1</v>
      </c>
      <c r="E18" s="99">
        <v>364395</v>
      </c>
      <c r="F18" s="111">
        <v>86155</v>
      </c>
      <c r="G18" s="104">
        <f>F18/E18</f>
        <v>0.2364329916711261</v>
      </c>
      <c r="H18" s="15"/>
    </row>
    <row r="19" spans="1:8" ht="1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">
      <c r="A20" s="93" t="s">
        <v>15</v>
      </c>
      <c r="B20" s="13"/>
      <c r="C20" s="14"/>
      <c r="D20" s="73">
        <v>2</v>
      </c>
      <c r="E20" s="99">
        <v>1195958</v>
      </c>
      <c r="F20" s="111">
        <v>162786</v>
      </c>
      <c r="G20" s="104">
        <f>F20/E20</f>
        <v>0.13611347555683392</v>
      </c>
      <c r="H20" s="15"/>
    </row>
    <row r="21" spans="1:8" ht="1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">
      <c r="A23" s="93" t="s">
        <v>116</v>
      </c>
      <c r="B23" s="13"/>
      <c r="C23" s="14"/>
      <c r="D23" s="73">
        <v>3</v>
      </c>
      <c r="E23" s="99">
        <v>848022</v>
      </c>
      <c r="F23" s="111">
        <v>162598.51</v>
      </c>
      <c r="G23" s="104">
        <f aca="true" t="shared" si="0" ref="G23:G29">F23/E23</f>
        <v>0.19173855159418035</v>
      </c>
      <c r="H23" s="15"/>
    </row>
    <row r="24" spans="1:8" ht="15">
      <c r="A24" s="93" t="s">
        <v>18</v>
      </c>
      <c r="B24" s="13"/>
      <c r="C24" s="14"/>
      <c r="D24" s="73">
        <v>2</v>
      </c>
      <c r="E24" s="99">
        <v>1425449</v>
      </c>
      <c r="F24" s="111">
        <v>343331.5</v>
      </c>
      <c r="G24" s="104">
        <f t="shared" si="0"/>
        <v>0.24085849441123464</v>
      </c>
      <c r="H24" s="15"/>
    </row>
    <row r="25" spans="1:8" ht="15">
      <c r="A25" s="94" t="s">
        <v>20</v>
      </c>
      <c r="B25" s="13"/>
      <c r="C25" s="14"/>
      <c r="D25" s="73">
        <v>4</v>
      </c>
      <c r="E25" s="99">
        <v>734299</v>
      </c>
      <c r="F25" s="111">
        <v>88515</v>
      </c>
      <c r="G25" s="104">
        <f t="shared" si="0"/>
        <v>0.12054353880367534</v>
      </c>
      <c r="H25" s="15"/>
    </row>
    <row r="26" spans="1:8" ht="1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">
      <c r="A29" s="70" t="s">
        <v>24</v>
      </c>
      <c r="B29" s="13"/>
      <c r="C29" s="14"/>
      <c r="D29" s="73">
        <v>1</v>
      </c>
      <c r="E29" s="99">
        <v>33675</v>
      </c>
      <c r="F29" s="111">
        <v>9919</v>
      </c>
      <c r="G29" s="104">
        <f t="shared" si="0"/>
        <v>0.29455085374907203</v>
      </c>
      <c r="H29" s="15"/>
    </row>
    <row r="30" spans="1:8" ht="1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">
      <c r="A32" s="70" t="s">
        <v>111</v>
      </c>
      <c r="B32" s="13"/>
      <c r="C32" s="14"/>
      <c r="D32" s="73">
        <v>1</v>
      </c>
      <c r="E32" s="99">
        <v>93799</v>
      </c>
      <c r="F32" s="111">
        <v>16183</v>
      </c>
      <c r="G32" s="104">
        <f>F32/E32</f>
        <v>0.17252849177496563</v>
      </c>
      <c r="H32" s="15"/>
    </row>
    <row r="33" spans="1:8" ht="1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">
      <c r="A34" s="70" t="s">
        <v>76</v>
      </c>
      <c r="B34" s="13"/>
      <c r="C34" s="14"/>
      <c r="D34" s="73">
        <v>6</v>
      </c>
      <c r="E34" s="99">
        <v>3861010</v>
      </c>
      <c r="F34" s="111">
        <v>639948</v>
      </c>
      <c r="G34" s="104">
        <f>F34/E34</f>
        <v>0.16574626846343316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">
      <c r="A39" s="19" t="s">
        <v>31</v>
      </c>
      <c r="B39" s="20"/>
      <c r="C39" s="21"/>
      <c r="D39" s="81">
        <f>SUM(D9:D38)</f>
        <v>42</v>
      </c>
      <c r="E39" s="82">
        <f>SUM(E9:E38)</f>
        <v>12626204</v>
      </c>
      <c r="F39" s="82">
        <f>SUM(F9:F38)</f>
        <v>2388089.51</v>
      </c>
      <c r="G39" s="106">
        <f>F39/E39</f>
        <v>0.1891375673955529</v>
      </c>
      <c r="H39" s="15"/>
    </row>
    <row r="40" spans="1:8" ht="15">
      <c r="A40" s="120"/>
      <c r="B40" s="121"/>
      <c r="C40" s="21"/>
      <c r="D40" s="122"/>
      <c r="E40" s="123"/>
      <c r="F40" s="123"/>
      <c r="G40" s="124"/>
      <c r="H40" s="15"/>
    </row>
    <row r="41" spans="1:8" ht="17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">
      <c r="A44" s="27" t="s">
        <v>33</v>
      </c>
      <c r="B44" s="28"/>
      <c r="C44" s="14"/>
      <c r="D44" s="73">
        <v>149</v>
      </c>
      <c r="E44" s="74">
        <v>23732955.61</v>
      </c>
      <c r="F44" s="74">
        <v>1239554</v>
      </c>
      <c r="G44" s="104">
        <f>1-(+F44/E44)</f>
        <v>0.9477707698792599</v>
      </c>
      <c r="H44" s="15"/>
    </row>
    <row r="45" spans="1:8" ht="15">
      <c r="A45" s="27" t="s">
        <v>34</v>
      </c>
      <c r="B45" s="28"/>
      <c r="C45" s="14"/>
      <c r="D45" s="73">
        <v>6</v>
      </c>
      <c r="E45" s="74">
        <v>3934774.81</v>
      </c>
      <c r="F45" s="74">
        <v>268539.34</v>
      </c>
      <c r="G45" s="104">
        <f aca="true" t="shared" si="1" ref="G45:G55">1-(+F45/E45)</f>
        <v>0.9317522976619849</v>
      </c>
      <c r="H45" s="15"/>
    </row>
    <row r="46" spans="1:8" ht="15">
      <c r="A46" s="27" t="s">
        <v>35</v>
      </c>
      <c r="B46" s="28"/>
      <c r="C46" s="14"/>
      <c r="D46" s="73">
        <v>156</v>
      </c>
      <c r="E46" s="74">
        <v>21540893.77</v>
      </c>
      <c r="F46" s="74">
        <v>1086201.78</v>
      </c>
      <c r="G46" s="104">
        <f t="shared" si="1"/>
        <v>0.9495748973279488</v>
      </c>
      <c r="H46" s="15"/>
    </row>
    <row r="47" spans="1:8" ht="15">
      <c r="A47" s="27" t="s">
        <v>36</v>
      </c>
      <c r="B47" s="28"/>
      <c r="C47" s="14"/>
      <c r="D47" s="73">
        <v>2</v>
      </c>
      <c r="E47" s="74">
        <v>490968</v>
      </c>
      <c r="F47" s="74">
        <v>17973.23</v>
      </c>
      <c r="G47" s="104">
        <f t="shared" si="1"/>
        <v>0.9633922577438856</v>
      </c>
      <c r="H47" s="15"/>
    </row>
    <row r="48" spans="1:8" ht="15">
      <c r="A48" s="27" t="s">
        <v>37</v>
      </c>
      <c r="B48" s="28"/>
      <c r="C48" s="14"/>
      <c r="D48" s="73">
        <v>119</v>
      </c>
      <c r="E48" s="74">
        <v>13675771.42</v>
      </c>
      <c r="F48" s="74">
        <v>904941.24</v>
      </c>
      <c r="G48" s="104">
        <f t="shared" si="1"/>
        <v>0.9338288706203017</v>
      </c>
      <c r="H48" s="15"/>
    </row>
    <row r="49" spans="1:8" ht="1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">
      <c r="A50" s="27" t="s">
        <v>39</v>
      </c>
      <c r="B50" s="28"/>
      <c r="C50" s="14"/>
      <c r="D50" s="73">
        <v>10</v>
      </c>
      <c r="E50" s="74">
        <v>2382120</v>
      </c>
      <c r="F50" s="74">
        <v>159985.4</v>
      </c>
      <c r="G50" s="104">
        <f t="shared" si="1"/>
        <v>0.9328390677211895</v>
      </c>
      <c r="H50" s="2"/>
    </row>
    <row r="51" spans="1:8" ht="15">
      <c r="A51" s="27" t="s">
        <v>40</v>
      </c>
      <c r="B51" s="28"/>
      <c r="C51" s="14"/>
      <c r="D51" s="73">
        <v>4</v>
      </c>
      <c r="E51" s="74">
        <v>1058475</v>
      </c>
      <c r="F51" s="74">
        <v>95835.8</v>
      </c>
      <c r="G51" s="104">
        <f t="shared" si="1"/>
        <v>0.9094586079028791</v>
      </c>
      <c r="H51" s="2"/>
    </row>
    <row r="52" spans="1:8" ht="15">
      <c r="A52" s="54" t="s">
        <v>41</v>
      </c>
      <c r="B52" s="28"/>
      <c r="C52" s="14"/>
      <c r="D52" s="73">
        <v>2</v>
      </c>
      <c r="E52" s="74">
        <v>374100</v>
      </c>
      <c r="F52" s="74">
        <v>3576</v>
      </c>
      <c r="G52" s="104">
        <f t="shared" si="1"/>
        <v>0.9904410585404972</v>
      </c>
      <c r="H52" s="2"/>
    </row>
    <row r="53" spans="1:8" ht="1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">
      <c r="A54" s="27" t="s">
        <v>99</v>
      </c>
      <c r="B54" s="28"/>
      <c r="C54" s="14"/>
      <c r="D54" s="73">
        <v>1390</v>
      </c>
      <c r="E54" s="74">
        <v>127192308.72</v>
      </c>
      <c r="F54" s="74">
        <v>13738426.74</v>
      </c>
      <c r="G54" s="104">
        <f t="shared" si="1"/>
        <v>0.891986969351711</v>
      </c>
      <c r="H54" s="2"/>
    </row>
    <row r="55" spans="1:8" ht="15">
      <c r="A55" s="71" t="s">
        <v>100</v>
      </c>
      <c r="B55" s="30"/>
      <c r="C55" s="14"/>
      <c r="D55" s="73">
        <v>8</v>
      </c>
      <c r="E55" s="74">
        <v>442127.1</v>
      </c>
      <c r="F55" s="74">
        <v>30166.43</v>
      </c>
      <c r="G55" s="104">
        <f t="shared" si="1"/>
        <v>0.9317697784189207</v>
      </c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">
      <c r="A60" s="32"/>
      <c r="B60" s="18"/>
      <c r="C60" s="14"/>
      <c r="D60" s="77"/>
      <c r="E60" s="80"/>
      <c r="F60" s="80"/>
      <c r="G60" s="105"/>
      <c r="H60" s="2"/>
    </row>
    <row r="61" spans="1:8" ht="15">
      <c r="A61" s="20" t="s">
        <v>45</v>
      </c>
      <c r="B61" s="20"/>
      <c r="C61" s="21"/>
      <c r="D61" s="81">
        <f>SUM(D44:D57)</f>
        <v>1846</v>
      </c>
      <c r="E61" s="82">
        <f>SUM(E44:E60)</f>
        <v>194824494.42999998</v>
      </c>
      <c r="F61" s="82">
        <f>SUM(F44:F60)</f>
        <v>17545199.96</v>
      </c>
      <c r="G61" s="110">
        <f>1-(+F61/E61)</f>
        <v>0.9099435622233633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7.25">
      <c r="A63" s="35" t="s">
        <v>46</v>
      </c>
      <c r="B63" s="36"/>
      <c r="C63" s="36"/>
      <c r="D63" s="36"/>
      <c r="E63" s="36"/>
      <c r="F63" s="37">
        <f>F61+F39</f>
        <v>19933289.47</v>
      </c>
      <c r="G63" s="36"/>
      <c r="H63" s="2"/>
    </row>
    <row r="64" spans="1:8" ht="17.25">
      <c r="A64" s="43"/>
      <c r="B64" s="39"/>
      <c r="C64" s="39"/>
      <c r="D64" s="39"/>
      <c r="E64" s="44"/>
      <c r="F64" s="2"/>
      <c r="G64" s="2"/>
      <c r="H64" s="2"/>
    </row>
    <row r="65" spans="1:8" ht="1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">
      <c r="A68" s="4"/>
      <c r="B68" s="40"/>
      <c r="C68" s="40"/>
      <c r="D68" s="40"/>
      <c r="E68" s="40"/>
      <c r="F68" s="41"/>
      <c r="G68" s="40"/>
      <c r="H68" s="2"/>
    </row>
    <row r="69" spans="1:8" ht="17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7.25">
      <c r="A70" s="43"/>
      <c r="B70" s="39"/>
      <c r="C70" s="39"/>
      <c r="D70" s="39"/>
      <c r="E70" s="39"/>
      <c r="F70" s="2"/>
      <c r="G70" s="2"/>
      <c r="H70" s="2"/>
    </row>
    <row r="71" spans="1:8" ht="1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Jennifer Bruns</cp:lastModifiedBy>
  <cp:lastPrinted>2022-08-09T12:44:19Z</cp:lastPrinted>
  <dcterms:created xsi:type="dcterms:W3CDTF">2012-06-07T14:04:25Z</dcterms:created>
  <dcterms:modified xsi:type="dcterms:W3CDTF">2022-08-09T13:00:47Z</dcterms:modified>
  <cp:category/>
  <cp:version/>
  <cp:contentType/>
  <cp:contentStatus/>
</cp:coreProperties>
</file>