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-210" yWindow="135" windowWidth="7845" windowHeight="4080" tabRatio="684" activeTab="7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 calcMode="autoNoTable" iterate="1" iterateCount="1" iterateDelta="0"/>
</workbook>
</file>

<file path=xl/calcChain.xml><?xml version="1.0" encoding="utf-8"?>
<calcChain xmlns="http://schemas.openxmlformats.org/spreadsheetml/2006/main">
  <c r="A3" i="4" l="1"/>
  <c r="F63" i="4"/>
  <c r="G61" i="4"/>
  <c r="F61" i="4"/>
  <c r="E61" i="4"/>
  <c r="D61" i="4"/>
  <c r="G54" i="4"/>
  <c r="G53" i="4"/>
  <c r="G52" i="4"/>
  <c r="G51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4" i="4"/>
  <c r="G11" i="4"/>
  <c r="G10" i="4"/>
  <c r="F63" i="1"/>
  <c r="F61" i="14"/>
  <c r="F63" i="14"/>
  <c r="E61" i="14"/>
  <c r="D61" i="14"/>
  <c r="G55" i="14"/>
  <c r="G54" i="14"/>
  <c r="G52" i="14"/>
  <c r="G51" i="14"/>
  <c r="G50" i="14"/>
  <c r="G48" i="14"/>
  <c r="G47" i="14"/>
  <c r="G46" i="14"/>
  <c r="G44" i="14"/>
  <c r="G39" i="14"/>
  <c r="F39" i="14"/>
  <c r="E39" i="14"/>
  <c r="D39" i="14"/>
  <c r="G34" i="14"/>
  <c r="G30" i="14"/>
  <c r="G29" i="14"/>
  <c r="G26" i="14"/>
  <c r="G24" i="14"/>
  <c r="G19" i="14"/>
  <c r="G15" i="14"/>
  <c r="G60" i="12"/>
  <c r="F60" i="12"/>
  <c r="E60" i="12"/>
  <c r="D60" i="12"/>
  <c r="G53" i="12"/>
  <c r="G50" i="12"/>
  <c r="G48" i="12"/>
  <c r="G47" i="12"/>
  <c r="G46" i="12"/>
  <c r="G44" i="12"/>
  <c r="F39" i="12"/>
  <c r="F62" i="12"/>
  <c r="E39" i="12"/>
  <c r="G39" i="12"/>
  <c r="D39" i="12"/>
  <c r="G33" i="12"/>
  <c r="G18" i="12"/>
  <c r="G17" i="12"/>
  <c r="F60" i="7"/>
  <c r="G60" i="7"/>
  <c r="E60" i="7"/>
  <c r="D60" i="7"/>
  <c r="G53" i="7"/>
  <c r="G50" i="7"/>
  <c r="G48" i="7"/>
  <c r="G47" i="7"/>
  <c r="G46" i="7"/>
  <c r="G44" i="7"/>
  <c r="F39" i="7"/>
  <c r="G39" i="7"/>
  <c r="E39" i="7"/>
  <c r="D39" i="7"/>
  <c r="G31" i="7"/>
  <c r="G9" i="7"/>
  <c r="G61" i="10"/>
  <c r="F61" i="10"/>
  <c r="E61" i="10"/>
  <c r="D61" i="10"/>
  <c r="G54" i="10"/>
  <c r="G52" i="10"/>
  <c r="G50" i="10"/>
  <c r="G49" i="10"/>
  <c r="G48" i="10"/>
  <c r="G47" i="10"/>
  <c r="G46" i="10"/>
  <c r="G45" i="10"/>
  <c r="G44" i="10"/>
  <c r="D39" i="10"/>
  <c r="G34" i="10"/>
  <c r="G33" i="10"/>
  <c r="G29" i="10"/>
  <c r="G28" i="10"/>
  <c r="G26" i="10"/>
  <c r="G25" i="10"/>
  <c r="G20" i="10"/>
  <c r="G19" i="10"/>
  <c r="G16" i="10"/>
  <c r="F15" i="10"/>
  <c r="G15" i="10"/>
  <c r="E15" i="10"/>
  <c r="E39" i="10"/>
  <c r="G12" i="10"/>
  <c r="G10" i="10"/>
  <c r="F63" i="9"/>
  <c r="F61" i="9"/>
  <c r="G61" i="9"/>
  <c r="E61" i="9"/>
  <c r="D61" i="9"/>
  <c r="G54" i="9"/>
  <c r="G52" i="9"/>
  <c r="G51" i="9"/>
  <c r="G50" i="9"/>
  <c r="G48" i="9"/>
  <c r="G47" i="9"/>
  <c r="G46" i="9"/>
  <c r="G45" i="9"/>
  <c r="G44" i="9"/>
  <c r="G39" i="9"/>
  <c r="F39" i="9"/>
  <c r="E39" i="9"/>
  <c r="D39" i="9"/>
  <c r="G34" i="9"/>
  <c r="G32" i="9"/>
  <c r="G29" i="9"/>
  <c r="G25" i="9"/>
  <c r="G24" i="9"/>
  <c r="G23" i="9"/>
  <c r="G20" i="9"/>
  <c r="G18" i="9"/>
  <c r="G17" i="9"/>
  <c r="G16" i="9"/>
  <c r="G14" i="9"/>
  <c r="G13" i="9"/>
  <c r="G62" i="6"/>
  <c r="F62" i="6"/>
  <c r="E62" i="6"/>
  <c r="D62" i="6"/>
  <c r="G55" i="6"/>
  <c r="G54" i="6"/>
  <c r="G53" i="6"/>
  <c r="G52" i="6"/>
  <c r="G51" i="6"/>
  <c r="G50" i="6"/>
  <c r="G48" i="6"/>
  <c r="G47" i="6"/>
  <c r="G46" i="6"/>
  <c r="G45" i="6"/>
  <c r="G44" i="6"/>
  <c r="F39" i="6"/>
  <c r="F64" i="6"/>
  <c r="E39" i="6"/>
  <c r="D39" i="6"/>
  <c r="G34" i="6"/>
  <c r="G33" i="6"/>
  <c r="G32" i="6"/>
  <c r="G30" i="6"/>
  <c r="G25" i="6"/>
  <c r="G23" i="6"/>
  <c r="G21" i="6"/>
  <c r="G19" i="6"/>
  <c r="G18" i="6"/>
  <c r="G17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39" i="5"/>
  <c r="F39" i="5"/>
  <c r="E39" i="5"/>
  <c r="D39" i="5"/>
  <c r="G25" i="5"/>
  <c r="G24" i="5"/>
  <c r="G23" i="5"/>
  <c r="G18" i="5"/>
  <c r="G17" i="5"/>
  <c r="G14" i="5"/>
  <c r="G12" i="5"/>
  <c r="G10" i="5"/>
  <c r="F75" i="3"/>
  <c r="G75" i="3"/>
  <c r="E75" i="3"/>
  <c r="D75" i="3"/>
  <c r="G68" i="3"/>
  <c r="G67" i="3"/>
  <c r="G66" i="3"/>
  <c r="G64" i="3"/>
  <c r="G63" i="3"/>
  <c r="G62" i="3"/>
  <c r="G61" i="3"/>
  <c r="G60" i="3"/>
  <c r="G59" i="3"/>
  <c r="G58" i="3"/>
  <c r="F53" i="3"/>
  <c r="F77" i="3"/>
  <c r="E53" i="3"/>
  <c r="D53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2" i="2"/>
  <c r="G60" i="2"/>
  <c r="F60" i="2"/>
  <c r="E60" i="2"/>
  <c r="D60" i="2"/>
  <c r="G54" i="2"/>
  <c r="G53" i="2"/>
  <c r="G50" i="2"/>
  <c r="G48" i="2"/>
  <c r="G47" i="2"/>
  <c r="G46" i="2"/>
  <c r="F39" i="2"/>
  <c r="G39" i="2"/>
  <c r="E39" i="2"/>
  <c r="D39" i="2"/>
  <c r="G32" i="2"/>
  <c r="G30" i="2"/>
  <c r="G29" i="2"/>
  <c r="G18" i="2"/>
  <c r="F60" i="11"/>
  <c r="F62" i="11"/>
  <c r="E60" i="11"/>
  <c r="D60" i="11"/>
  <c r="G53" i="11"/>
  <c r="G51" i="11"/>
  <c r="G50" i="11"/>
  <c r="G49" i="11"/>
  <c r="G48" i="11"/>
  <c r="G47" i="11"/>
  <c r="G46" i="11"/>
  <c r="G44" i="11"/>
  <c r="F39" i="11"/>
  <c r="G39" i="11"/>
  <c r="E39" i="11"/>
  <c r="D39" i="11"/>
  <c r="G34" i="11"/>
  <c r="G33" i="11"/>
  <c r="G30" i="11"/>
  <c r="G29" i="11"/>
  <c r="G22" i="11"/>
  <c r="G18" i="11"/>
  <c r="G15" i="11"/>
  <c r="G11" i="11"/>
  <c r="G9" i="11"/>
  <c r="F75" i="8"/>
  <c r="F77" i="8"/>
  <c r="E75" i="8"/>
  <c r="D75" i="8"/>
  <c r="G69" i="8"/>
  <c r="G68" i="8"/>
  <c r="G67" i="8"/>
  <c r="G66" i="8"/>
  <c r="G65" i="8"/>
  <c r="G64" i="8"/>
  <c r="G62" i="8"/>
  <c r="G61" i="8"/>
  <c r="G60" i="8"/>
  <c r="G59" i="8"/>
  <c r="G58" i="8"/>
  <c r="F53" i="8"/>
  <c r="G53" i="8"/>
  <c r="E53" i="8"/>
  <c r="D53" i="8"/>
  <c r="G44" i="8"/>
  <c r="G39" i="8"/>
  <c r="F39" i="8"/>
  <c r="E39" i="8"/>
  <c r="D39" i="8"/>
  <c r="G34" i="8"/>
  <c r="G33" i="8"/>
  <c r="G32" i="8"/>
  <c r="G29" i="8"/>
  <c r="G28" i="8"/>
  <c r="G26" i="8"/>
  <c r="G25" i="8"/>
  <c r="G24" i="8"/>
  <c r="G21" i="8"/>
  <c r="G19" i="8"/>
  <c r="G18" i="8"/>
  <c r="G13" i="8"/>
  <c r="G12" i="8"/>
  <c r="G11" i="8"/>
  <c r="G10" i="8"/>
  <c r="F61" i="1"/>
  <c r="E61" i="1"/>
  <c r="D61" i="1"/>
  <c r="G54" i="1"/>
  <c r="G52" i="1"/>
  <c r="G50" i="1"/>
  <c r="G49" i="1"/>
  <c r="G48" i="1"/>
  <c r="G47" i="1"/>
  <c r="G46" i="1"/>
  <c r="G45" i="1"/>
  <c r="G44" i="1"/>
  <c r="F39" i="1"/>
  <c r="G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G61" i="14"/>
  <c r="F62" i="7"/>
  <c r="F39" i="10"/>
  <c r="G39" i="6"/>
  <c r="G62" i="5"/>
  <c r="G60" i="11"/>
  <c r="G75" i="8"/>
  <c r="G61" i="1"/>
  <c r="G39" i="10"/>
  <c r="F63" i="10"/>
  <c r="B17" i="13"/>
  <c r="B12" i="13"/>
  <c r="B16" i="13"/>
  <c r="B11" i="13"/>
  <c r="A3" i="14"/>
  <c r="A4" i="13"/>
  <c r="A3" i="12"/>
  <c r="A3" i="11"/>
  <c r="A3" i="10"/>
  <c r="A3" i="9"/>
  <c r="A3" i="8"/>
  <c r="A3" i="7"/>
  <c r="A3" i="6"/>
  <c r="A3" i="5"/>
  <c r="A3" i="3"/>
  <c r="A3" i="2"/>
  <c r="B8" i="13"/>
  <c r="B6" i="13"/>
  <c r="B7" i="13"/>
  <c r="B18" i="13"/>
  <c r="B19" i="13"/>
  <c r="B13" i="13"/>
  <c r="B14" i="13"/>
  <c r="B21" i="13"/>
  <c r="B9" i="13"/>
</calcChain>
</file>

<file path=xl/sharedStrings.xml><?xml version="1.0" encoding="utf-8"?>
<sst xmlns="http://schemas.openxmlformats.org/spreadsheetml/2006/main" count="963" uniqueCount="162">
  <si>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</si>
  <si>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</si>
  <si>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</si>
  <si>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</si>
  <si>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</si>
  <si>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</si>
  <si>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</si>
  <si>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</si>
  <si>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</si>
  <si>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</si>
  <si>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</si>
  <si>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</si>
  <si>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</si>
  <si>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</si>
  <si>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</si>
  <si>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</si>
  <si>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</si>
  <si>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</si>
  <si>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</si>
  <si>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</si>
  <si>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</si>
  <si>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</si>
  <si>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</si>
  <si>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</si>
  <si>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</si>
  <si>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</si>
  <si>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</si>
  <si>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</si>
  <si>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</si>
  <si>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</si>
  <si>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</si>
  <si>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</si>
  <si>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</si>
  <si>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</si>
  <si>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</si>
  <si>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</si>
  <si>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</si>
  <si>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</si>
  <si>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</si>
  <si>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</si>
  <si>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</si>
  <si>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</si>
  <si>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</si>
  <si>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</si>
  <si>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</si>
  <si>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</si>
  <si>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</si>
  <si>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</si>
  <si>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</si>
  <si>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</si>
  <si>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</si>
  <si>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</si>
  <si>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</si>
  <si>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</si>
  <si>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</si>
  <si>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</si>
  <si>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</si>
  <si>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</si>
  <si>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</si>
  <si>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</si>
  <si>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</si>
  <si>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</si>
  <si>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</si>
  <si>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</si>
  <si>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</si>
  <si>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</si>
  <si>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</si>
  <si>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</si>
  <si>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</si>
  <si>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</si>
  <si>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</si>
  <si>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</si>
  <si>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</si>
  <si>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</si>
  <si>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</si>
  <si>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</si>
  <si>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</si>
  <si>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</si>
  <si>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</si>
  <si>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 xml:space="preserve">   Blackjack Switch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</si>
  <si>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</si>
  <si>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</si>
  <si>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</si>
  <si>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</si>
  <si>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</si>
  <si>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</si>
  <si>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</si>
  <si>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</si>
  <si>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</si>
  <si>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</si>
  <si>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</si>
  <si>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</si>
  <si>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</si>
  <si>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</si>
  <si>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</si>
  <si>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</si>
  <si>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</si>
  <si>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</si>
  <si>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</si>
  <si>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</si>
  <si>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</si>
  <si>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</si>
  <si>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</si>
  <si>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</si>
  <si>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</si>
  <si>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</si>
  <si>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</si>
  <si>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</si>
  <si>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</si>
  <si>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</si>
  <si>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3 Card Poker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</si>
  <si>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</si>
  <si>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</si>
  <si>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</si>
  <si>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</si>
  <si>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</si>
  <si>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</si>
  <si>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</si>
  <si>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</si>
  <si>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</si>
  <si>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</si>
  <si>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</si>
  <si>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</si>
  <si>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</si>
  <si>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</si>
  <si>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</si>
  <si>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</si>
  <si>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</si>
  <si>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</si>
  <si>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</si>
  <si>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</si>
  <si>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</si>
  <si>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</si>
  <si>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</si>
  <si>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</si>
  <si>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</si>
  <si>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</si>
  <si>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</si>
  <si>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</si>
  <si>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>HYBRID TABLES</t>
  </si>
  <si>
    <t xml:space="preserve">   Hybrid Tournaments</t>
  </si>
  <si>
    <t xml:space="preserve">     TOTAL HYBRID: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</si>
  <si>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</si>
  <si>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</si>
  <si>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</si>
  <si>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</si>
  <si>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</si>
  <si>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Super Three Card</t>
  </si>
  <si>
    <t>HYBRID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</si>
  <si>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</si>
  <si>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</si>
  <si>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</si>
  <si>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</si>
  <si>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</si>
  <si>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</si>
  <si>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Mini Baccarat Dragon Bonus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</si>
  <si>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</si>
  <si>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</si>
  <si>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</si>
  <si>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</si>
  <si>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</si>
  <si>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>MONTH ENDED: 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</si>
</sst>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</borders>
  <cellStyleXfs count="1">
    <xf numFmtId="0" fontId="0" fillId="0" borderId="0"/>
  </cellStyleXfs>
  <cellXfs count="140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0" fillId="0" borderId="1" xfId="0" applyNumberFormat="1" applyFont="1" applyBorder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40" fontId="8" fillId="0" borderId="3" xfId="0" applyNumberFormat="1" applyFont="1" applyBorder="1" applyAlignment="1" applyProtection="1">
      <protection locked="0"/>
    </xf>
    <xf numFmtId="164" fontId="8" fillId="0" borderId="3" xfId="0" applyNumberFormat="1" applyFont="1" applyBorder="1" applyAlignment="1" applyProtection="1">
      <protection locked="0"/>
    </xf>
    <xf numFmtId="4" fontId="8" fillId="0" borderId="3" xfId="0" applyNumberFormat="1" applyFont="1" applyBorder="1" applyAlignment="1" applyProtection="1"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4" fontId="8" fillId="2" borderId="3" xfId="0" applyNumberFormat="1" applyFont="1" applyFill="1" applyBorder="1" applyAlignment="1" applyProtection="1">
      <protection locked="0"/>
    </xf>
    <xf numFmtId="164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protection locked="0"/>
    </xf>
    <xf numFmtId="3" fontId="10" fillId="2" borderId="3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/>
    <xf numFmtId="164" fontId="10" fillId="0" borderId="3" xfId="0" applyNumberFormat="1" applyFont="1" applyBorder="1" applyAlignment="1" applyProtection="1">
      <protection locked="0"/>
    </xf>
    <xf numFmtId="0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/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1" xfId="0" applyNumberFormat="1" applyFont="1" applyBorder="1" applyAlignment="1"/>
    <xf numFmtId="4" fontId="20" fillId="0" borderId="1" xfId="0" applyNumberFormat="1" applyFont="1" applyBorder="1" applyAlignment="1"/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0" fontId="8" fillId="2" borderId="3" xfId="0" applyNumberFormat="1" applyFont="1" applyFill="1" applyBorder="1" applyAlignment="1" applyProtection="1">
      <protection locked="0"/>
    </xf>
    <xf numFmtId="40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Border="1" applyAlignment="1">
      <alignment horizontal="center"/>
    </xf>
    <xf numFmtId="40" fontId="8" fillId="5" borderId="3" xfId="0" applyNumberFormat="1" applyFont="1" applyFill="1" applyBorder="1" applyAlignment="1" applyProtection="1">
      <protection locked="0"/>
    </xf>
    <xf numFmtId="10" fontId="8" fillId="0" borderId="3" xfId="0" applyNumberFormat="1" applyFont="1" applyBorder="1" applyAlignment="1" applyProtection="1">
      <protection locked="0"/>
    </xf>
    <xf numFmtId="3" fontId="8" fillId="5" borderId="3" xfId="0" applyNumberFormat="1" applyFont="1" applyFill="1" applyBorder="1" applyAlignment="1" applyProtection="1">
      <alignment horizontal="center"/>
      <protection locked="0"/>
    </xf>
    <xf numFmtId="164" fontId="8" fillId="5" borderId="3" xfId="0" applyNumberFormat="1" applyFont="1" applyFill="1" applyBorder="1" applyAlignment="1" applyProtection="1">
      <protection locked="0"/>
    </xf>
    <xf numFmtId="4" fontId="8" fillId="5" borderId="3" xfId="0" applyNumberFormat="1" applyFont="1" applyFill="1" applyBorder="1" applyAlignment="1" applyProtection="1">
      <protection locked="0"/>
    </xf>
    <xf numFmtId="164" fontId="8" fillId="0" borderId="6" xfId="0" applyNumberFormat="1" applyFont="1" applyBorder="1" applyAlignment="1" applyProtection="1">
      <protection locked="0"/>
    </xf>
    <xf numFmtId="164" fontId="8" fillId="3" borderId="6" xfId="0" applyNumberFormat="1" applyFont="1" applyFill="1" applyBorder="1" applyAlignment="1" applyProtection="1">
      <protection locked="0"/>
    </xf>
    <xf numFmtId="164" fontId="10" fillId="0" borderId="6" xfId="0" applyNumberFormat="1" applyFont="1" applyBorder="1" applyAlignment="1" applyProtection="1">
      <protection locked="0"/>
    </xf>
    <xf numFmtId="4" fontId="6" fillId="0" borderId="0" xfId="0" applyNumberFormat="1" applyFont="1" applyBorder="1" applyAlignment="1">
      <alignment horizontal="centerContinuous"/>
    </xf>
    <xf numFmtId="0" fontId="6" fillId="2" borderId="0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Continuous"/>
    </xf>
    <xf numFmtId="164" fontId="10" fillId="0" borderId="8" xfId="0" applyNumberFormat="1" applyFont="1" applyBorder="1" applyAlignment="1" applyProtection="1">
      <protection locked="0"/>
    </xf>
    <xf numFmtId="40" fontId="8" fillId="0" borderId="3" xfId="0" applyNumberFormat="1" applyFont="1" applyFill="1" applyBorder="1" applyAlignment="1" applyProtection="1">
      <protection locked="0"/>
    </xf>
    <xf numFmtId="3" fontId="8" fillId="0" borderId="5" xfId="0" applyNumberFormat="1" applyFont="1" applyBorder="1" applyAlignment="1" applyProtection="1">
      <alignment horizontal="center"/>
      <protection locked="0"/>
    </xf>
    <xf numFmtId="40" fontId="8" fillId="0" borderId="5" xfId="0" applyNumberFormat="1" applyFont="1" applyBorder="1" applyAlignment="1" applyProtection="1">
      <protection locked="0"/>
    </xf>
    <xf numFmtId="0" fontId="10" fillId="0" borderId="0" xfId="0" applyNumberFormat="1" applyFont="1" applyAlignment="1">
      <alignment horizontal="left"/>
    </xf>
    <xf numFmtId="164" fontId="13" fillId="0" borderId="9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/>
    <xf numFmtId="164" fontId="10" fillId="0" borderId="1" xfId="0" applyNumberFormat="1" applyFont="1" applyBorder="1" applyAlignment="1" applyProtection="1">
      <protection locked="0"/>
    </xf>
    <xf numFmtId="0" fontId="16" fillId="0" borderId="10" xfId="0" applyFont="1" applyBorder="1" applyAlignment="1"/>
    <xf numFmtId="3" fontId="13" fillId="0" borderId="11" xfId="0" applyNumberFormat="1" applyFont="1" applyBorder="1" applyAlignment="1">
      <alignment horizontal="center"/>
    </xf>
    <xf numFmtId="0" fontId="16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0" fontId="16" fillId="4" borderId="12" xfId="0" applyFont="1" applyFill="1" applyBorder="1" applyAlignment="1"/>
    <xf numFmtId="4" fontId="12" fillId="4" borderId="9" xfId="0" applyNumberFormat="1" applyFont="1" applyFill="1" applyBorder="1" applyAlignment="1">
      <alignment horizontal="center"/>
    </xf>
    <xf numFmtId="164" fontId="13" fillId="4" borderId="9" xfId="0" applyNumberFormat="1" applyFont="1" applyFill="1" applyBorder="1" applyAlignment="1">
      <alignment horizontal="center"/>
    </xf>
    <xf numFmtId="4" fontId="12" fillId="4" borderId="13" xfId="0" applyNumberFormat="1" applyFont="1" applyFill="1" applyBorder="1" applyAlignment="1">
      <alignment horizontal="center"/>
    </xf>
    <xf numFmtId="0" fontId="13" fillId="0" borderId="14" xfId="0" applyFont="1" applyBorder="1" applyAlignment="1"/>
    <xf numFmtId="0" fontId="12" fillId="0" borderId="14" xfId="0" applyFont="1" applyBorder="1" applyAlignment="1"/>
    <xf numFmtId="4" fontId="13" fillId="0" borderId="11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/>
    <xf numFmtId="3" fontId="10" fillId="2" borderId="5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161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153</v>
      </c>
      <c r="B9" s="13"/>
      <c r="C9" s="14"/>
      <c r="D9" s="73">
        <v>3</v>
      </c>
      <c r="E9" s="99">
        <v>526691</v>
      </c>
      <c r="F9" s="74">
        <v>95363</v>
      </c>
      <c r="G9" s="104">
        <f>F9/E9</f>
        <v>0.18106062188265984</v>
      </c>
      <c r="H9" s="15"/>
    </row>
    <row r="10" spans="1:8" ht="15.75" x14ac:dyDescent="0.25">
      <c r="A10" s="93" t="s">
        <v>11</v>
      </c>
      <c r="B10" s="13"/>
      <c r="C10" s="14"/>
      <c r="D10" s="73">
        <v>6</v>
      </c>
      <c r="E10" s="99">
        <v>1131256</v>
      </c>
      <c r="F10" s="74">
        <v>196539</v>
      </c>
      <c r="G10" s="104">
        <f>F10/E10</f>
        <v>0.17373521112816198</v>
      </c>
      <c r="H10" s="15"/>
    </row>
    <row r="11" spans="1:8" ht="15.75" x14ac:dyDescent="0.25">
      <c r="A11" s="93" t="s">
        <v>73</v>
      </c>
      <c r="B11" s="13"/>
      <c r="C11" s="14"/>
      <c r="D11" s="73"/>
      <c r="E11" s="99"/>
      <c r="F11" s="74"/>
      <c r="G11" s="104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74"/>
      <c r="G12" s="104"/>
      <c r="H12" s="15"/>
    </row>
    <row r="13" spans="1:8" ht="15.75" x14ac:dyDescent="0.25">
      <c r="A13" s="93" t="s">
        <v>74</v>
      </c>
      <c r="B13" s="13"/>
      <c r="C13" s="14"/>
      <c r="D13" s="73">
        <v>11</v>
      </c>
      <c r="E13" s="99">
        <v>1694308</v>
      </c>
      <c r="F13" s="74">
        <v>-117410.5</v>
      </c>
      <c r="G13" s="104">
        <f t="shared" ref="G13:G22" si="0">F13/E13</f>
        <v>-6.9297022737306327E-2</v>
      </c>
      <c r="H13" s="15"/>
    </row>
    <row r="14" spans="1:8" ht="15.75" x14ac:dyDescent="0.25">
      <c r="A14" s="93" t="s">
        <v>122</v>
      </c>
      <c r="B14" s="13"/>
      <c r="C14" s="14"/>
      <c r="D14" s="73"/>
      <c r="E14" s="99"/>
      <c r="F14" s="74"/>
      <c r="G14" s="104"/>
      <c r="H14" s="15"/>
    </row>
    <row r="15" spans="1:8" ht="15.75" x14ac:dyDescent="0.25">
      <c r="A15" s="93" t="s">
        <v>114</v>
      </c>
      <c r="B15" s="13"/>
      <c r="C15" s="14"/>
      <c r="D15" s="73">
        <v>1</v>
      </c>
      <c r="E15" s="99">
        <v>132916</v>
      </c>
      <c r="F15" s="74">
        <v>34362.5</v>
      </c>
      <c r="G15" s="104">
        <f t="shared" si="0"/>
        <v>0.25852794245989946</v>
      </c>
      <c r="H15" s="15"/>
    </row>
    <row r="16" spans="1:8" ht="15.75" x14ac:dyDescent="0.25">
      <c r="A16" s="93" t="s">
        <v>123</v>
      </c>
      <c r="B16" s="13"/>
      <c r="C16" s="14"/>
      <c r="D16" s="73">
        <v>2</v>
      </c>
      <c r="E16" s="99">
        <v>3594853</v>
      </c>
      <c r="F16" s="74">
        <v>698545</v>
      </c>
      <c r="G16" s="104">
        <f t="shared" si="0"/>
        <v>0.1943180986816429</v>
      </c>
      <c r="H16" s="15"/>
    </row>
    <row r="17" spans="1:8" ht="15.75" x14ac:dyDescent="0.25">
      <c r="A17" s="93" t="s">
        <v>154</v>
      </c>
      <c r="B17" s="13"/>
      <c r="C17" s="14"/>
      <c r="D17" s="73">
        <v>4</v>
      </c>
      <c r="E17" s="99">
        <v>6373484</v>
      </c>
      <c r="F17" s="74">
        <v>900711</v>
      </c>
      <c r="G17" s="104">
        <f t="shared" si="0"/>
        <v>0.1413216068323071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314383</v>
      </c>
      <c r="F18" s="74">
        <v>46196.5</v>
      </c>
      <c r="G18" s="104">
        <f t="shared" si="0"/>
        <v>0.14694337798163387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4"/>
      <c r="H19" s="15"/>
    </row>
    <row r="20" spans="1:8" ht="15.75" x14ac:dyDescent="0.25">
      <c r="A20" s="70" t="s">
        <v>16</v>
      </c>
      <c r="B20" s="13"/>
      <c r="C20" s="14"/>
      <c r="D20" s="73">
        <v>1</v>
      </c>
      <c r="E20" s="99">
        <v>1233990</v>
      </c>
      <c r="F20" s="74">
        <v>323072.5</v>
      </c>
      <c r="G20" s="104">
        <f t="shared" si="0"/>
        <v>0.26181127885963418</v>
      </c>
      <c r="H20" s="15"/>
    </row>
    <row r="21" spans="1:8" ht="15.75" x14ac:dyDescent="0.25">
      <c r="A21" s="93" t="s">
        <v>75</v>
      </c>
      <c r="B21" s="13"/>
      <c r="C21" s="14"/>
      <c r="D21" s="73"/>
      <c r="E21" s="99"/>
      <c r="F21" s="74"/>
      <c r="G21" s="104"/>
      <c r="H21" s="15"/>
    </row>
    <row r="22" spans="1:8" ht="15.75" x14ac:dyDescent="0.25">
      <c r="A22" s="93" t="s">
        <v>98</v>
      </c>
      <c r="B22" s="13"/>
      <c r="C22" s="14"/>
      <c r="D22" s="73">
        <v>1</v>
      </c>
      <c r="E22" s="99">
        <v>55378</v>
      </c>
      <c r="F22" s="74">
        <v>27152</v>
      </c>
      <c r="G22" s="104">
        <f t="shared" si="0"/>
        <v>0.49030300841489399</v>
      </c>
      <c r="H22" s="15"/>
    </row>
    <row r="23" spans="1:8" ht="15.75" x14ac:dyDescent="0.25">
      <c r="A23" s="93" t="s">
        <v>157</v>
      </c>
      <c r="B23" s="13"/>
      <c r="C23" s="14"/>
      <c r="D23" s="73"/>
      <c r="E23" s="99"/>
      <c r="F23" s="74"/>
      <c r="G23" s="104"/>
      <c r="H23" s="15"/>
    </row>
    <row r="24" spans="1:8" ht="15.75" x14ac:dyDescent="0.25">
      <c r="A24" s="93" t="s">
        <v>150</v>
      </c>
      <c r="B24" s="13"/>
      <c r="C24" s="14"/>
      <c r="D24" s="73"/>
      <c r="E24" s="99"/>
      <c r="F24" s="74"/>
      <c r="G24" s="104"/>
      <c r="H24" s="15"/>
    </row>
    <row r="25" spans="1:8" ht="15.75" x14ac:dyDescent="0.25">
      <c r="A25" s="94" t="s">
        <v>20</v>
      </c>
      <c r="B25" s="13"/>
      <c r="C25" s="14"/>
      <c r="D25" s="73">
        <v>3</v>
      </c>
      <c r="E25" s="99">
        <v>552902</v>
      </c>
      <c r="F25" s="74">
        <v>86142.5</v>
      </c>
      <c r="G25" s="104">
        <f>F25/E25</f>
        <v>0.1558006663025274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4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4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4"/>
      <c r="H28" s="15"/>
    </row>
    <row r="29" spans="1:8" ht="15.75" x14ac:dyDescent="0.25">
      <c r="A29" s="70" t="s">
        <v>159</v>
      </c>
      <c r="B29" s="13"/>
      <c r="C29" s="14"/>
      <c r="D29" s="73"/>
      <c r="E29" s="74"/>
      <c r="F29" s="74"/>
      <c r="G29" s="104"/>
      <c r="H29" s="15"/>
    </row>
    <row r="30" spans="1:8" ht="15.75" x14ac:dyDescent="0.25">
      <c r="A30" s="70" t="s">
        <v>117</v>
      </c>
      <c r="B30" s="13"/>
      <c r="C30" s="14"/>
      <c r="D30" s="73">
        <v>2</v>
      </c>
      <c r="E30" s="74">
        <v>537028</v>
      </c>
      <c r="F30" s="74">
        <v>92800</v>
      </c>
      <c r="G30" s="104">
        <f>F30/E30</f>
        <v>0.17280290785582875</v>
      </c>
      <c r="H30" s="15"/>
    </row>
    <row r="31" spans="1:8" ht="15.75" x14ac:dyDescent="0.25">
      <c r="A31" s="70" t="s">
        <v>19</v>
      </c>
      <c r="B31" s="13"/>
      <c r="C31" s="14"/>
      <c r="D31" s="73">
        <v>2</v>
      </c>
      <c r="E31" s="74">
        <v>188934</v>
      </c>
      <c r="F31" s="74">
        <v>89621</v>
      </c>
      <c r="G31" s="104">
        <f>F31/E31</f>
        <v>0.47435083150729884</v>
      </c>
      <c r="H31" s="15"/>
    </row>
    <row r="32" spans="1:8" ht="15.75" x14ac:dyDescent="0.25">
      <c r="A32" s="70" t="s">
        <v>149</v>
      </c>
      <c r="B32" s="13"/>
      <c r="C32" s="14"/>
      <c r="D32" s="73"/>
      <c r="E32" s="74"/>
      <c r="F32" s="74"/>
      <c r="G32" s="104"/>
      <c r="H32" s="15"/>
    </row>
    <row r="33" spans="1:8" ht="15.75" x14ac:dyDescent="0.25">
      <c r="A33" s="70" t="s">
        <v>160</v>
      </c>
      <c r="B33" s="13"/>
      <c r="C33" s="14"/>
      <c r="D33" s="73"/>
      <c r="E33" s="74"/>
      <c r="F33" s="74"/>
      <c r="G33" s="104"/>
      <c r="H33" s="15"/>
    </row>
    <row r="34" spans="1:8" ht="15.75" x14ac:dyDescent="0.25">
      <c r="A34" s="70" t="s">
        <v>76</v>
      </c>
      <c r="B34" s="13"/>
      <c r="C34" s="14"/>
      <c r="D34" s="73"/>
      <c r="E34" s="74"/>
      <c r="F34" s="74"/>
      <c r="G34" s="104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5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105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5"/>
      <c r="H37" s="15"/>
    </row>
    <row r="38" spans="1:8" x14ac:dyDescent="0.2">
      <c r="A38" s="17"/>
      <c r="B38" s="18"/>
      <c r="C38" s="14"/>
      <c r="D38" s="77"/>
      <c r="E38" s="96"/>
      <c r="F38" s="96"/>
      <c r="G38" s="105"/>
      <c r="H38" s="15"/>
    </row>
    <row r="39" spans="1:8" ht="15.75" x14ac:dyDescent="0.25">
      <c r="A39" s="19" t="s">
        <v>31</v>
      </c>
      <c r="B39" s="20"/>
      <c r="C39" s="21"/>
      <c r="D39" s="81">
        <f>SUM(D9:D38)</f>
        <v>37</v>
      </c>
      <c r="E39" s="82">
        <f>SUM(E9:E38)</f>
        <v>16336123</v>
      </c>
      <c r="F39" s="82">
        <f>SUM(F9:F38)</f>
        <v>2473094.5</v>
      </c>
      <c r="G39" s="106">
        <f>F39/E39</f>
        <v>0.15138809251130148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7"/>
      <c r="H41" s="2"/>
    </row>
    <row r="42" spans="1:8" ht="15.75" x14ac:dyDescent="0.25">
      <c r="A42" s="26"/>
      <c r="B42" s="26"/>
      <c r="C42" s="26"/>
      <c r="D42" s="89"/>
      <c r="E42" s="25" t="s">
        <v>134</v>
      </c>
      <c r="F42" s="25" t="s">
        <v>134</v>
      </c>
      <c r="G42" s="108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135</v>
      </c>
      <c r="F43" s="88" t="s">
        <v>8</v>
      </c>
      <c r="G43" s="109" t="s">
        <v>136</v>
      </c>
      <c r="H43" s="2"/>
    </row>
    <row r="44" spans="1:8" ht="15.75" x14ac:dyDescent="0.25">
      <c r="A44" s="27" t="s">
        <v>33</v>
      </c>
      <c r="B44" s="28"/>
      <c r="C44" s="14"/>
      <c r="D44" s="73">
        <v>100</v>
      </c>
      <c r="E44" s="74">
        <v>12243435.550000001</v>
      </c>
      <c r="F44" s="74">
        <v>606210.21</v>
      </c>
      <c r="G44" s="104">
        <f>1-(+F44/E44)</f>
        <v>0.95048691949866959</v>
      </c>
      <c r="H44" s="15"/>
    </row>
    <row r="45" spans="1:8" ht="15.75" x14ac:dyDescent="0.25">
      <c r="A45" s="27" t="s">
        <v>34</v>
      </c>
      <c r="B45" s="28"/>
      <c r="C45" s="14"/>
      <c r="D45" s="73">
        <v>8</v>
      </c>
      <c r="E45" s="74">
        <v>7112059.9000000004</v>
      </c>
      <c r="F45" s="74">
        <v>603939.05000000005</v>
      </c>
      <c r="G45" s="104">
        <f t="shared" ref="G45:G52" si="1">1-(+F45/E45)</f>
        <v>0.91508240109170058</v>
      </c>
      <c r="H45" s="15"/>
    </row>
    <row r="46" spans="1:8" ht="15.75" x14ac:dyDescent="0.25">
      <c r="A46" s="27" t="s">
        <v>35</v>
      </c>
      <c r="B46" s="28"/>
      <c r="C46" s="14"/>
      <c r="D46" s="73">
        <v>72</v>
      </c>
      <c r="E46" s="74">
        <v>5103099.5</v>
      </c>
      <c r="F46" s="74">
        <v>308376.88</v>
      </c>
      <c r="G46" s="104">
        <f t="shared" si="1"/>
        <v>0.93957067072668288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626001</v>
      </c>
      <c r="F47" s="74">
        <v>40125</v>
      </c>
      <c r="G47" s="104">
        <f t="shared" si="1"/>
        <v>0.93590265830246278</v>
      </c>
      <c r="H47" s="15"/>
    </row>
    <row r="48" spans="1:8" ht="15.75" x14ac:dyDescent="0.25">
      <c r="A48" s="27" t="s">
        <v>37</v>
      </c>
      <c r="B48" s="28"/>
      <c r="C48" s="14"/>
      <c r="D48" s="73">
        <v>116</v>
      </c>
      <c r="E48" s="74">
        <v>12392635.15</v>
      </c>
      <c r="F48" s="74">
        <v>898394.16</v>
      </c>
      <c r="G48" s="104">
        <f t="shared" si="1"/>
        <v>0.92750580089497747</v>
      </c>
      <c r="H48" s="15"/>
    </row>
    <row r="49" spans="1:8" ht="15.75" x14ac:dyDescent="0.25">
      <c r="A49" s="27" t="s">
        <v>38</v>
      </c>
      <c r="B49" s="28"/>
      <c r="C49" s="14"/>
      <c r="D49" s="73">
        <v>9</v>
      </c>
      <c r="E49" s="74">
        <v>1641933</v>
      </c>
      <c r="F49" s="74">
        <v>108123</v>
      </c>
      <c r="G49" s="104">
        <f t="shared" si="1"/>
        <v>0.9341489573569689</v>
      </c>
      <c r="H49" s="15"/>
    </row>
    <row r="50" spans="1:8" ht="15.75" x14ac:dyDescent="0.25">
      <c r="A50" s="27" t="s">
        <v>39</v>
      </c>
      <c r="B50" s="28"/>
      <c r="C50" s="14"/>
      <c r="D50" s="73">
        <v>15</v>
      </c>
      <c r="E50" s="74">
        <v>1757799.78</v>
      </c>
      <c r="F50" s="74">
        <v>173511.78</v>
      </c>
      <c r="G50" s="104">
        <f t="shared" si="1"/>
        <v>0.90129036197740331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104"/>
      <c r="H51" s="15"/>
    </row>
    <row r="52" spans="1:8" ht="15.75" x14ac:dyDescent="0.25">
      <c r="A52" s="54" t="s">
        <v>41</v>
      </c>
      <c r="B52" s="28"/>
      <c r="C52" s="14"/>
      <c r="D52" s="73">
        <v>2</v>
      </c>
      <c r="E52" s="74">
        <v>218400</v>
      </c>
      <c r="F52" s="74">
        <v>21475</v>
      </c>
      <c r="G52" s="104">
        <f t="shared" si="1"/>
        <v>0.90167124542124544</v>
      </c>
      <c r="H52" s="15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4"/>
      <c r="H53" s="15"/>
    </row>
    <row r="54" spans="1:8" ht="15.75" x14ac:dyDescent="0.25">
      <c r="A54" s="27" t="s">
        <v>99</v>
      </c>
      <c r="B54" s="28"/>
      <c r="C54" s="14"/>
      <c r="D54" s="73">
        <v>775</v>
      </c>
      <c r="E54" s="74">
        <v>80514604.310000002</v>
      </c>
      <c r="F54" s="74">
        <v>8720680.4900000002</v>
      </c>
      <c r="G54" s="104">
        <f>1-(+F54/E54)</f>
        <v>0.89168821526560138</v>
      </c>
      <c r="H54" s="15"/>
    </row>
    <row r="55" spans="1:8" ht="15.75" x14ac:dyDescent="0.25">
      <c r="A55" s="71" t="s">
        <v>100</v>
      </c>
      <c r="B55" s="30"/>
      <c r="C55" s="14"/>
      <c r="D55" s="73"/>
      <c r="E55" s="74"/>
      <c r="F55" s="74"/>
      <c r="G55" s="104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105"/>
      <c r="H56" s="15"/>
    </row>
    <row r="57" spans="1:8" x14ac:dyDescent="0.2">
      <c r="A57" s="16" t="s">
        <v>44</v>
      </c>
      <c r="B57" s="28"/>
      <c r="C57" s="14"/>
      <c r="D57" s="77"/>
      <c r="E57" s="96"/>
      <c r="F57" s="74"/>
      <c r="G57" s="105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105"/>
      <c r="H58" s="15"/>
    </row>
    <row r="59" spans="1:8" ht="15.75" x14ac:dyDescent="0.25">
      <c r="A59" s="32"/>
      <c r="B59" s="18"/>
      <c r="C59" s="14"/>
      <c r="D59" s="77"/>
      <c r="E59" s="95"/>
      <c r="F59" s="74"/>
      <c r="G59" s="105"/>
      <c r="H59" s="15"/>
    </row>
    <row r="60" spans="1:8" ht="15.75" x14ac:dyDescent="0.25">
      <c r="A60" s="20" t="s">
        <v>45</v>
      </c>
      <c r="B60" s="20"/>
      <c r="C60" s="21"/>
      <c r="D60" s="77"/>
      <c r="E60" s="80"/>
      <c r="F60" s="80"/>
      <c r="G60" s="105"/>
      <c r="H60" s="15"/>
    </row>
    <row r="61" spans="1:8" ht="15.75" x14ac:dyDescent="0.25">
      <c r="A61" s="33"/>
      <c r="B61" s="33"/>
      <c r="C61" s="33"/>
      <c r="D61" s="81">
        <f>SUM(D44:D57)</f>
        <v>1098</v>
      </c>
      <c r="E61" s="82">
        <f>SUM(E44:E60)</f>
        <v>121609968.19</v>
      </c>
      <c r="F61" s="82">
        <f>SUM(F44:F60)</f>
        <v>11480835.57</v>
      </c>
      <c r="G61" s="110">
        <f>1-(+F61/E61)</f>
        <v>0.9055929728386849</v>
      </c>
      <c r="H61" s="2"/>
    </row>
    <row r="62" spans="1:8" ht="18" x14ac:dyDescent="0.25">
      <c r="A62" s="35" t="s">
        <v>46</v>
      </c>
      <c r="B62" s="36"/>
      <c r="C62" s="36"/>
      <c r="D62" s="91"/>
      <c r="E62" s="92"/>
      <c r="F62" s="34"/>
      <c r="G62" s="34"/>
      <c r="H62" s="2"/>
    </row>
    <row r="63" spans="1:8" ht="18" x14ac:dyDescent="0.25">
      <c r="A63" s="38"/>
      <c r="B63" s="39"/>
      <c r="C63" s="39"/>
      <c r="D63" s="36"/>
      <c r="E63" s="36"/>
      <c r="F63" s="37">
        <f>F61+F39</f>
        <v>13953930.07</v>
      </c>
      <c r="G63" s="36"/>
      <c r="H63" s="2"/>
    </row>
    <row r="64" spans="1:8" ht="18" x14ac:dyDescent="0.25">
      <c r="A64" s="38"/>
      <c r="B64" s="39"/>
      <c r="C64" s="39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6"/>
      <c r="B71" s="117"/>
      <c r="C71" s="117"/>
      <c r="D71" s="117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8"/>
      <c r="C5" s="4"/>
      <c r="D5" s="6" t="s">
        <v>158</v>
      </c>
      <c r="E5" s="7"/>
      <c r="F5" s="8"/>
      <c r="G5" s="5"/>
      <c r="H5" s="2"/>
    </row>
    <row r="6" spans="1:8" ht="18" x14ac:dyDescent="0.25">
      <c r="A6" s="23" t="s">
        <v>3</v>
      </c>
      <c r="B6" s="118"/>
      <c r="C6" s="4"/>
      <c r="D6" s="4"/>
      <c r="E6" s="4"/>
      <c r="F6" s="5"/>
      <c r="G6" s="5"/>
      <c r="H6" s="2"/>
    </row>
    <row r="7" spans="1:8" ht="15.75" x14ac:dyDescent="0.25">
      <c r="A7" s="64"/>
      <c r="B7" s="64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4"/>
      <c r="B8" s="64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104"/>
      <c r="H9" s="15"/>
    </row>
    <row r="10" spans="1:8" ht="15.75" x14ac:dyDescent="0.25">
      <c r="A10" s="93" t="s">
        <v>11</v>
      </c>
      <c r="B10" s="13"/>
      <c r="C10" s="14"/>
      <c r="D10" s="73">
        <v>3</v>
      </c>
      <c r="E10" s="74">
        <v>96473</v>
      </c>
      <c r="F10" s="74">
        <v>34810.5</v>
      </c>
      <c r="G10" s="104">
        <f>F10/E10</f>
        <v>0.36083152799228801</v>
      </c>
      <c r="H10" s="15"/>
    </row>
    <row r="11" spans="1:8" ht="15.75" x14ac:dyDescent="0.25">
      <c r="A11" s="93" t="s">
        <v>121</v>
      </c>
      <c r="B11" s="13"/>
      <c r="C11" s="14"/>
      <c r="D11" s="73"/>
      <c r="E11" s="74"/>
      <c r="F11" s="74"/>
      <c r="G11" s="104"/>
      <c r="H11" s="15"/>
    </row>
    <row r="12" spans="1:8" ht="15.75" x14ac:dyDescent="0.25">
      <c r="A12" s="93" t="s">
        <v>25</v>
      </c>
      <c r="B12" s="13"/>
      <c r="C12" s="14"/>
      <c r="D12" s="73">
        <v>1</v>
      </c>
      <c r="E12" s="74">
        <v>54483</v>
      </c>
      <c r="F12" s="74">
        <v>21807</v>
      </c>
      <c r="G12" s="104">
        <f>F12/E12</f>
        <v>0.40025329001706955</v>
      </c>
      <c r="H12" s="15"/>
    </row>
    <row r="13" spans="1:8" ht="15.75" x14ac:dyDescent="0.25">
      <c r="A13" s="93" t="s">
        <v>74</v>
      </c>
      <c r="B13" s="13"/>
      <c r="C13" s="14"/>
      <c r="D13" s="73"/>
      <c r="E13" s="74"/>
      <c r="F13" s="74"/>
      <c r="G13" s="104"/>
      <c r="H13" s="15"/>
    </row>
    <row r="14" spans="1:8" ht="15.75" x14ac:dyDescent="0.25">
      <c r="A14" s="93" t="s">
        <v>107</v>
      </c>
      <c r="B14" s="13"/>
      <c r="C14" s="14"/>
      <c r="D14" s="73"/>
      <c r="E14" s="74"/>
      <c r="F14" s="74"/>
      <c r="G14" s="104"/>
      <c r="H14" s="15"/>
    </row>
    <row r="15" spans="1:8" ht="15.75" x14ac:dyDescent="0.25">
      <c r="A15" s="93" t="s">
        <v>109</v>
      </c>
      <c r="B15" s="13"/>
      <c r="C15" s="14"/>
      <c r="D15" s="73">
        <v>8</v>
      </c>
      <c r="E15" s="74">
        <f>1546742+27200</f>
        <v>1573942</v>
      </c>
      <c r="F15" s="74">
        <f>319502+28975</f>
        <v>348477</v>
      </c>
      <c r="G15" s="104">
        <f>F15/E15</f>
        <v>0.22140396533036161</v>
      </c>
      <c r="H15" s="15"/>
    </row>
    <row r="16" spans="1:8" ht="15.75" x14ac:dyDescent="0.25">
      <c r="A16" s="93" t="s">
        <v>104</v>
      </c>
      <c r="B16" s="13"/>
      <c r="C16" s="14"/>
      <c r="D16" s="73">
        <v>4</v>
      </c>
      <c r="E16" s="74">
        <v>645121</v>
      </c>
      <c r="F16" s="74">
        <v>191952</v>
      </c>
      <c r="G16" s="104">
        <f>F16/E16</f>
        <v>0.29754418163414303</v>
      </c>
      <c r="H16" s="15"/>
    </row>
    <row r="17" spans="1:8" ht="15.75" x14ac:dyDescent="0.25">
      <c r="A17" s="93" t="s">
        <v>78</v>
      </c>
      <c r="B17" s="13"/>
      <c r="C17" s="14"/>
      <c r="D17" s="73"/>
      <c r="E17" s="74"/>
      <c r="F17" s="74"/>
      <c r="G17" s="104"/>
      <c r="H17" s="15"/>
    </row>
    <row r="18" spans="1:8" ht="15.75" x14ac:dyDescent="0.25">
      <c r="A18" s="70" t="s">
        <v>115</v>
      </c>
      <c r="B18" s="13"/>
      <c r="C18" s="14"/>
      <c r="D18" s="73"/>
      <c r="E18" s="74"/>
      <c r="F18" s="74"/>
      <c r="G18" s="104"/>
      <c r="H18" s="15"/>
    </row>
    <row r="19" spans="1:8" ht="15.75" x14ac:dyDescent="0.25">
      <c r="A19" s="70" t="s">
        <v>14</v>
      </c>
      <c r="B19" s="13"/>
      <c r="C19" s="14"/>
      <c r="D19" s="73">
        <v>1</v>
      </c>
      <c r="E19" s="74">
        <v>58431</v>
      </c>
      <c r="F19" s="74">
        <v>-20282</v>
      </c>
      <c r="G19" s="104">
        <f>F19/E19</f>
        <v>-0.34711026681042595</v>
      </c>
      <c r="H19" s="15"/>
    </row>
    <row r="20" spans="1:8" ht="15.75" x14ac:dyDescent="0.25">
      <c r="A20" s="93" t="s">
        <v>15</v>
      </c>
      <c r="B20" s="13"/>
      <c r="C20" s="14"/>
      <c r="D20" s="73">
        <v>1</v>
      </c>
      <c r="E20" s="74">
        <v>968287</v>
      </c>
      <c r="F20" s="74">
        <v>-44761</v>
      </c>
      <c r="G20" s="104">
        <f>F20/E20</f>
        <v>-4.6226996747865047E-2</v>
      </c>
      <c r="H20" s="15"/>
    </row>
    <row r="21" spans="1:8" ht="15.75" x14ac:dyDescent="0.25">
      <c r="A21" s="93" t="s">
        <v>59</v>
      </c>
      <c r="B21" s="13"/>
      <c r="C21" s="14"/>
      <c r="D21" s="73"/>
      <c r="E21" s="74"/>
      <c r="F21" s="74"/>
      <c r="G21" s="104"/>
      <c r="H21" s="15"/>
    </row>
    <row r="22" spans="1:8" ht="15.75" x14ac:dyDescent="0.25">
      <c r="A22" s="93" t="s">
        <v>98</v>
      </c>
      <c r="B22" s="13"/>
      <c r="C22" s="14"/>
      <c r="D22" s="73"/>
      <c r="E22" s="74"/>
      <c r="F22" s="74"/>
      <c r="G22" s="104"/>
      <c r="H22" s="15"/>
    </row>
    <row r="23" spans="1:8" ht="15.75" x14ac:dyDescent="0.25">
      <c r="A23" s="93" t="s">
        <v>116</v>
      </c>
      <c r="B23" s="13"/>
      <c r="C23" s="14"/>
      <c r="D23" s="73"/>
      <c r="E23" s="74"/>
      <c r="F23" s="74"/>
      <c r="G23" s="104"/>
      <c r="H23" s="15"/>
    </row>
    <row r="24" spans="1:8" ht="15.75" x14ac:dyDescent="0.25">
      <c r="A24" s="93" t="s">
        <v>18</v>
      </c>
      <c r="B24" s="13"/>
      <c r="C24" s="14"/>
      <c r="D24" s="73"/>
      <c r="E24" s="74"/>
      <c r="F24" s="74"/>
      <c r="G24" s="104"/>
      <c r="H24" s="15"/>
    </row>
    <row r="25" spans="1:8" ht="15.75" x14ac:dyDescent="0.25">
      <c r="A25" s="94" t="s">
        <v>20</v>
      </c>
      <c r="B25" s="13"/>
      <c r="C25" s="14"/>
      <c r="D25" s="73">
        <v>3</v>
      </c>
      <c r="E25" s="74">
        <v>700868</v>
      </c>
      <c r="F25" s="74">
        <v>201588</v>
      </c>
      <c r="G25" s="104">
        <f>F25/E25</f>
        <v>0.28762620065404615</v>
      </c>
      <c r="H25" s="15"/>
    </row>
    <row r="26" spans="1:8" ht="15.75" x14ac:dyDescent="0.25">
      <c r="A26" s="94" t="s">
        <v>21</v>
      </c>
      <c r="B26" s="13"/>
      <c r="C26" s="14"/>
      <c r="D26" s="73">
        <v>9</v>
      </c>
      <c r="E26" s="74">
        <v>127064</v>
      </c>
      <c r="F26" s="74">
        <v>127064</v>
      </c>
      <c r="G26" s="104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4"/>
      <c r="H27" s="15"/>
    </row>
    <row r="28" spans="1:8" ht="15.75" x14ac:dyDescent="0.25">
      <c r="A28" s="70" t="s">
        <v>23</v>
      </c>
      <c r="B28" s="13"/>
      <c r="C28" s="14"/>
      <c r="D28" s="73"/>
      <c r="E28" s="74">
        <v>24252</v>
      </c>
      <c r="F28" s="74">
        <v>-16798</v>
      </c>
      <c r="G28" s="104">
        <f>F28/E28</f>
        <v>-0.69264390565726541</v>
      </c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106314</v>
      </c>
      <c r="F29" s="74">
        <v>23995.8</v>
      </c>
      <c r="G29" s="104">
        <f t="shared" ref="G29:G34" si="0">F29/E29</f>
        <v>0.22570686833342737</v>
      </c>
      <c r="H29" s="15"/>
    </row>
    <row r="30" spans="1:8" ht="15.75" x14ac:dyDescent="0.25">
      <c r="A30" s="70" t="s">
        <v>67</v>
      </c>
      <c r="B30" s="13"/>
      <c r="C30" s="14"/>
      <c r="D30" s="73"/>
      <c r="E30" s="74"/>
      <c r="F30" s="74"/>
      <c r="G30" s="104"/>
      <c r="H30" s="15"/>
    </row>
    <row r="31" spans="1:8" ht="15.75" x14ac:dyDescent="0.25">
      <c r="A31" s="70" t="s">
        <v>79</v>
      </c>
      <c r="B31" s="13"/>
      <c r="C31" s="14"/>
      <c r="D31" s="73"/>
      <c r="E31" s="74"/>
      <c r="F31" s="74"/>
      <c r="G31" s="104"/>
      <c r="H31" s="15"/>
    </row>
    <row r="32" spans="1:8" ht="15.75" x14ac:dyDescent="0.25">
      <c r="A32" s="70" t="s">
        <v>111</v>
      </c>
      <c r="B32" s="13"/>
      <c r="C32" s="14"/>
      <c r="D32" s="73"/>
      <c r="E32" s="74"/>
      <c r="F32" s="74"/>
      <c r="G32" s="104"/>
      <c r="H32" s="15"/>
    </row>
    <row r="33" spans="1:8" ht="15.75" x14ac:dyDescent="0.25">
      <c r="A33" s="70" t="s">
        <v>27</v>
      </c>
      <c r="B33" s="13"/>
      <c r="C33" s="14"/>
      <c r="D33" s="73">
        <v>1</v>
      </c>
      <c r="E33" s="74">
        <v>318152</v>
      </c>
      <c r="F33" s="74">
        <v>66806.5</v>
      </c>
      <c r="G33" s="104">
        <f t="shared" si="0"/>
        <v>0.20998296411778017</v>
      </c>
      <c r="H33" s="15"/>
    </row>
    <row r="34" spans="1:8" ht="15.75" x14ac:dyDescent="0.25">
      <c r="A34" s="70" t="s">
        <v>76</v>
      </c>
      <c r="B34" s="13"/>
      <c r="C34" s="14"/>
      <c r="D34" s="73">
        <v>2</v>
      </c>
      <c r="E34" s="74">
        <v>823847</v>
      </c>
      <c r="F34" s="74">
        <v>222823.5</v>
      </c>
      <c r="G34" s="104">
        <f t="shared" si="0"/>
        <v>0.27046708915611756</v>
      </c>
      <c r="H34" s="15"/>
    </row>
    <row r="35" spans="1:8" x14ac:dyDescent="0.2">
      <c r="A35" s="16" t="s">
        <v>28</v>
      </c>
      <c r="B35" s="13"/>
      <c r="C35" s="14"/>
      <c r="D35" s="77"/>
      <c r="E35" s="95">
        <v>30875</v>
      </c>
      <c r="F35" s="74">
        <v>6175</v>
      </c>
      <c r="G35" s="105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5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5"/>
      <c r="H37" s="15"/>
    </row>
    <row r="38" spans="1:8" x14ac:dyDescent="0.2">
      <c r="A38" s="17"/>
      <c r="B38" s="18"/>
      <c r="C38" s="14"/>
      <c r="D38" s="77"/>
      <c r="E38" s="96"/>
      <c r="F38" s="96"/>
      <c r="G38" s="105"/>
      <c r="H38" s="15"/>
    </row>
    <row r="39" spans="1:8" ht="15.75" x14ac:dyDescent="0.25">
      <c r="A39" s="19" t="s">
        <v>31</v>
      </c>
      <c r="B39" s="20"/>
      <c r="C39" s="21"/>
      <c r="D39" s="81">
        <f>SUM(D9:D38)</f>
        <v>34</v>
      </c>
      <c r="E39" s="82">
        <f>SUM(E9:E38)</f>
        <v>5528109</v>
      </c>
      <c r="F39" s="82">
        <f>SUM(F9:F38)</f>
        <v>1163658.3</v>
      </c>
      <c r="G39" s="106">
        <f>F39/E39</f>
        <v>0.21049843626455267</v>
      </c>
      <c r="H39" s="15"/>
    </row>
    <row r="40" spans="1:8" ht="15.75" x14ac:dyDescent="0.25">
      <c r="A40" s="120"/>
      <c r="B40" s="121"/>
      <c r="C40" s="22"/>
      <c r="D40" s="122"/>
      <c r="E40" s="123"/>
      <c r="F40" s="123"/>
      <c r="G40" s="124"/>
      <c r="H40" s="2"/>
    </row>
    <row r="41" spans="1:8" ht="18" x14ac:dyDescent="0.25">
      <c r="A41" s="23" t="s">
        <v>32</v>
      </c>
      <c r="B41" s="24"/>
      <c r="C41" s="14"/>
      <c r="D41" s="25"/>
      <c r="E41" s="87"/>
      <c r="F41" s="88"/>
      <c r="G41" s="107"/>
      <c r="H41" s="15"/>
    </row>
    <row r="42" spans="1:8" ht="15.75" x14ac:dyDescent="0.25">
      <c r="A42" s="26"/>
      <c r="B42" s="26"/>
      <c r="C42" s="14"/>
      <c r="D42" s="89"/>
      <c r="E42" s="25" t="s">
        <v>134</v>
      </c>
      <c r="F42" s="25" t="s">
        <v>134</v>
      </c>
      <c r="G42" s="108" t="s">
        <v>5</v>
      </c>
      <c r="H42" s="15"/>
    </row>
    <row r="43" spans="1:8" ht="15.75" x14ac:dyDescent="0.25">
      <c r="A43" s="26"/>
      <c r="B43" s="26"/>
      <c r="C43" s="14"/>
      <c r="D43" s="89" t="s">
        <v>6</v>
      </c>
      <c r="E43" s="90" t="s">
        <v>135</v>
      </c>
      <c r="F43" s="88" t="s">
        <v>8</v>
      </c>
      <c r="G43" s="109" t="s">
        <v>136</v>
      </c>
      <c r="H43" s="15"/>
    </row>
    <row r="44" spans="1:8" ht="15.75" x14ac:dyDescent="0.25">
      <c r="A44" s="27" t="s">
        <v>33</v>
      </c>
      <c r="B44" s="28"/>
      <c r="C44" s="14"/>
      <c r="D44" s="73">
        <v>43</v>
      </c>
      <c r="E44" s="111">
        <v>6841987.5700000003</v>
      </c>
      <c r="F44" s="74">
        <v>368097.72</v>
      </c>
      <c r="G44" s="104">
        <f>1-(+F44/E44)</f>
        <v>0.94620017703422987</v>
      </c>
      <c r="H44" s="15"/>
    </row>
    <row r="45" spans="1:8" ht="15.75" x14ac:dyDescent="0.25">
      <c r="A45" s="27" t="s">
        <v>34</v>
      </c>
      <c r="B45" s="28"/>
      <c r="C45" s="14"/>
      <c r="D45" s="73">
        <v>12</v>
      </c>
      <c r="E45" s="111">
        <v>4451951.8</v>
      </c>
      <c r="F45" s="74">
        <v>470114.58</v>
      </c>
      <c r="G45" s="104">
        <f>1-(+F45/E45)</f>
        <v>0.89440258989326882</v>
      </c>
      <c r="H45" s="15"/>
    </row>
    <row r="46" spans="1:8" ht="15.75" x14ac:dyDescent="0.25">
      <c r="A46" s="27" t="s">
        <v>35</v>
      </c>
      <c r="B46" s="28"/>
      <c r="C46" s="14"/>
      <c r="D46" s="73">
        <v>82</v>
      </c>
      <c r="E46" s="111">
        <v>5188046.5</v>
      </c>
      <c r="F46" s="74">
        <v>363115.88</v>
      </c>
      <c r="G46" s="104">
        <f>1-(+F46/E46)</f>
        <v>0.93000913156811527</v>
      </c>
      <c r="H46" s="15"/>
    </row>
    <row r="47" spans="1:8" ht="15.75" x14ac:dyDescent="0.25">
      <c r="A47" s="27" t="s">
        <v>36</v>
      </c>
      <c r="B47" s="28"/>
      <c r="C47" s="14"/>
      <c r="D47" s="73">
        <v>6</v>
      </c>
      <c r="E47" s="111">
        <v>2509177.75</v>
      </c>
      <c r="F47" s="74">
        <v>136377.22</v>
      </c>
      <c r="G47" s="104">
        <f>1-(+F47/E47)</f>
        <v>0.94564864127302262</v>
      </c>
      <c r="H47" s="15"/>
    </row>
    <row r="48" spans="1:8" ht="15.75" x14ac:dyDescent="0.25">
      <c r="A48" s="27" t="s">
        <v>37</v>
      </c>
      <c r="B48" s="28"/>
      <c r="C48" s="14"/>
      <c r="D48" s="73">
        <v>67</v>
      </c>
      <c r="E48" s="111">
        <v>10326052.5</v>
      </c>
      <c r="F48" s="74">
        <v>858593.45</v>
      </c>
      <c r="G48" s="104">
        <f t="shared" ref="G48:G54" si="1">1-(+F48/E48)</f>
        <v>0.91685172528417802</v>
      </c>
      <c r="H48" s="15"/>
    </row>
    <row r="49" spans="1:8" ht="15.75" x14ac:dyDescent="0.25">
      <c r="A49" s="27" t="s">
        <v>38</v>
      </c>
      <c r="B49" s="28"/>
      <c r="C49" s="14"/>
      <c r="D49" s="73">
        <v>2</v>
      </c>
      <c r="E49" s="111">
        <v>629754</v>
      </c>
      <c r="F49" s="74">
        <v>18177.52</v>
      </c>
      <c r="G49" s="104">
        <f t="shared" si="1"/>
        <v>0.97113552275968074</v>
      </c>
      <c r="H49" s="2"/>
    </row>
    <row r="50" spans="1:8" ht="15.75" x14ac:dyDescent="0.25">
      <c r="A50" s="27" t="s">
        <v>39</v>
      </c>
      <c r="B50" s="28"/>
      <c r="C50" s="21"/>
      <c r="D50" s="73">
        <v>10</v>
      </c>
      <c r="E50" s="111">
        <v>944180</v>
      </c>
      <c r="F50" s="74">
        <v>105930.38</v>
      </c>
      <c r="G50" s="104">
        <f t="shared" si="1"/>
        <v>0.88780700713846938</v>
      </c>
      <c r="H50" s="2"/>
    </row>
    <row r="51" spans="1:8" ht="15.75" x14ac:dyDescent="0.25">
      <c r="A51" s="27" t="s">
        <v>40</v>
      </c>
      <c r="B51" s="28"/>
      <c r="C51" s="33"/>
      <c r="D51" s="73"/>
      <c r="E51" s="111"/>
      <c r="F51" s="74"/>
      <c r="G51" s="104"/>
      <c r="H51" s="2"/>
    </row>
    <row r="52" spans="1:8" ht="18" x14ac:dyDescent="0.25">
      <c r="A52" s="54" t="s">
        <v>41</v>
      </c>
      <c r="B52" s="28"/>
      <c r="C52" s="36"/>
      <c r="D52" s="73">
        <v>3</v>
      </c>
      <c r="E52" s="111">
        <v>135050</v>
      </c>
      <c r="F52" s="74">
        <v>13665</v>
      </c>
      <c r="G52" s="104">
        <f t="shared" si="1"/>
        <v>0.89881525360977421</v>
      </c>
      <c r="H52" s="2"/>
    </row>
    <row r="53" spans="1:8" ht="18" x14ac:dyDescent="0.25">
      <c r="A53" s="55" t="s">
        <v>60</v>
      </c>
      <c r="B53" s="28"/>
      <c r="C53" s="36"/>
      <c r="D53" s="73"/>
      <c r="E53" s="111"/>
      <c r="F53" s="74"/>
      <c r="G53" s="104"/>
      <c r="H53" s="2"/>
    </row>
    <row r="54" spans="1:8" ht="15.75" x14ac:dyDescent="0.25">
      <c r="A54" s="27" t="s">
        <v>99</v>
      </c>
      <c r="B54" s="28"/>
      <c r="C54" s="40"/>
      <c r="D54" s="73">
        <v>785</v>
      </c>
      <c r="E54" s="111">
        <v>77243185.530000001</v>
      </c>
      <c r="F54" s="74">
        <v>9082520.7599999998</v>
      </c>
      <c r="G54" s="104">
        <f t="shared" si="1"/>
        <v>0.88241654331471742</v>
      </c>
      <c r="H54" s="2"/>
    </row>
    <row r="55" spans="1:8" ht="15.75" x14ac:dyDescent="0.25">
      <c r="A55" s="71" t="s">
        <v>100</v>
      </c>
      <c r="B55" s="30"/>
      <c r="C55" s="40"/>
      <c r="D55" s="73"/>
      <c r="E55" s="74"/>
      <c r="F55" s="74"/>
      <c r="G55" s="104"/>
      <c r="H55" s="2"/>
    </row>
    <row r="56" spans="1:8" x14ac:dyDescent="0.2">
      <c r="A56" s="16" t="s">
        <v>42</v>
      </c>
      <c r="B56" s="30"/>
      <c r="C56" s="40"/>
      <c r="D56" s="77"/>
      <c r="E56" s="96"/>
      <c r="F56" s="74"/>
      <c r="G56" s="105"/>
      <c r="H56" s="2"/>
    </row>
    <row r="57" spans="1:8" ht="18" x14ac:dyDescent="0.25">
      <c r="A57" s="16" t="s">
        <v>43</v>
      </c>
      <c r="B57" s="28"/>
      <c r="C57" s="39"/>
      <c r="D57" s="77"/>
      <c r="E57" s="96"/>
      <c r="F57" s="74"/>
      <c r="G57" s="105"/>
      <c r="H57" s="2"/>
    </row>
    <row r="58" spans="1:8" ht="18" x14ac:dyDescent="0.25">
      <c r="A58" s="16" t="s">
        <v>44</v>
      </c>
      <c r="B58" s="28"/>
      <c r="C58" s="39"/>
      <c r="D58" s="77"/>
      <c r="E58" s="95"/>
      <c r="F58" s="74"/>
      <c r="G58" s="105"/>
      <c r="H58" s="2"/>
    </row>
    <row r="59" spans="1:8" ht="18" x14ac:dyDescent="0.25">
      <c r="A59" s="16" t="s">
        <v>30</v>
      </c>
      <c r="B59" s="28"/>
      <c r="C59" s="117"/>
      <c r="D59" s="77"/>
      <c r="E59" s="95"/>
      <c r="F59" s="74"/>
      <c r="G59" s="105"/>
      <c r="H59" s="2"/>
    </row>
    <row r="60" spans="1:8" ht="18" x14ac:dyDescent="0.25">
      <c r="A60" s="32"/>
      <c r="B60" s="18"/>
      <c r="C60" s="39"/>
      <c r="D60" s="77"/>
      <c r="E60" s="80"/>
      <c r="F60" s="80"/>
      <c r="G60" s="105"/>
      <c r="H60" s="2"/>
    </row>
    <row r="61" spans="1:8" ht="18" x14ac:dyDescent="0.25">
      <c r="A61" s="20" t="s">
        <v>45</v>
      </c>
      <c r="B61" s="20"/>
      <c r="C61" s="39"/>
      <c r="D61" s="81">
        <f>SUM(D44:D57)</f>
        <v>1010</v>
      </c>
      <c r="E61" s="82">
        <f>SUM(E44:E60)</f>
        <v>108269385.65000001</v>
      </c>
      <c r="F61" s="82">
        <f>SUM(F44:F60)</f>
        <v>11416592.51</v>
      </c>
      <c r="G61" s="110">
        <f>1-(+F61/E61)</f>
        <v>0.89455382570557695</v>
      </c>
      <c r="H61" s="2"/>
    </row>
    <row r="62" spans="1:8" ht="18" x14ac:dyDescent="0.25">
      <c r="A62" s="33"/>
      <c r="B62" s="33"/>
      <c r="C62" s="39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36"/>
      <c r="E63" s="36"/>
      <c r="F63" s="37">
        <f>F61+F39</f>
        <v>12580250.810000001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>
        <v>7</v>
      </c>
      <c r="E9" s="99">
        <v>817528</v>
      </c>
      <c r="F9" s="74">
        <v>220689.5</v>
      </c>
      <c r="G9" s="104">
        <f>+F9/E9</f>
        <v>0.26994732902114665</v>
      </c>
      <c r="H9" s="15"/>
    </row>
    <row r="10" spans="1:8" ht="15.75" x14ac:dyDescent="0.25">
      <c r="A10" s="93" t="s">
        <v>146</v>
      </c>
      <c r="B10" s="13"/>
      <c r="C10" s="14"/>
      <c r="D10" s="73"/>
      <c r="E10" s="99"/>
      <c r="F10" s="74"/>
      <c r="G10" s="104"/>
      <c r="H10" s="15"/>
    </row>
    <row r="11" spans="1:8" ht="15.75" x14ac:dyDescent="0.25">
      <c r="A11" s="93" t="s">
        <v>11</v>
      </c>
      <c r="B11" s="13"/>
      <c r="C11" s="14"/>
      <c r="D11" s="73">
        <v>2</v>
      </c>
      <c r="E11" s="99">
        <v>196658</v>
      </c>
      <c r="F11" s="74">
        <v>33691.5</v>
      </c>
      <c r="G11" s="104">
        <f>F11/E11</f>
        <v>0.1713202615708489</v>
      </c>
      <c r="H11" s="15"/>
    </row>
    <row r="12" spans="1:8" ht="15.75" x14ac:dyDescent="0.25">
      <c r="A12" s="93" t="s">
        <v>12</v>
      </c>
      <c r="B12" s="13"/>
      <c r="C12" s="14"/>
      <c r="D12" s="73"/>
      <c r="E12" s="99"/>
      <c r="F12" s="74"/>
      <c r="G12" s="104"/>
      <c r="H12" s="15"/>
    </row>
    <row r="13" spans="1:8" ht="15.75" x14ac:dyDescent="0.25">
      <c r="A13" s="93" t="s">
        <v>115</v>
      </c>
      <c r="B13" s="13"/>
      <c r="C13" s="14"/>
      <c r="D13" s="73"/>
      <c r="E13" s="99"/>
      <c r="F13" s="74"/>
      <c r="G13" s="104"/>
      <c r="H13" s="15"/>
    </row>
    <row r="14" spans="1:8" ht="15.75" x14ac:dyDescent="0.25">
      <c r="A14" s="93" t="s">
        <v>53</v>
      </c>
      <c r="B14" s="13"/>
      <c r="C14" s="14"/>
      <c r="D14" s="73"/>
      <c r="E14" s="99"/>
      <c r="F14" s="74"/>
      <c r="G14" s="104"/>
      <c r="H14" s="15"/>
    </row>
    <row r="15" spans="1:8" ht="15.75" x14ac:dyDescent="0.25">
      <c r="A15" s="93" t="s">
        <v>106</v>
      </c>
      <c r="B15" s="13"/>
      <c r="C15" s="14"/>
      <c r="D15" s="73">
        <v>1</v>
      </c>
      <c r="E15" s="99">
        <v>250971</v>
      </c>
      <c r="F15" s="74">
        <v>93126.5</v>
      </c>
      <c r="G15" s="104">
        <f>F15/E15</f>
        <v>0.37106478437747786</v>
      </c>
      <c r="H15" s="15"/>
    </row>
    <row r="16" spans="1:8" ht="15.75" x14ac:dyDescent="0.25">
      <c r="A16" s="93" t="s">
        <v>123</v>
      </c>
      <c r="B16" s="13"/>
      <c r="C16" s="14"/>
      <c r="D16" s="73"/>
      <c r="E16" s="99"/>
      <c r="F16" s="74"/>
      <c r="G16" s="104"/>
      <c r="H16" s="15"/>
    </row>
    <row r="17" spans="1:8" ht="15.75" x14ac:dyDescent="0.25">
      <c r="A17" s="93" t="s">
        <v>13</v>
      </c>
      <c r="B17" s="13"/>
      <c r="C17" s="14"/>
      <c r="D17" s="73"/>
      <c r="E17" s="99"/>
      <c r="F17" s="74"/>
      <c r="G17" s="104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414779</v>
      </c>
      <c r="F18" s="74">
        <v>72829</v>
      </c>
      <c r="G18" s="104">
        <f>F18/E18</f>
        <v>0.17558507060386375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4"/>
      <c r="H19" s="15"/>
    </row>
    <row r="20" spans="1:8" ht="15.75" x14ac:dyDescent="0.25">
      <c r="A20" s="93" t="s">
        <v>16</v>
      </c>
      <c r="B20" s="13"/>
      <c r="C20" s="14"/>
      <c r="D20" s="73"/>
      <c r="E20" s="99"/>
      <c r="F20" s="74"/>
      <c r="G20" s="104"/>
      <c r="H20" s="15"/>
    </row>
    <row r="21" spans="1:8" ht="15.75" x14ac:dyDescent="0.25">
      <c r="A21" s="93" t="s">
        <v>111</v>
      </c>
      <c r="B21" s="13"/>
      <c r="C21" s="14"/>
      <c r="D21" s="73"/>
      <c r="E21" s="99"/>
      <c r="F21" s="74"/>
      <c r="G21" s="104"/>
      <c r="H21" s="15"/>
    </row>
    <row r="22" spans="1:8" ht="15.75" x14ac:dyDescent="0.25">
      <c r="A22" s="93" t="s">
        <v>56</v>
      </c>
      <c r="B22" s="13"/>
      <c r="C22" s="14"/>
      <c r="D22" s="73">
        <v>1</v>
      </c>
      <c r="E22" s="99">
        <v>61220</v>
      </c>
      <c r="F22" s="74">
        <v>19714.5</v>
      </c>
      <c r="G22" s="104">
        <f>F22/E22</f>
        <v>0.32202711532179029</v>
      </c>
      <c r="H22" s="15"/>
    </row>
    <row r="23" spans="1:8" ht="15.75" x14ac:dyDescent="0.25">
      <c r="A23" s="93" t="s">
        <v>18</v>
      </c>
      <c r="B23" s="13"/>
      <c r="C23" s="14"/>
      <c r="D23" s="73"/>
      <c r="E23" s="99"/>
      <c r="F23" s="74"/>
      <c r="G23" s="104"/>
      <c r="H23" s="15"/>
    </row>
    <row r="24" spans="1:8" ht="15.75" x14ac:dyDescent="0.25">
      <c r="A24" s="93" t="s">
        <v>19</v>
      </c>
      <c r="B24" s="13"/>
      <c r="C24" s="14"/>
      <c r="D24" s="73"/>
      <c r="E24" s="99"/>
      <c r="F24" s="74"/>
      <c r="G24" s="104"/>
      <c r="H24" s="15"/>
    </row>
    <row r="25" spans="1:8" ht="15.75" x14ac:dyDescent="0.25">
      <c r="A25" s="94" t="s">
        <v>20</v>
      </c>
      <c r="B25" s="13"/>
      <c r="C25" s="14"/>
      <c r="D25" s="73"/>
      <c r="E25" s="99"/>
      <c r="F25" s="74"/>
      <c r="G25" s="104"/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4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4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4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56491</v>
      </c>
      <c r="F29" s="74">
        <v>28455</v>
      </c>
      <c r="G29" s="104">
        <f>F29/E29</f>
        <v>0.50370855534509917</v>
      </c>
      <c r="H29" s="15"/>
    </row>
    <row r="30" spans="1:8" ht="15.75" x14ac:dyDescent="0.25">
      <c r="A30" s="70" t="s">
        <v>25</v>
      </c>
      <c r="B30" s="13"/>
      <c r="C30" s="14"/>
      <c r="D30" s="73">
        <v>1</v>
      </c>
      <c r="E30" s="74">
        <v>148334</v>
      </c>
      <c r="F30" s="74">
        <v>61613</v>
      </c>
      <c r="G30" s="104">
        <f>F30/E30</f>
        <v>0.41536667250933701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104"/>
      <c r="H31" s="15"/>
    </row>
    <row r="32" spans="1:8" ht="15.75" x14ac:dyDescent="0.25">
      <c r="A32" s="70" t="s">
        <v>119</v>
      </c>
      <c r="B32" s="13"/>
      <c r="C32" s="14"/>
      <c r="D32" s="73"/>
      <c r="E32" s="74"/>
      <c r="F32" s="74"/>
      <c r="G32" s="104"/>
      <c r="H32" s="15"/>
    </row>
    <row r="33" spans="1:8" ht="15.75" x14ac:dyDescent="0.25">
      <c r="A33" s="70" t="s">
        <v>157</v>
      </c>
      <c r="B33" s="13"/>
      <c r="C33" s="14"/>
      <c r="D33" s="73">
        <v>1</v>
      </c>
      <c r="E33" s="74">
        <v>103496</v>
      </c>
      <c r="F33" s="74">
        <v>4641</v>
      </c>
      <c r="G33" s="104">
        <f>F33/E33</f>
        <v>4.4842312746386337E-2</v>
      </c>
      <c r="H33" s="15"/>
    </row>
    <row r="34" spans="1:8" ht="15.75" x14ac:dyDescent="0.25">
      <c r="A34" s="70" t="s">
        <v>27</v>
      </c>
      <c r="B34" s="13"/>
      <c r="C34" s="14"/>
      <c r="D34" s="73">
        <v>1</v>
      </c>
      <c r="E34" s="74">
        <v>160966</v>
      </c>
      <c r="F34" s="74">
        <v>29615.5</v>
      </c>
      <c r="G34" s="104">
        <f>+F34/E34</f>
        <v>0.18398605916777455</v>
      </c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5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5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5"/>
      <c r="H37" s="15"/>
    </row>
    <row r="38" spans="1:8" x14ac:dyDescent="0.2">
      <c r="A38" s="17"/>
      <c r="B38" s="18"/>
      <c r="C38" s="14"/>
      <c r="D38" s="77"/>
      <c r="E38" s="96"/>
      <c r="F38" s="96"/>
      <c r="G38" s="105"/>
      <c r="H38" s="15"/>
    </row>
    <row r="39" spans="1:8" ht="15.75" x14ac:dyDescent="0.25">
      <c r="A39" s="19" t="s">
        <v>31</v>
      </c>
      <c r="B39" s="20"/>
      <c r="C39" s="21"/>
      <c r="D39" s="81">
        <f>SUM(D9:D38)</f>
        <v>16</v>
      </c>
      <c r="E39" s="82">
        <f>SUM(E9:E38)</f>
        <v>2210443</v>
      </c>
      <c r="F39" s="82">
        <f>SUM(F9:F38)</f>
        <v>564375.5</v>
      </c>
      <c r="G39" s="106">
        <f>F39/E39</f>
        <v>0.25532234941140758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134</v>
      </c>
      <c r="F42" s="25" t="s">
        <v>134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135</v>
      </c>
      <c r="F43" s="88" t="s">
        <v>8</v>
      </c>
      <c r="G43" s="88" t="s">
        <v>136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2308781.25</v>
      </c>
      <c r="F44" s="74">
        <v>101113.1</v>
      </c>
      <c r="G44" s="75">
        <f t="shared" ref="G44:G51" si="0">1-(+F44/E44)</f>
        <v>0.95620498910409979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99</v>
      </c>
      <c r="E46" s="74">
        <v>6304097.5</v>
      </c>
      <c r="F46" s="74">
        <v>435702.28</v>
      </c>
      <c r="G46" s="75">
        <f t="shared" si="0"/>
        <v>0.93088585955404402</v>
      </c>
      <c r="H46" s="15"/>
    </row>
    <row r="47" spans="1:8" ht="15.75" x14ac:dyDescent="0.25">
      <c r="A47" s="27" t="s">
        <v>36</v>
      </c>
      <c r="B47" s="28"/>
      <c r="C47" s="14"/>
      <c r="D47" s="73">
        <v>32</v>
      </c>
      <c r="E47" s="74">
        <v>2915173.5</v>
      </c>
      <c r="F47" s="74">
        <v>175537.79</v>
      </c>
      <c r="G47" s="75">
        <f t="shared" si="0"/>
        <v>0.93978478810952415</v>
      </c>
      <c r="H47" s="15"/>
    </row>
    <row r="48" spans="1:8" ht="15.75" x14ac:dyDescent="0.25">
      <c r="A48" s="27" t="s">
        <v>37</v>
      </c>
      <c r="B48" s="28"/>
      <c r="C48" s="14"/>
      <c r="D48" s="73">
        <v>76</v>
      </c>
      <c r="E48" s="74">
        <v>6622860</v>
      </c>
      <c r="F48" s="74">
        <v>571304.67000000004</v>
      </c>
      <c r="G48" s="75">
        <f t="shared" si="0"/>
        <v>0.91373746840488856</v>
      </c>
      <c r="H48" s="15"/>
    </row>
    <row r="49" spans="1:8" ht="15.75" x14ac:dyDescent="0.25">
      <c r="A49" s="27" t="s">
        <v>38</v>
      </c>
      <c r="B49" s="28"/>
      <c r="C49" s="14"/>
      <c r="D49" s="73">
        <v>6</v>
      </c>
      <c r="E49" s="74">
        <v>1509291</v>
      </c>
      <c r="F49" s="74">
        <v>121163.16</v>
      </c>
      <c r="G49" s="75">
        <f t="shared" si="0"/>
        <v>0.91972180315128094</v>
      </c>
      <c r="H49" s="15"/>
    </row>
    <row r="50" spans="1:8" ht="15.75" x14ac:dyDescent="0.25">
      <c r="A50" s="27" t="s">
        <v>39</v>
      </c>
      <c r="B50" s="28"/>
      <c r="C50" s="14"/>
      <c r="D50" s="73">
        <v>6</v>
      </c>
      <c r="E50" s="74">
        <v>2382170</v>
      </c>
      <c r="F50" s="74">
        <v>236757.4</v>
      </c>
      <c r="G50" s="75">
        <f t="shared" si="0"/>
        <v>0.90061271865567949</v>
      </c>
      <c r="H50" s="15"/>
    </row>
    <row r="51" spans="1:8" ht="15.75" x14ac:dyDescent="0.25">
      <c r="A51" s="27" t="s">
        <v>40</v>
      </c>
      <c r="B51" s="28"/>
      <c r="C51" s="14"/>
      <c r="D51" s="73">
        <v>2</v>
      </c>
      <c r="E51" s="74">
        <v>377420</v>
      </c>
      <c r="F51" s="74">
        <v>25340</v>
      </c>
      <c r="G51" s="75">
        <f t="shared" si="0"/>
        <v>0.93285994382915582</v>
      </c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590</v>
      </c>
      <c r="E53" s="74">
        <v>47083994.299999997</v>
      </c>
      <c r="F53" s="74">
        <v>5416950.8700000001</v>
      </c>
      <c r="G53" s="75">
        <f>1-(+F53/E53)</f>
        <v>0.88495133111508339</v>
      </c>
      <c r="H53" s="15"/>
    </row>
    <row r="54" spans="1:8" ht="15.75" x14ac:dyDescent="0.25">
      <c r="A54" s="29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31" t="s">
        <v>42</v>
      </c>
      <c r="B55" s="30"/>
      <c r="C55" s="14"/>
      <c r="D55" s="77"/>
      <c r="E55" s="80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80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78"/>
      <c r="F57" s="76">
        <v>2290</v>
      </c>
      <c r="G57" s="79"/>
      <c r="H57" s="15"/>
    </row>
    <row r="58" spans="1:8" x14ac:dyDescent="0.2">
      <c r="A58" s="16" t="s">
        <v>30</v>
      </c>
      <c r="B58" s="28"/>
      <c r="C58" s="21"/>
      <c r="D58" s="77"/>
      <c r="E58" s="78"/>
      <c r="F58" s="74"/>
      <c r="G58" s="79"/>
      <c r="H58" s="15"/>
    </row>
    <row r="59" spans="1:8" ht="15.75" x14ac:dyDescent="0.25">
      <c r="A59" s="32"/>
      <c r="B59" s="18"/>
      <c r="C59" s="33"/>
      <c r="D59" s="77"/>
      <c r="E59" s="80"/>
      <c r="F59" s="80"/>
      <c r="G59" s="79"/>
      <c r="H59" s="2"/>
    </row>
    <row r="60" spans="1:8" ht="18" x14ac:dyDescent="0.25">
      <c r="A60" s="20" t="s">
        <v>45</v>
      </c>
      <c r="B60" s="20"/>
      <c r="C60" s="36"/>
      <c r="D60" s="81">
        <f>SUM(D44:D56)</f>
        <v>830</v>
      </c>
      <c r="E60" s="82">
        <f>SUM(E44:E59)</f>
        <v>69503787.549999997</v>
      </c>
      <c r="F60" s="82">
        <f>SUM(F44:F59)</f>
        <v>7086159.2699999996</v>
      </c>
      <c r="G60" s="83">
        <f>1-(+F60/E60)</f>
        <v>0.89804642998912365</v>
      </c>
      <c r="H60" s="2"/>
    </row>
    <row r="61" spans="1:8" ht="18" x14ac:dyDescent="0.25">
      <c r="A61" s="33"/>
      <c r="B61" s="39"/>
      <c r="C61" s="39"/>
      <c r="D61" s="91"/>
      <c r="E61" s="92"/>
      <c r="F61" s="34"/>
      <c r="G61" s="34"/>
      <c r="H61" s="2"/>
    </row>
    <row r="62" spans="1:8" ht="18" x14ac:dyDescent="0.25">
      <c r="A62" s="35" t="s">
        <v>46</v>
      </c>
      <c r="B62" s="40"/>
      <c r="C62" s="40"/>
      <c r="D62" s="36"/>
      <c r="E62" s="36"/>
      <c r="F62" s="37">
        <f>F60+F39</f>
        <v>7650534.7699999996</v>
      </c>
      <c r="G62" s="36"/>
      <c r="H62" s="2"/>
    </row>
    <row r="63" spans="1:8" ht="18" x14ac:dyDescent="0.25">
      <c r="A63" s="35"/>
      <c r="B63" s="40"/>
      <c r="C63" s="40"/>
      <c r="D63" s="36"/>
      <c r="E63" s="36"/>
      <c r="F63" s="41"/>
      <c r="G63" s="40"/>
      <c r="H63" s="2"/>
    </row>
    <row r="64" spans="1:8" ht="15.75" x14ac:dyDescent="0.25">
      <c r="A64" s="4" t="s">
        <v>48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49</v>
      </c>
      <c r="B65" s="40"/>
      <c r="C65" s="40"/>
      <c r="D65" s="40"/>
      <c r="E65" s="40"/>
      <c r="F65" s="41"/>
      <c r="G65" s="40"/>
      <c r="H65" s="2"/>
    </row>
    <row r="66" spans="1:8" ht="18" x14ac:dyDescent="0.25">
      <c r="A66" s="4"/>
      <c r="B66" s="39"/>
      <c r="C66" s="39"/>
      <c r="D66" s="39"/>
      <c r="E66" s="39"/>
      <c r="F66" s="37"/>
      <c r="G66" s="39"/>
      <c r="H66" s="2"/>
    </row>
    <row r="67" spans="1:8" x14ac:dyDescent="0.2">
      <c r="A67" s="42" t="s">
        <v>50</v>
      </c>
    </row>
    <row r="69" spans="1:8" ht="18" x14ac:dyDescent="0.25">
      <c r="A69" s="116"/>
      <c r="B69" s="117"/>
      <c r="C69" s="117"/>
      <c r="D69" s="117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116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97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25</v>
      </c>
      <c r="B17" s="13"/>
      <c r="C17" s="14"/>
      <c r="D17" s="73">
        <v>1</v>
      </c>
      <c r="E17" s="74">
        <v>173823</v>
      </c>
      <c r="F17" s="74">
        <v>74139</v>
      </c>
      <c r="G17" s="75">
        <f>F17/E17</f>
        <v>0.42652008077181963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112484</v>
      </c>
      <c r="F18" s="74">
        <v>31960.5</v>
      </c>
      <c r="G18" s="75">
        <f>F18/E18</f>
        <v>0.28413374346573733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128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113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27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119</v>
      </c>
      <c r="B33" s="13"/>
      <c r="C33" s="14"/>
      <c r="D33" s="73">
        <v>4</v>
      </c>
      <c r="E33" s="74">
        <v>291434</v>
      </c>
      <c r="F33" s="74">
        <v>83564.5</v>
      </c>
      <c r="G33" s="75">
        <f>F33/E33</f>
        <v>0.28673559021939787</v>
      </c>
      <c r="H33" s="15"/>
    </row>
    <row r="34" spans="1:8" ht="15.75" x14ac:dyDescent="0.25">
      <c r="A34" s="70" t="s">
        <v>131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577741</v>
      </c>
      <c r="F39" s="82">
        <f>SUM(F9:F38)</f>
        <v>189664</v>
      </c>
      <c r="G39" s="83">
        <f>F39/E39</f>
        <v>0.32828551202009204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134</v>
      </c>
      <c r="F42" s="25" t="s">
        <v>134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135</v>
      </c>
      <c r="F43" s="88" t="s">
        <v>8</v>
      </c>
      <c r="G43" s="88" t="s">
        <v>136</v>
      </c>
      <c r="H43" s="2"/>
    </row>
    <row r="44" spans="1:8" ht="15.75" x14ac:dyDescent="0.25">
      <c r="A44" s="27" t="s">
        <v>33</v>
      </c>
      <c r="B44" s="28"/>
      <c r="C44" s="14"/>
      <c r="D44" s="73">
        <v>28</v>
      </c>
      <c r="E44" s="74">
        <v>1940058.7</v>
      </c>
      <c r="F44" s="74">
        <v>129031.6</v>
      </c>
      <c r="G44" s="75">
        <f>1-(+F44/E44)</f>
        <v>0.9334908783945558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48</v>
      </c>
      <c r="E46" s="74">
        <v>2565306.25</v>
      </c>
      <c r="F46" s="74">
        <v>221856.86</v>
      </c>
      <c r="G46" s="75">
        <f>1-(+F46/E46)</f>
        <v>0.91351642323406801</v>
      </c>
      <c r="H46" s="15"/>
    </row>
    <row r="47" spans="1:8" ht="15.75" x14ac:dyDescent="0.25">
      <c r="A47" s="27" t="s">
        <v>36</v>
      </c>
      <c r="B47" s="28"/>
      <c r="C47" s="14"/>
      <c r="D47" s="73">
        <v>4</v>
      </c>
      <c r="E47" s="74">
        <v>738043</v>
      </c>
      <c r="F47" s="74">
        <v>44436.5</v>
      </c>
      <c r="G47" s="75">
        <f>1-(+F47/E47)</f>
        <v>0.93979144846573981</v>
      </c>
      <c r="H47" s="15"/>
    </row>
    <row r="48" spans="1:8" ht="15.75" x14ac:dyDescent="0.25">
      <c r="A48" s="27" t="s">
        <v>37</v>
      </c>
      <c r="B48" s="28"/>
      <c r="C48" s="14"/>
      <c r="D48" s="73">
        <v>32</v>
      </c>
      <c r="E48" s="74">
        <v>2577977.4500000002</v>
      </c>
      <c r="F48" s="74">
        <v>229266.44</v>
      </c>
      <c r="G48" s="75">
        <f>1-(+F48/E48)</f>
        <v>0.91106732139957236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298675</v>
      </c>
      <c r="F50" s="74">
        <v>47950</v>
      </c>
      <c r="G50" s="75">
        <f>1-(+F50/E50)</f>
        <v>0.83945760441951955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7" t="s">
        <v>61</v>
      </c>
      <c r="B53" s="30"/>
      <c r="C53" s="14"/>
      <c r="D53" s="112">
        <v>336</v>
      </c>
      <c r="E53" s="113">
        <v>27440232.48</v>
      </c>
      <c r="F53" s="113">
        <v>3277469.93</v>
      </c>
      <c r="G53" s="75">
        <f>1-(+F53/E53)</f>
        <v>0.88055968795494699</v>
      </c>
      <c r="H53" s="15"/>
    </row>
    <row r="54" spans="1:8" ht="15.75" x14ac:dyDescent="0.2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16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451</v>
      </c>
      <c r="E60" s="82">
        <f>SUM(E44:E59)</f>
        <v>35560292.880000003</v>
      </c>
      <c r="F60" s="82">
        <f>SUM(F44:F59)</f>
        <v>3950011.33</v>
      </c>
      <c r="G60" s="83">
        <f>1-(F60/E60)</f>
        <v>0.88892073124005155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4139675.33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70" spans="1:8" ht="18" x14ac:dyDescent="0.25">
      <c r="A70" s="116"/>
      <c r="B70" s="117"/>
      <c r="C70" s="117"/>
      <c r="D70" s="117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7" customWidth="1"/>
    <col min="2" max="2" width="15.6640625" style="57" customWidth="1"/>
    <col min="3" max="3" width="3.6640625" style="57" customWidth="1"/>
    <col min="4" max="4" width="6.6640625" style="57" customWidth="1"/>
    <col min="5" max="6" width="14.6640625" style="57" customWidth="1"/>
    <col min="7" max="7" width="11.6640625" style="57" customWidth="1"/>
    <col min="8" max="8" width="3.6640625" style="57" customWidth="1"/>
    <col min="9" max="16384" width="8.88671875" style="57"/>
  </cols>
  <sheetData>
    <row r="1" spans="1:8" ht="23.25" x14ac:dyDescent="0.35">
      <c r="A1" s="56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6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FEBRUARY 2023</v>
      </c>
      <c r="B3" s="21"/>
      <c r="C3" s="21"/>
      <c r="D3" s="21"/>
      <c r="E3" s="21"/>
      <c r="F3" s="21"/>
      <c r="G3" s="21"/>
      <c r="H3" s="21"/>
    </row>
    <row r="4" spans="1:8" x14ac:dyDescent="0.2">
      <c r="A4" s="60"/>
      <c r="B4" s="60"/>
      <c r="C4" s="60"/>
      <c r="D4" s="60"/>
      <c r="E4" s="60"/>
      <c r="F4" s="5"/>
      <c r="G4" s="5"/>
      <c r="H4" s="21"/>
    </row>
    <row r="5" spans="1:8" ht="23.25" x14ac:dyDescent="0.35">
      <c r="A5" s="21"/>
      <c r="B5" s="60"/>
      <c r="C5" s="60"/>
      <c r="D5" s="61" t="s">
        <v>145</v>
      </c>
      <c r="E5" s="62"/>
      <c r="F5" s="8"/>
      <c r="G5" s="5"/>
      <c r="H5" s="63"/>
    </row>
    <row r="6" spans="1:8" ht="18" x14ac:dyDescent="0.25">
      <c r="A6" s="23" t="s">
        <v>3</v>
      </c>
      <c r="B6" s="60"/>
      <c r="C6" s="60"/>
      <c r="D6" s="60"/>
      <c r="E6" s="60"/>
      <c r="F6" s="5"/>
      <c r="G6" s="5"/>
      <c r="H6" s="63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66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66"/>
    </row>
    <row r="11" spans="1:8" ht="15.75" x14ac:dyDescent="0.25">
      <c r="A11" s="93" t="s">
        <v>52</v>
      </c>
      <c r="B11" s="13"/>
      <c r="C11" s="14"/>
      <c r="D11" s="73"/>
      <c r="E11" s="74"/>
      <c r="F11" s="74"/>
      <c r="G11" s="75"/>
      <c r="H11" s="66"/>
    </row>
    <row r="12" spans="1:8" ht="15.75" x14ac:dyDescent="0.25">
      <c r="A12" s="93" t="s">
        <v>63</v>
      </c>
      <c r="B12" s="13"/>
      <c r="C12" s="14"/>
      <c r="D12" s="73"/>
      <c r="E12" s="74"/>
      <c r="F12" s="74"/>
      <c r="G12" s="75"/>
      <c r="H12" s="66"/>
    </row>
    <row r="13" spans="1:8" ht="15.75" x14ac:dyDescent="0.25">
      <c r="A13" s="93" t="s">
        <v>13</v>
      </c>
      <c r="B13" s="13"/>
      <c r="C13" s="14"/>
      <c r="D13" s="73"/>
      <c r="E13" s="74"/>
      <c r="F13" s="74"/>
      <c r="G13" s="75"/>
      <c r="H13" s="66"/>
    </row>
    <row r="14" spans="1:8" ht="15.75" x14ac:dyDescent="0.25">
      <c r="A14" s="93" t="s">
        <v>65</v>
      </c>
      <c r="B14" s="13"/>
      <c r="C14" s="14"/>
      <c r="D14" s="73"/>
      <c r="E14" s="74"/>
      <c r="F14" s="74"/>
      <c r="G14" s="75"/>
      <c r="H14" s="66"/>
    </row>
    <row r="15" spans="1:8" ht="15.75" x14ac:dyDescent="0.25">
      <c r="A15" s="93" t="s">
        <v>25</v>
      </c>
      <c r="B15" s="13"/>
      <c r="C15" s="14"/>
      <c r="D15" s="73">
        <v>3</v>
      </c>
      <c r="E15" s="74">
        <v>597682</v>
      </c>
      <c r="F15" s="74">
        <v>129137</v>
      </c>
      <c r="G15" s="75">
        <f>F15/E15</f>
        <v>0.21606305694332437</v>
      </c>
      <c r="H15" s="66"/>
    </row>
    <row r="16" spans="1:8" ht="15.75" x14ac:dyDescent="0.25">
      <c r="A16" s="93" t="s">
        <v>66</v>
      </c>
      <c r="B16" s="13"/>
      <c r="C16" s="14"/>
      <c r="D16" s="73"/>
      <c r="E16" s="74"/>
      <c r="F16" s="74"/>
      <c r="G16" s="75"/>
      <c r="H16" s="66"/>
    </row>
    <row r="17" spans="1:8" ht="15.75" x14ac:dyDescent="0.25">
      <c r="A17" s="93" t="s">
        <v>98</v>
      </c>
      <c r="B17" s="13"/>
      <c r="C17" s="14"/>
      <c r="D17" s="73"/>
      <c r="E17" s="74"/>
      <c r="F17" s="74"/>
      <c r="G17" s="75"/>
      <c r="H17" s="66"/>
    </row>
    <row r="18" spans="1:8" ht="15.75" x14ac:dyDescent="0.25">
      <c r="A18" s="93" t="s">
        <v>14</v>
      </c>
      <c r="B18" s="13"/>
      <c r="C18" s="14"/>
      <c r="D18" s="73"/>
      <c r="E18" s="74"/>
      <c r="F18" s="74"/>
      <c r="G18" s="75"/>
      <c r="H18" s="66"/>
    </row>
    <row r="19" spans="1:8" ht="15.75" x14ac:dyDescent="0.25">
      <c r="A19" s="93" t="s">
        <v>16</v>
      </c>
      <c r="B19" s="13"/>
      <c r="C19" s="14"/>
      <c r="D19" s="73">
        <v>1</v>
      </c>
      <c r="E19" s="74">
        <v>392028</v>
      </c>
      <c r="F19" s="74">
        <v>125097.5</v>
      </c>
      <c r="G19" s="75">
        <f>F19/E19</f>
        <v>0.31910348240431807</v>
      </c>
      <c r="H19" s="66"/>
    </row>
    <row r="20" spans="1:8" ht="15.75" x14ac:dyDescent="0.25">
      <c r="A20" s="93" t="s">
        <v>92</v>
      </c>
      <c r="B20" s="13"/>
      <c r="C20" s="14"/>
      <c r="D20" s="73"/>
      <c r="E20" s="74"/>
      <c r="F20" s="74"/>
      <c r="G20" s="75"/>
      <c r="H20" s="66"/>
    </row>
    <row r="21" spans="1:8" ht="15.75" x14ac:dyDescent="0.25">
      <c r="A21" s="93" t="s">
        <v>93</v>
      </c>
      <c r="B21" s="13"/>
      <c r="C21" s="14"/>
      <c r="D21" s="73"/>
      <c r="E21" s="74"/>
      <c r="F21" s="74"/>
      <c r="G21" s="75"/>
      <c r="H21" s="66"/>
    </row>
    <row r="22" spans="1:8" ht="15.75" x14ac:dyDescent="0.25">
      <c r="A22" s="93" t="s">
        <v>17</v>
      </c>
      <c r="B22" s="13"/>
      <c r="C22" s="14"/>
      <c r="D22" s="73"/>
      <c r="E22" s="74"/>
      <c r="F22" s="74"/>
      <c r="G22" s="75"/>
      <c r="H22" s="66"/>
    </row>
    <row r="23" spans="1:8" ht="15.75" x14ac:dyDescent="0.25">
      <c r="A23" s="93" t="s">
        <v>105</v>
      </c>
      <c r="B23" s="13"/>
      <c r="C23" s="14"/>
      <c r="D23" s="73"/>
      <c r="E23" s="74"/>
      <c r="F23" s="74"/>
      <c r="G23" s="75"/>
      <c r="H23" s="66"/>
    </row>
    <row r="24" spans="1:8" ht="15.75" x14ac:dyDescent="0.25">
      <c r="A24" s="93" t="s">
        <v>18</v>
      </c>
      <c r="B24" s="13"/>
      <c r="C24" s="14"/>
      <c r="D24" s="73">
        <v>2</v>
      </c>
      <c r="E24" s="74">
        <v>357838</v>
      </c>
      <c r="F24" s="74">
        <v>87503</v>
      </c>
      <c r="G24" s="75">
        <f>F24/E24</f>
        <v>0.24453244205478455</v>
      </c>
      <c r="H24" s="66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66"/>
    </row>
    <row r="26" spans="1:8" ht="15.75" x14ac:dyDescent="0.25">
      <c r="A26" s="94" t="s">
        <v>21</v>
      </c>
      <c r="B26" s="13"/>
      <c r="C26" s="14"/>
      <c r="D26" s="73">
        <v>4</v>
      </c>
      <c r="E26" s="74">
        <v>19719</v>
      </c>
      <c r="F26" s="74">
        <v>19719</v>
      </c>
      <c r="G26" s="75">
        <f>F26/E26</f>
        <v>1</v>
      </c>
      <c r="H26" s="66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66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66"/>
    </row>
    <row r="29" spans="1:8" ht="15.75" x14ac:dyDescent="0.25">
      <c r="A29" s="70" t="s">
        <v>94</v>
      </c>
      <c r="B29" s="13"/>
      <c r="C29" s="14"/>
      <c r="D29" s="73">
        <v>1</v>
      </c>
      <c r="E29" s="74">
        <v>102146</v>
      </c>
      <c r="F29" s="74">
        <v>46126</v>
      </c>
      <c r="G29" s="75">
        <f>F29/E29</f>
        <v>0.45156932234252933</v>
      </c>
      <c r="H29" s="66"/>
    </row>
    <row r="30" spans="1:8" ht="15.75" x14ac:dyDescent="0.25">
      <c r="A30" s="70" t="s">
        <v>119</v>
      </c>
      <c r="B30" s="13"/>
      <c r="C30" s="14"/>
      <c r="D30" s="73">
        <v>11</v>
      </c>
      <c r="E30" s="74">
        <v>973358</v>
      </c>
      <c r="F30" s="74">
        <v>197230</v>
      </c>
      <c r="G30" s="75">
        <f>F30/E30</f>
        <v>0.20262842653987537</v>
      </c>
      <c r="H30" s="66"/>
    </row>
    <row r="31" spans="1:8" ht="15.75" x14ac:dyDescent="0.25">
      <c r="A31" s="70" t="s">
        <v>126</v>
      </c>
      <c r="B31" s="13"/>
      <c r="C31" s="14"/>
      <c r="D31" s="73"/>
      <c r="E31" s="74"/>
      <c r="F31" s="74"/>
      <c r="G31" s="75"/>
      <c r="H31" s="66"/>
    </row>
    <row r="32" spans="1:8" ht="15.75" x14ac:dyDescent="0.25">
      <c r="A32" s="70" t="s">
        <v>96</v>
      </c>
      <c r="B32" s="13"/>
      <c r="C32" s="14"/>
      <c r="D32" s="73"/>
      <c r="E32" s="74"/>
      <c r="F32" s="74"/>
      <c r="G32" s="75"/>
      <c r="H32" s="66"/>
    </row>
    <row r="33" spans="1:8" ht="15.75" x14ac:dyDescent="0.25">
      <c r="A33" s="70" t="s">
        <v>67</v>
      </c>
      <c r="B33" s="13"/>
      <c r="C33" s="14"/>
      <c r="D33" s="73"/>
      <c r="E33" s="74"/>
      <c r="F33" s="74"/>
      <c r="G33" s="75"/>
      <c r="H33" s="66"/>
    </row>
    <row r="34" spans="1:8" ht="15.75" x14ac:dyDescent="0.25">
      <c r="A34" s="70" t="s">
        <v>129</v>
      </c>
      <c r="B34" s="13"/>
      <c r="C34" s="14"/>
      <c r="D34" s="73">
        <v>1</v>
      </c>
      <c r="E34" s="74">
        <v>122792</v>
      </c>
      <c r="F34" s="74">
        <v>48283.5</v>
      </c>
      <c r="G34" s="75">
        <f>F34/E34</f>
        <v>0.39321372727865006</v>
      </c>
      <c r="H34" s="66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66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66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66"/>
    </row>
    <row r="38" spans="1:8" x14ac:dyDescent="0.2">
      <c r="A38" s="17"/>
      <c r="B38" s="18"/>
      <c r="C38" s="14"/>
      <c r="D38" s="77"/>
      <c r="E38" s="80"/>
      <c r="F38" s="80"/>
      <c r="G38" s="79"/>
      <c r="H38" s="66"/>
    </row>
    <row r="39" spans="1:8" ht="15.75" x14ac:dyDescent="0.25">
      <c r="A39" s="19" t="s">
        <v>31</v>
      </c>
      <c r="B39" s="20"/>
      <c r="C39" s="21"/>
      <c r="D39" s="81">
        <f>SUM(D9:D38)</f>
        <v>23</v>
      </c>
      <c r="E39" s="82">
        <f>SUM(E9:E38)</f>
        <v>2565563</v>
      </c>
      <c r="F39" s="82">
        <f>SUM(F9:F38)</f>
        <v>653096</v>
      </c>
      <c r="G39" s="83">
        <f>F39/E39</f>
        <v>0.25456244886599938</v>
      </c>
      <c r="H39" s="67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68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68"/>
    </row>
    <row r="42" spans="1:8" ht="15.75" x14ac:dyDescent="0.25">
      <c r="A42" s="26"/>
      <c r="B42" s="26"/>
      <c r="C42" s="26"/>
      <c r="D42" s="89"/>
      <c r="E42" s="25" t="s">
        <v>134</v>
      </c>
      <c r="F42" s="25" t="s">
        <v>134</v>
      </c>
      <c r="G42" s="25" t="s">
        <v>5</v>
      </c>
      <c r="H42" s="68"/>
    </row>
    <row r="43" spans="1:8" ht="15.75" x14ac:dyDescent="0.25">
      <c r="A43" s="26"/>
      <c r="B43" s="26"/>
      <c r="C43" s="26"/>
      <c r="D43" s="89" t="s">
        <v>6</v>
      </c>
      <c r="E43" s="90" t="s">
        <v>135</v>
      </c>
      <c r="F43" s="88" t="s">
        <v>8</v>
      </c>
      <c r="G43" s="88" t="s">
        <v>136</v>
      </c>
      <c r="H43" s="68"/>
    </row>
    <row r="44" spans="1:8" ht="15.75" x14ac:dyDescent="0.25">
      <c r="A44" s="27" t="s">
        <v>33</v>
      </c>
      <c r="B44" s="28"/>
      <c r="C44" s="14"/>
      <c r="D44" s="73">
        <v>32</v>
      </c>
      <c r="E44" s="74">
        <v>450928.2</v>
      </c>
      <c r="F44" s="74">
        <v>57398.01</v>
      </c>
      <c r="G44" s="75">
        <f>1-(+F44/E44)</f>
        <v>0.87271142057649087</v>
      </c>
      <c r="H44" s="66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66"/>
    </row>
    <row r="46" spans="1:8" ht="15.75" x14ac:dyDescent="0.25">
      <c r="A46" s="27" t="s">
        <v>35</v>
      </c>
      <c r="B46" s="28"/>
      <c r="C46" s="14"/>
      <c r="D46" s="73">
        <v>76</v>
      </c>
      <c r="E46" s="74">
        <v>3347375.75</v>
      </c>
      <c r="F46" s="74">
        <v>286877.48</v>
      </c>
      <c r="G46" s="75">
        <f t="shared" ref="G46:G52" si="0">1-(+F46/E46)</f>
        <v>0.9142977958181121</v>
      </c>
      <c r="H46" s="66"/>
    </row>
    <row r="47" spans="1:8" ht="15.75" x14ac:dyDescent="0.25">
      <c r="A47" s="27" t="s">
        <v>36</v>
      </c>
      <c r="B47" s="28"/>
      <c r="C47" s="14"/>
      <c r="D47" s="73">
        <v>8</v>
      </c>
      <c r="E47" s="74">
        <v>1671255.25</v>
      </c>
      <c r="F47" s="74">
        <v>75392</v>
      </c>
      <c r="G47" s="75">
        <f t="shared" si="0"/>
        <v>0.95488899735692678</v>
      </c>
      <c r="H47" s="66"/>
    </row>
    <row r="48" spans="1:8" ht="15.75" x14ac:dyDescent="0.25">
      <c r="A48" s="27" t="s">
        <v>37</v>
      </c>
      <c r="B48" s="28"/>
      <c r="C48" s="14"/>
      <c r="D48" s="73">
        <v>88</v>
      </c>
      <c r="E48" s="74">
        <v>4955030</v>
      </c>
      <c r="F48" s="74">
        <v>445706.57</v>
      </c>
      <c r="G48" s="75">
        <f t="shared" si="0"/>
        <v>0.9100496727567744</v>
      </c>
      <c r="H48" s="66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66"/>
    </row>
    <row r="50" spans="1:8" ht="15.75" x14ac:dyDescent="0.25">
      <c r="A50" s="27" t="s">
        <v>39</v>
      </c>
      <c r="B50" s="28"/>
      <c r="C50" s="14"/>
      <c r="D50" s="73">
        <v>9</v>
      </c>
      <c r="E50" s="74">
        <v>1546545</v>
      </c>
      <c r="F50" s="74">
        <v>93128.58</v>
      </c>
      <c r="G50" s="75">
        <f t="shared" si="0"/>
        <v>0.93978281912262496</v>
      </c>
      <c r="H50" s="66"/>
    </row>
    <row r="51" spans="1:8" ht="15.75" x14ac:dyDescent="0.25">
      <c r="A51" s="27" t="s">
        <v>40</v>
      </c>
      <c r="B51" s="28"/>
      <c r="C51" s="14"/>
      <c r="D51" s="73">
        <v>4</v>
      </c>
      <c r="E51" s="74">
        <v>665220</v>
      </c>
      <c r="F51" s="74">
        <v>57790</v>
      </c>
      <c r="G51" s="75">
        <f t="shared" si="0"/>
        <v>0.91312648447130274</v>
      </c>
      <c r="H51" s="66"/>
    </row>
    <row r="52" spans="1:8" ht="15.75" x14ac:dyDescent="0.25">
      <c r="A52" s="27" t="s">
        <v>41</v>
      </c>
      <c r="B52" s="28"/>
      <c r="C52" s="14"/>
      <c r="D52" s="73">
        <v>2</v>
      </c>
      <c r="E52" s="74">
        <v>481275</v>
      </c>
      <c r="F52" s="74">
        <v>26050</v>
      </c>
      <c r="G52" s="75">
        <f t="shared" si="0"/>
        <v>0.94587294166536806</v>
      </c>
      <c r="H52" s="66"/>
    </row>
    <row r="53" spans="1:8" ht="15.75" x14ac:dyDescent="0.25">
      <c r="A53" s="29" t="s">
        <v>60</v>
      </c>
      <c r="B53" s="28"/>
      <c r="C53" s="14"/>
      <c r="D53" s="73"/>
      <c r="E53" s="74"/>
      <c r="F53" s="74"/>
      <c r="G53" s="75"/>
      <c r="H53" s="66"/>
    </row>
    <row r="54" spans="1:8" ht="15.75" x14ac:dyDescent="0.25">
      <c r="A54" s="27" t="s">
        <v>61</v>
      </c>
      <c r="B54" s="30"/>
      <c r="C54" s="14"/>
      <c r="D54" s="73">
        <v>612</v>
      </c>
      <c r="E54" s="74">
        <v>39013107.840000004</v>
      </c>
      <c r="F54" s="74">
        <v>4312883.95</v>
      </c>
      <c r="G54" s="75">
        <f>1-(+F54/E54)</f>
        <v>0.88945038760593143</v>
      </c>
      <c r="H54" s="66"/>
    </row>
    <row r="55" spans="1:8" ht="15.75" x14ac:dyDescent="0.25">
      <c r="A55" s="27" t="s">
        <v>62</v>
      </c>
      <c r="B55" s="30"/>
      <c r="C55" s="14"/>
      <c r="D55" s="73">
        <v>8</v>
      </c>
      <c r="E55" s="74">
        <v>1074450.8</v>
      </c>
      <c r="F55" s="74">
        <v>63820.77</v>
      </c>
      <c r="G55" s="75">
        <f>1-(+F55/E55)</f>
        <v>0.94060149613179123</v>
      </c>
      <c r="H55" s="66"/>
    </row>
    <row r="56" spans="1:8" x14ac:dyDescent="0.2">
      <c r="A56" s="16" t="s">
        <v>42</v>
      </c>
      <c r="B56" s="30"/>
      <c r="C56" s="14"/>
      <c r="D56" s="77"/>
      <c r="E56" s="96"/>
      <c r="F56" s="74"/>
      <c r="G56" s="79"/>
      <c r="H56" s="66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66"/>
    </row>
    <row r="58" spans="1:8" x14ac:dyDescent="0.2">
      <c r="A58" s="16" t="s">
        <v>44</v>
      </c>
      <c r="B58" s="28"/>
      <c r="C58" s="14"/>
      <c r="D58" s="77"/>
      <c r="E58" s="95"/>
      <c r="F58" s="74"/>
      <c r="G58" s="79"/>
      <c r="H58" s="66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66"/>
    </row>
    <row r="60" spans="1:8" ht="15.75" x14ac:dyDescent="0.25">
      <c r="A60" s="32"/>
      <c r="B60" s="18"/>
      <c r="C60" s="14"/>
      <c r="D60" s="77"/>
      <c r="E60" s="80"/>
      <c r="F60" s="80"/>
      <c r="G60" s="79"/>
      <c r="H60" s="66"/>
    </row>
    <row r="61" spans="1:8" ht="15.75" x14ac:dyDescent="0.25">
      <c r="A61" s="20" t="s">
        <v>45</v>
      </c>
      <c r="B61" s="33"/>
      <c r="C61" s="33"/>
      <c r="D61" s="81">
        <f>SUM(D44:D57)</f>
        <v>839</v>
      </c>
      <c r="E61" s="82">
        <f>SUM(E44:E60)</f>
        <v>53205187.840000004</v>
      </c>
      <c r="F61" s="82">
        <f>SUM(F44:F60)</f>
        <v>5419047.3599999994</v>
      </c>
      <c r="G61" s="83">
        <f>1-(F61/E61)</f>
        <v>0.89814813968336515</v>
      </c>
      <c r="H61" s="63"/>
    </row>
    <row r="62" spans="1:8" ht="18" x14ac:dyDescent="0.25">
      <c r="A62" s="35"/>
      <c r="B62" s="36"/>
      <c r="C62" s="36"/>
      <c r="D62" s="98"/>
      <c r="E62" s="92"/>
      <c r="F62" s="34"/>
      <c r="G62" s="34"/>
      <c r="H62" s="65"/>
    </row>
    <row r="63" spans="1:8" ht="18" x14ac:dyDescent="0.25">
      <c r="A63" s="35" t="s">
        <v>46</v>
      </c>
      <c r="B63" s="36"/>
      <c r="C63" s="36"/>
      <c r="D63" s="51"/>
      <c r="E63" s="36"/>
      <c r="F63" s="37">
        <f>F61+F39</f>
        <v>6072143.3599999994</v>
      </c>
      <c r="G63" s="36"/>
      <c r="H63" s="65"/>
    </row>
    <row r="64" spans="1:8" ht="18" x14ac:dyDescent="0.25">
      <c r="A64" s="35"/>
      <c r="B64" s="36"/>
      <c r="C64" s="36"/>
      <c r="D64" s="51"/>
      <c r="E64" s="36"/>
      <c r="F64" s="37"/>
      <c r="G64" s="36"/>
      <c r="H64" s="65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4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4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4"/>
    </row>
    <row r="68" spans="1:8" ht="18" x14ac:dyDescent="0.25">
      <c r="A68" s="4"/>
      <c r="B68" s="40"/>
      <c r="C68" s="40"/>
      <c r="D68" s="40"/>
      <c r="E68" s="40"/>
      <c r="F68" s="41"/>
      <c r="G68" s="40"/>
      <c r="H68" s="65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65"/>
    </row>
    <row r="70" spans="1:8" ht="15.75" x14ac:dyDescent="0.25">
      <c r="A70" s="59"/>
      <c r="B70" s="21"/>
      <c r="C70" s="21"/>
      <c r="H70" s="21"/>
    </row>
    <row r="71" spans="1:8" ht="18" x14ac:dyDescent="0.25">
      <c r="A71" s="116"/>
      <c r="B71" s="117"/>
      <c r="C71" s="117"/>
      <c r="D71" s="117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8" sqref="B8"/>
    </sheetView>
  </sheetViews>
  <sheetFormatPr defaultColWidth="9.6640625" defaultRowHeight="15" x14ac:dyDescent="0.2"/>
  <cols>
    <col min="1" max="1" width="39.6640625" style="57" customWidth="1"/>
    <col min="2" max="2" width="27.6640625" style="57" customWidth="1"/>
    <col min="3" max="16384" width="9.6640625" style="57"/>
  </cols>
  <sheetData>
    <row r="1" spans="1:4" ht="23.25" x14ac:dyDescent="0.35">
      <c r="A1" s="56" t="s">
        <v>0</v>
      </c>
      <c r="B1" s="36"/>
      <c r="C1" s="37"/>
      <c r="D1" s="36"/>
    </row>
    <row r="2" spans="1:4" ht="23.25" x14ac:dyDescent="0.35">
      <c r="A2" s="56" t="s">
        <v>1</v>
      </c>
      <c r="B2" s="36"/>
      <c r="C2" s="21"/>
      <c r="D2" s="21"/>
    </row>
    <row r="3" spans="1:4" ht="23.25" x14ac:dyDescent="0.35">
      <c r="A3" s="56" t="s">
        <v>82</v>
      </c>
      <c r="B3" s="36"/>
      <c r="C3" s="21"/>
      <c r="D3" s="21"/>
    </row>
    <row r="4" spans="1:4" ht="23.25" x14ac:dyDescent="0.35">
      <c r="A4" s="56" t="str">
        <f>ARG!$A$3</f>
        <v>MONTH ENDED:  FEBRUARY 2023</v>
      </c>
      <c r="B4" s="36"/>
      <c r="C4" s="21"/>
      <c r="D4" s="21"/>
    </row>
    <row r="5" spans="1:4" ht="24" thickBot="1" x14ac:dyDescent="0.4">
      <c r="A5" s="56"/>
      <c r="B5" s="36"/>
      <c r="C5" s="21"/>
      <c r="D5" s="21"/>
    </row>
    <row r="6" spans="1:4" ht="21.75" thickTop="1" thickBot="1" x14ac:dyDescent="0.35">
      <c r="A6" s="125" t="s">
        <v>83</v>
      </c>
      <c r="B6" s="126">
        <f>+ARG!$D$39+CARUTHERSVILLE!$D$39+HOLLYWOOD!$D$39+HARKC!$D$39+BALLYSKC!$D$39+AMERKC!$D$39+LAGRANGE!$D$39+AMERSC!$D$39+RIVERCITY!$D$39+HORSESHOE!$D$39+ISLEBV!$D$39+STJO!$D$39+CAPE!$D$39</f>
        <v>416</v>
      </c>
      <c r="C6" s="58"/>
      <c r="D6" s="21"/>
    </row>
    <row r="7" spans="1:4" ht="21.75" thickTop="1" thickBot="1" x14ac:dyDescent="0.35">
      <c r="A7" s="127" t="s">
        <v>84</v>
      </c>
      <c r="B7" s="135">
        <f>+ARG!$E$39+CARUTHERSVILLE!$E$39+HOLLYWOOD!$E$39+HARKC!$E$39+BALLYSKC!$E$39+AMERKC!$E$39+LAGRANGE!$E$39+AMERSC!$E$39+RIVERCITY!$E$39+HORSESHOE!$E$39+ISLEBV!$E$39+STJO!$E$39+CAPE!$E$39</f>
        <v>102486817</v>
      </c>
      <c r="C7" s="58"/>
      <c r="D7" s="21"/>
    </row>
    <row r="8" spans="1:4" ht="21" thickTop="1" x14ac:dyDescent="0.3">
      <c r="A8" s="127" t="s">
        <v>85</v>
      </c>
      <c r="B8" s="135">
        <f>+ARG!$F$39+CARUTHERSVILLE!$F$39+HOLLYWOOD!$F$39+HARKC!$F$39+BALLYSKC!$F$39+AMERKC!$F$39+LAGRANGE!$F$39+AMERSC!$F$39+RIVERCITY!$F$39+HORSESHOE!$F$39+ISLEBV!$F$39+STJO!$F$39+CAPE!$F$39</f>
        <v>21768017.920000002</v>
      </c>
      <c r="C8" s="58"/>
      <c r="D8" s="21"/>
    </row>
    <row r="9" spans="1:4" ht="20.25" x14ac:dyDescent="0.3">
      <c r="A9" s="127" t="s">
        <v>86</v>
      </c>
      <c r="B9" s="115">
        <f>B8/B7</f>
        <v>0.21239822405646575</v>
      </c>
      <c r="C9" s="58"/>
      <c r="D9" s="21"/>
    </row>
    <row r="10" spans="1:4" ht="21" thickBot="1" x14ac:dyDescent="0.35">
      <c r="A10" s="129"/>
      <c r="B10" s="130"/>
      <c r="C10" s="58"/>
      <c r="D10" s="21"/>
    </row>
    <row r="11" spans="1:4" ht="21.75" thickTop="1" thickBot="1" x14ac:dyDescent="0.35">
      <c r="A11" s="127" t="s">
        <v>142</v>
      </c>
      <c r="B11" s="126">
        <f>+AMERSC!$D$53+HOLLYWOOD!$D$53</f>
        <v>12</v>
      </c>
      <c r="C11" s="58"/>
      <c r="D11" s="21"/>
    </row>
    <row r="12" spans="1:4" ht="21.75" thickTop="1" thickBot="1" x14ac:dyDescent="0.35">
      <c r="A12" s="127" t="s">
        <v>143</v>
      </c>
      <c r="B12" s="135">
        <f>AMERSC!$E$53+HOLLYWOOD!$E$53</f>
        <v>4393515.5</v>
      </c>
      <c r="C12" s="58"/>
      <c r="D12" s="21"/>
    </row>
    <row r="13" spans="1:4" ht="21" thickTop="1" x14ac:dyDescent="0.3">
      <c r="A13" s="127" t="s">
        <v>144</v>
      </c>
      <c r="B13" s="135">
        <f>+AMERSC!$F$53+HOLLYWOOD!$F$53</f>
        <v>159252.82</v>
      </c>
      <c r="C13" s="58"/>
      <c r="D13" s="21"/>
    </row>
    <row r="14" spans="1:4" ht="20.25" x14ac:dyDescent="0.3">
      <c r="A14" s="127" t="s">
        <v>90</v>
      </c>
      <c r="B14" s="115">
        <f>1-(B13/B12)</f>
        <v>0.96375275789968196</v>
      </c>
      <c r="C14" s="58"/>
      <c r="D14" s="21"/>
    </row>
    <row r="15" spans="1:4" ht="21" thickBot="1" x14ac:dyDescent="0.35">
      <c r="A15" s="129"/>
      <c r="B15" s="130"/>
      <c r="C15" s="58"/>
      <c r="D15" s="21"/>
    </row>
    <row r="16" spans="1:4" ht="21.75" thickTop="1" thickBot="1" x14ac:dyDescent="0.35">
      <c r="A16" s="127" t="s">
        <v>87</v>
      </c>
      <c r="B16" s="126">
        <f>+ARG!$D$61+CARUTHERSVILLE!$D$60+HOLLYWOOD!$D$75+HARKC!$D$61+BALLYSKC!$D$62+AMERKC!$D$62+LAGRANGE!$D$60+AMERSC!$D$75+RIVERCITY!$D$61+HORSESHOE!$D$61+ISLEBV!$D$60+STJO!$D$60+CAPE!$D$61</f>
        <v>13806</v>
      </c>
      <c r="C16" s="58"/>
      <c r="D16" s="21"/>
    </row>
    <row r="17" spans="1:4" ht="21.75" thickTop="1" thickBot="1" x14ac:dyDescent="0.35">
      <c r="A17" s="127" t="s">
        <v>88</v>
      </c>
      <c r="B17" s="135">
        <f>+ARG!$E$61+CARUTHERSVILLE!$E$60+HOLLYWOOD!$E$75+HARKC!$E$61+BALLYSKC!$E$62+AMERKC!$E$62+LAGRANGE!$E$60+AMERSC!$E$75+RIVERCITY!$E$61+HORSESHOE!$E$61+ISLEBV!$E$60+STJO!$E$60+CAPE!$E$61</f>
        <v>1381321235.5200002</v>
      </c>
      <c r="C17" s="58"/>
      <c r="D17" s="21"/>
    </row>
    <row r="18" spans="1:4" ht="21" thickTop="1" x14ac:dyDescent="0.3">
      <c r="A18" s="127" t="s">
        <v>89</v>
      </c>
      <c r="B18" s="135">
        <f>+ARG!$F$61+CARUTHERSVILLE!$F$60+HOLLYWOOD!$F$75+HARKC!$F$61+BALLYSKC!$F$62+AMERKC!$F$62+LAGRANGE!$F$60+AMERSC!$F$75+RIVERCITY!$F$61+HORSESHOE!$F$61+ISLEBV!$F$60+STJO!$F$60+CAPE!$F$61</f>
        <v>135021147.92000002</v>
      </c>
      <c r="C18" s="21"/>
      <c r="D18" s="21"/>
    </row>
    <row r="19" spans="1:4" ht="20.25" x14ac:dyDescent="0.3">
      <c r="A19" s="127" t="s">
        <v>90</v>
      </c>
      <c r="B19" s="115">
        <f>1-(B18/B17)</f>
        <v>0.9022521738984407</v>
      </c>
      <c r="C19" s="21"/>
      <c r="D19" s="21"/>
    </row>
    <row r="20" spans="1:4" ht="20.25" x14ac:dyDescent="0.3">
      <c r="A20" s="129"/>
      <c r="B20" s="131"/>
      <c r="C20" s="21"/>
      <c r="D20" s="21"/>
    </row>
    <row r="21" spans="1:4" ht="20.25" x14ac:dyDescent="0.3">
      <c r="A21" s="127" t="s">
        <v>91</v>
      </c>
      <c r="B21" s="128">
        <f>B18+B8+B13</f>
        <v>156948418.66000003</v>
      </c>
      <c r="C21" s="21"/>
      <c r="D21" s="21"/>
    </row>
    <row r="22" spans="1:4" ht="21" thickBot="1" x14ac:dyDescent="0.35">
      <c r="A22" s="129"/>
      <c r="B22" s="132"/>
    </row>
    <row r="23" spans="1:4" ht="18.75" thickTop="1" x14ac:dyDescent="0.25">
      <c r="A23" s="133"/>
      <c r="B23" s="134"/>
    </row>
    <row r="24" spans="1:4" ht="15.75" x14ac:dyDescent="0.25">
      <c r="A24" s="48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9" t="s">
        <v>137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146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11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115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53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106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123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352469</v>
      </c>
      <c r="F18" s="74">
        <v>71001</v>
      </c>
      <c r="G18" s="75">
        <f>F18/E18</f>
        <v>0.20143899179786023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111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56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17115</v>
      </c>
      <c r="F29" s="74">
        <v>4932</v>
      </c>
      <c r="G29" s="75">
        <f>F29/E29</f>
        <v>0.28816827344434709</v>
      </c>
      <c r="H29" s="15"/>
    </row>
    <row r="30" spans="1:8" ht="15.75" x14ac:dyDescent="0.25">
      <c r="A30" s="70" t="s">
        <v>25</v>
      </c>
      <c r="B30" s="13"/>
      <c r="C30" s="14"/>
      <c r="D30" s="73">
        <v>2</v>
      </c>
      <c r="E30" s="74">
        <v>350376</v>
      </c>
      <c r="F30" s="74">
        <v>93101</v>
      </c>
      <c r="G30" s="75">
        <f>F30/E30</f>
        <v>0.26571740073521016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119</v>
      </c>
      <c r="B32" s="13"/>
      <c r="C32" s="14"/>
      <c r="D32" s="73">
        <v>2</v>
      </c>
      <c r="E32" s="74">
        <v>476012</v>
      </c>
      <c r="F32" s="74">
        <v>86382</v>
      </c>
      <c r="G32" s="75">
        <f>F32/E32</f>
        <v>0.18147021503659572</v>
      </c>
      <c r="H32" s="15"/>
    </row>
    <row r="33" spans="1:8" ht="15.75" x14ac:dyDescent="0.25">
      <c r="A33" s="70" t="s">
        <v>157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27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78"/>
      <c r="F35" s="74"/>
      <c r="G35" s="79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1195972</v>
      </c>
      <c r="F39" s="82">
        <f>SUM(F9:F38)</f>
        <v>255416</v>
      </c>
      <c r="G39" s="83">
        <f>F39/E39</f>
        <v>0.21356352824313612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134</v>
      </c>
      <c r="F42" s="25" t="s">
        <v>134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135</v>
      </c>
      <c r="F43" s="88" t="s">
        <v>8</v>
      </c>
      <c r="G43" s="88" t="s">
        <v>136</v>
      </c>
      <c r="H43" s="2"/>
    </row>
    <row r="44" spans="1:8" ht="15.75" x14ac:dyDescent="0.25">
      <c r="A44" s="27" t="s">
        <v>33</v>
      </c>
      <c r="B44" s="28"/>
      <c r="C44" s="14"/>
      <c r="D44" s="73"/>
      <c r="E44" s="74"/>
      <c r="F44" s="74"/>
      <c r="G44" s="75"/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36</v>
      </c>
      <c r="E46" s="74">
        <v>1847423.75</v>
      </c>
      <c r="F46" s="74">
        <v>181702.94</v>
      </c>
      <c r="G46" s="75">
        <f>1-(+F46/E46)</f>
        <v>0.90164522893028742</v>
      </c>
      <c r="H46" s="15"/>
    </row>
    <row r="47" spans="1:8" ht="15.75" x14ac:dyDescent="0.25">
      <c r="A47" s="27" t="s">
        <v>36</v>
      </c>
      <c r="B47" s="28"/>
      <c r="C47" s="14"/>
      <c r="D47" s="73">
        <v>8</v>
      </c>
      <c r="E47" s="74">
        <v>668961.75</v>
      </c>
      <c r="F47" s="74">
        <v>39942</v>
      </c>
      <c r="G47" s="75">
        <f>1-(+F47/E47)</f>
        <v>0.94029255035882098</v>
      </c>
      <c r="H47" s="15"/>
    </row>
    <row r="48" spans="1:8" ht="15.75" x14ac:dyDescent="0.25">
      <c r="A48" s="27" t="s">
        <v>37</v>
      </c>
      <c r="B48" s="28"/>
      <c r="C48" s="14"/>
      <c r="D48" s="73">
        <v>27</v>
      </c>
      <c r="E48" s="74">
        <v>2564890</v>
      </c>
      <c r="F48" s="74">
        <v>205501</v>
      </c>
      <c r="G48" s="75">
        <f>1-(+F48/E48)</f>
        <v>0.91987921509304493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613700</v>
      </c>
      <c r="F50" s="74">
        <v>41655</v>
      </c>
      <c r="G50" s="75">
        <f>1-(+F50/E50)</f>
        <v>0.93212481668567704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343</v>
      </c>
      <c r="E53" s="74">
        <v>28455975.640000001</v>
      </c>
      <c r="F53" s="74">
        <v>3139772.22</v>
      </c>
      <c r="G53" s="75">
        <f>1-(+F53/E53)</f>
        <v>0.88966211316309662</v>
      </c>
      <c r="H53" s="15"/>
    </row>
    <row r="54" spans="1:8" ht="15.75" x14ac:dyDescent="0.25">
      <c r="A54" s="29" t="s">
        <v>62</v>
      </c>
      <c r="B54" s="30"/>
      <c r="C54" s="14"/>
      <c r="D54" s="73">
        <v>7</v>
      </c>
      <c r="E54" s="74">
        <v>204334.88</v>
      </c>
      <c r="F54" s="74">
        <v>16434.349999999999</v>
      </c>
      <c r="G54" s="75">
        <f>1-(+F54/E54)</f>
        <v>0.91957148970356895</v>
      </c>
      <c r="H54" s="15"/>
    </row>
    <row r="55" spans="1:8" x14ac:dyDescent="0.2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>
        <v>25457.46</v>
      </c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424</v>
      </c>
      <c r="E60" s="82">
        <f>SUM(E44:E59)</f>
        <v>34355286.020000003</v>
      </c>
      <c r="F60" s="82">
        <f>SUM(F44:F59)</f>
        <v>3650464.97</v>
      </c>
      <c r="G60" s="83">
        <f>1-(F60/E60)</f>
        <v>0.89374371769529515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3905880.97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69" spans="1:8" ht="18" x14ac:dyDescent="0.25">
      <c r="A69" s="43"/>
      <c r="B69" s="39"/>
      <c r="C69" s="39"/>
      <c r="D69" s="39"/>
      <c r="E69" s="37"/>
      <c r="F69" s="2"/>
      <c r="G69" s="2"/>
      <c r="H69" s="2"/>
    </row>
    <row r="70" spans="1:8" ht="18" x14ac:dyDescent="0.25">
      <c r="A70" s="116"/>
      <c r="B70" s="117"/>
      <c r="C70" s="117"/>
      <c r="D70" s="117"/>
      <c r="E70" s="44"/>
      <c r="F70" s="2"/>
      <c r="G70" s="2"/>
      <c r="H70" s="2"/>
    </row>
    <row r="71" spans="1:8" ht="18" x14ac:dyDescent="0.25">
      <c r="A71" s="43"/>
      <c r="B71" s="39"/>
      <c r="C71" s="39"/>
      <c r="D71" s="39"/>
      <c r="E71" s="45"/>
      <c r="F71" s="2"/>
      <c r="G71" s="2"/>
      <c r="H71" s="2"/>
    </row>
    <row r="72" spans="1:8" ht="18" x14ac:dyDescent="0.25">
      <c r="A72" s="43"/>
      <c r="B72" s="39"/>
      <c r="C72" s="39"/>
      <c r="D72" s="39"/>
      <c r="E72" s="46"/>
      <c r="F72" s="2"/>
      <c r="G72" s="2"/>
      <c r="H72" s="2"/>
    </row>
    <row r="73" spans="1:8" ht="18" x14ac:dyDescent="0.25">
      <c r="A73" s="43"/>
      <c r="B73" s="39"/>
      <c r="C73" s="39"/>
      <c r="D73" s="39"/>
      <c r="E73" s="37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44"/>
      <c r="F75" s="2"/>
      <c r="G75" s="2"/>
      <c r="H75" s="2"/>
    </row>
    <row r="76" spans="1:8" ht="18" x14ac:dyDescent="0.25">
      <c r="A76" s="43"/>
      <c r="B76" s="39"/>
      <c r="C76" s="39"/>
      <c r="D76" s="39"/>
      <c r="E76" s="45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7"/>
      <c r="F79" s="2"/>
      <c r="G79" s="2"/>
      <c r="H79" s="2"/>
    </row>
    <row r="80" spans="1:8" ht="18" x14ac:dyDescent="0.25">
      <c r="A80" s="43"/>
      <c r="B80" s="39"/>
      <c r="C80" s="39"/>
      <c r="D80" s="39"/>
      <c r="E80" s="39"/>
      <c r="F80" s="2"/>
      <c r="G80" s="2"/>
      <c r="H80" s="2"/>
    </row>
    <row r="81" spans="1:8" ht="15.75" x14ac:dyDescent="0.25">
      <c r="A81" s="48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96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9" t="s">
        <v>95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101</v>
      </c>
      <c r="B9" s="13"/>
      <c r="C9" s="14"/>
      <c r="D9" s="73">
        <v>5</v>
      </c>
      <c r="E9" s="74">
        <v>712898</v>
      </c>
      <c r="F9" s="74">
        <v>69383.5</v>
      </c>
      <c r="G9" s="75">
        <f>F9/E9</f>
        <v>9.7325984923509398E-2</v>
      </c>
      <c r="H9" s="15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104</v>
      </c>
      <c r="B11" s="13"/>
      <c r="C11" s="14"/>
      <c r="D11" s="73">
        <v>5</v>
      </c>
      <c r="E11" s="74">
        <v>1059988</v>
      </c>
      <c r="F11" s="74">
        <v>276081.5</v>
      </c>
      <c r="G11" s="75">
        <f>F11/E11</f>
        <v>0.26045719385502475</v>
      </c>
      <c r="H11" s="15"/>
    </row>
    <row r="12" spans="1:8" ht="15.75" x14ac:dyDescent="0.25">
      <c r="A12" s="93" t="s">
        <v>67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108</v>
      </c>
      <c r="B13" s="13"/>
      <c r="C13" s="14"/>
      <c r="D13" s="73">
        <v>2</v>
      </c>
      <c r="E13" s="74">
        <v>938869</v>
      </c>
      <c r="F13" s="74">
        <v>156624.79999999999</v>
      </c>
      <c r="G13" s="75">
        <f>F13/E13</f>
        <v>0.16682284748990539</v>
      </c>
      <c r="H13" s="15"/>
    </row>
    <row r="14" spans="1:8" ht="15.75" x14ac:dyDescent="0.25">
      <c r="A14" s="93" t="s">
        <v>25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53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10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14</v>
      </c>
      <c r="B17" s="13"/>
      <c r="C17" s="14"/>
      <c r="D17" s="73">
        <v>2</v>
      </c>
      <c r="E17" s="74">
        <v>133481</v>
      </c>
      <c r="F17" s="74">
        <v>46030</v>
      </c>
      <c r="G17" s="75">
        <f t="shared" ref="G17:G24" si="0">F17/E17</f>
        <v>0.34484308628194277</v>
      </c>
      <c r="H17" s="15"/>
    </row>
    <row r="18" spans="1:8" ht="15.75" x14ac:dyDescent="0.25">
      <c r="A18" s="93" t="s">
        <v>15</v>
      </c>
      <c r="B18" s="13"/>
      <c r="C18" s="14"/>
      <c r="D18" s="73">
        <v>2</v>
      </c>
      <c r="E18" s="74">
        <v>1043422</v>
      </c>
      <c r="F18" s="74">
        <v>376054</v>
      </c>
      <c r="G18" s="75">
        <f t="shared" si="0"/>
        <v>0.36040451514344146</v>
      </c>
      <c r="H18" s="15"/>
    </row>
    <row r="19" spans="1:8" ht="15.75" x14ac:dyDescent="0.25">
      <c r="A19" s="93" t="s">
        <v>54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17</v>
      </c>
      <c r="B20" s="13"/>
      <c r="C20" s="14"/>
      <c r="D20" s="73">
        <v>1</v>
      </c>
      <c r="E20" s="74">
        <v>21657</v>
      </c>
      <c r="F20" s="74">
        <v>7301</v>
      </c>
      <c r="G20" s="75">
        <f t="shared" si="0"/>
        <v>0.33711963799233502</v>
      </c>
      <c r="H20" s="15"/>
    </row>
    <row r="21" spans="1:8" ht="15.75" x14ac:dyDescent="0.25">
      <c r="A21" s="93" t="s">
        <v>55</v>
      </c>
      <c r="B21" s="13"/>
      <c r="C21" s="14"/>
      <c r="D21" s="73">
        <v>4</v>
      </c>
      <c r="E21" s="74">
        <v>5795138</v>
      </c>
      <c r="F21" s="74">
        <v>445818</v>
      </c>
      <c r="G21" s="75">
        <f t="shared" si="0"/>
        <v>7.6929660691427884E-2</v>
      </c>
      <c r="H21" s="15"/>
    </row>
    <row r="22" spans="1:8" ht="15.75" x14ac:dyDescent="0.25">
      <c r="A22" s="93" t="s">
        <v>56</v>
      </c>
      <c r="B22" s="13"/>
      <c r="C22" s="14"/>
      <c r="D22" s="73">
        <v>1</v>
      </c>
      <c r="E22" s="74">
        <v>591694</v>
      </c>
      <c r="F22" s="74">
        <v>161291</v>
      </c>
      <c r="G22" s="75">
        <f t="shared" si="0"/>
        <v>0.27259191406368832</v>
      </c>
      <c r="H22" s="15"/>
    </row>
    <row r="23" spans="1:8" ht="15.75" x14ac:dyDescent="0.25">
      <c r="A23" s="94" t="s">
        <v>20</v>
      </c>
      <c r="B23" s="13"/>
      <c r="C23" s="14"/>
      <c r="D23" s="73">
        <v>4</v>
      </c>
      <c r="E23" s="74">
        <v>633156</v>
      </c>
      <c r="F23" s="74">
        <v>114668.5</v>
      </c>
      <c r="G23" s="75">
        <f t="shared" si="0"/>
        <v>0.18110623606188681</v>
      </c>
      <c r="H23" s="15"/>
    </row>
    <row r="24" spans="1:8" ht="15.75" x14ac:dyDescent="0.25">
      <c r="A24" s="94" t="s">
        <v>21</v>
      </c>
      <c r="B24" s="13"/>
      <c r="C24" s="14"/>
      <c r="D24" s="73">
        <v>20</v>
      </c>
      <c r="E24" s="74">
        <v>142162</v>
      </c>
      <c r="F24" s="74">
        <v>142162</v>
      </c>
      <c r="G24" s="75">
        <f t="shared" si="0"/>
        <v>1</v>
      </c>
      <c r="H24" s="15"/>
    </row>
    <row r="25" spans="1:8" ht="15.75" x14ac:dyDescent="0.25">
      <c r="A25" s="70" t="s">
        <v>22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73"/>
      <c r="E26" s="74">
        <v>35759</v>
      </c>
      <c r="F26" s="74">
        <v>-7016</v>
      </c>
      <c r="G26" s="75">
        <f>F26/E26</f>
        <v>-0.19620235465197572</v>
      </c>
      <c r="H26" s="15"/>
    </row>
    <row r="27" spans="1:8" ht="15.75" x14ac:dyDescent="0.25">
      <c r="A27" s="93" t="s">
        <v>124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24</v>
      </c>
      <c r="B28" s="13"/>
      <c r="C28" s="14"/>
      <c r="D28" s="73">
        <v>1</v>
      </c>
      <c r="E28" s="74">
        <v>87820</v>
      </c>
      <c r="F28" s="74">
        <v>37224</v>
      </c>
      <c r="G28" s="75">
        <f>F28/E28</f>
        <v>0.42386700068321564</v>
      </c>
      <c r="H28" s="15"/>
    </row>
    <row r="29" spans="1:8" ht="15.75" x14ac:dyDescent="0.25">
      <c r="A29" s="70" t="s">
        <v>120</v>
      </c>
      <c r="B29" s="13"/>
      <c r="C29" s="14"/>
      <c r="D29" s="73">
        <v>1</v>
      </c>
      <c r="E29" s="74">
        <v>69855</v>
      </c>
      <c r="F29" s="74">
        <v>26123.5</v>
      </c>
      <c r="G29" s="75">
        <f>F29/E29</f>
        <v>0.37396750411566815</v>
      </c>
      <c r="H29" s="15"/>
    </row>
    <row r="30" spans="1:8" ht="15.75" x14ac:dyDescent="0.25">
      <c r="A30" s="70" t="s">
        <v>125</v>
      </c>
      <c r="B30" s="13"/>
      <c r="C30" s="14"/>
      <c r="D30" s="73"/>
      <c r="E30" s="76"/>
      <c r="F30" s="74"/>
      <c r="G30" s="75"/>
      <c r="H30" s="15"/>
    </row>
    <row r="31" spans="1:8" ht="15.75" x14ac:dyDescent="0.25">
      <c r="A31" s="70" t="s">
        <v>152</v>
      </c>
      <c r="B31" s="13"/>
      <c r="C31" s="14"/>
      <c r="D31" s="73"/>
      <c r="E31" s="76"/>
      <c r="F31" s="74"/>
      <c r="G31" s="75"/>
      <c r="H31" s="15"/>
    </row>
    <row r="32" spans="1:8" ht="15.75" x14ac:dyDescent="0.25">
      <c r="A32" s="70" t="s">
        <v>58</v>
      </c>
      <c r="B32" s="13"/>
      <c r="C32" s="14"/>
      <c r="D32" s="73">
        <v>13</v>
      </c>
      <c r="E32" s="76">
        <v>1565868</v>
      </c>
      <c r="F32" s="76">
        <v>264130.5</v>
      </c>
      <c r="G32" s="75">
        <f>F32/E32</f>
        <v>0.16867992704365886</v>
      </c>
      <c r="H32" s="15"/>
    </row>
    <row r="33" spans="1:8" ht="15.75" x14ac:dyDescent="0.25">
      <c r="A33" s="93" t="s">
        <v>149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93" t="s">
        <v>98</v>
      </c>
      <c r="B34" s="13"/>
      <c r="C34" s="14"/>
      <c r="D34" s="73">
        <v>1</v>
      </c>
      <c r="E34" s="74">
        <v>353143</v>
      </c>
      <c r="F34" s="74">
        <v>59311</v>
      </c>
      <c r="G34" s="75">
        <f>F34/E34</f>
        <v>0.16795179289976014</v>
      </c>
      <c r="H34" s="15"/>
    </row>
    <row r="35" spans="1:8" x14ac:dyDescent="0.2">
      <c r="A35" s="16" t="s">
        <v>28</v>
      </c>
      <c r="B35" s="13"/>
      <c r="C35" s="14"/>
      <c r="D35" s="77"/>
      <c r="E35" s="78">
        <v>1424125</v>
      </c>
      <c r="F35" s="74">
        <v>200483</v>
      </c>
      <c r="G35" s="79"/>
      <c r="H35" s="15"/>
    </row>
    <row r="36" spans="1:8" x14ac:dyDescent="0.2">
      <c r="A36" s="16" t="s">
        <v>29</v>
      </c>
      <c r="B36" s="13"/>
      <c r="C36" s="14"/>
      <c r="D36" s="77"/>
      <c r="E36" s="78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62</v>
      </c>
      <c r="E39" s="82">
        <f>SUM(E9:E38)</f>
        <v>14609035</v>
      </c>
      <c r="F39" s="82">
        <f>SUM(F9:F38)</f>
        <v>2375670.2999999998</v>
      </c>
      <c r="G39" s="83">
        <f>F39/E39</f>
        <v>0.16261651094682159</v>
      </c>
      <c r="H39" s="2"/>
    </row>
    <row r="40" spans="1:8" ht="15.75" x14ac:dyDescent="0.25">
      <c r="A40" s="22"/>
      <c r="B40" s="22"/>
      <c r="C40" s="24"/>
      <c r="D40" s="122"/>
      <c r="E40" s="123"/>
      <c r="F40" s="123"/>
      <c r="G40" s="124"/>
      <c r="H40" s="2"/>
    </row>
    <row r="41" spans="1:8" ht="18" hidden="1" x14ac:dyDescent="0.25">
      <c r="A41" s="23" t="s">
        <v>139</v>
      </c>
      <c r="B41" s="24"/>
      <c r="C41" s="24"/>
      <c r="D41" s="25"/>
      <c r="E41" s="87"/>
      <c r="F41" s="88"/>
      <c r="G41" s="107"/>
      <c r="H41" s="2"/>
    </row>
    <row r="42" spans="1:8" ht="15.75" hidden="1" x14ac:dyDescent="0.25">
      <c r="A42" s="26"/>
      <c r="B42" s="26"/>
      <c r="C42" s="26"/>
      <c r="D42" s="89"/>
      <c r="E42" s="25" t="s">
        <v>148</v>
      </c>
      <c r="F42" s="25" t="s">
        <v>148</v>
      </c>
      <c r="G42" s="108" t="s">
        <v>5</v>
      </c>
      <c r="H42" s="2"/>
    </row>
    <row r="43" spans="1:8" ht="15.75" hidden="1" x14ac:dyDescent="0.25">
      <c r="A43" s="26"/>
      <c r="B43" s="26"/>
      <c r="C43" s="26"/>
      <c r="D43" s="89" t="s">
        <v>6</v>
      </c>
      <c r="E43" s="90" t="s">
        <v>135</v>
      </c>
      <c r="F43" s="88" t="s">
        <v>8</v>
      </c>
      <c r="G43" s="109" t="s">
        <v>136</v>
      </c>
      <c r="H43" s="2"/>
    </row>
    <row r="44" spans="1:8" ht="15.75" hidden="1" x14ac:dyDescent="0.25">
      <c r="A44" s="27" t="s">
        <v>10</v>
      </c>
      <c r="B44" s="28"/>
      <c r="C44" s="14"/>
      <c r="D44" s="73"/>
      <c r="E44" s="111"/>
      <c r="F44" s="74"/>
      <c r="G44" s="104"/>
      <c r="H44" s="2"/>
    </row>
    <row r="45" spans="1:8" ht="15.75" hidden="1" x14ac:dyDescent="0.25">
      <c r="A45" s="27"/>
      <c r="B45" s="28"/>
      <c r="C45" s="14"/>
      <c r="D45" s="73"/>
      <c r="E45" s="111"/>
      <c r="F45" s="74"/>
      <c r="G45" s="104"/>
      <c r="H45" s="2"/>
    </row>
    <row r="46" spans="1:8" ht="15.75" hidden="1" x14ac:dyDescent="0.25">
      <c r="A46" s="27"/>
      <c r="B46" s="28"/>
      <c r="C46" s="14"/>
      <c r="D46" s="73"/>
      <c r="E46" s="111"/>
      <c r="F46" s="74"/>
      <c r="G46" s="104"/>
      <c r="H46" s="2"/>
    </row>
    <row r="47" spans="1:8" ht="15.75" hidden="1" x14ac:dyDescent="0.25">
      <c r="A47" s="27"/>
      <c r="B47" s="28"/>
      <c r="C47" s="14"/>
      <c r="D47" s="73"/>
      <c r="E47" s="111"/>
      <c r="F47" s="74"/>
      <c r="G47" s="104"/>
      <c r="H47" s="2"/>
    </row>
    <row r="48" spans="1:8" ht="15.75" hidden="1" x14ac:dyDescent="0.25">
      <c r="A48" s="27"/>
      <c r="B48" s="28"/>
      <c r="C48" s="14"/>
      <c r="D48" s="73"/>
      <c r="E48" s="111"/>
      <c r="F48" s="74"/>
      <c r="G48" s="104"/>
      <c r="H48" s="2"/>
    </row>
    <row r="49" spans="1:8" hidden="1" x14ac:dyDescent="0.2">
      <c r="A49" s="16" t="s">
        <v>140</v>
      </c>
      <c r="B49" s="30"/>
      <c r="C49" s="14"/>
      <c r="D49" s="77"/>
      <c r="E49" s="96"/>
      <c r="F49" s="74"/>
      <c r="G49" s="105"/>
      <c r="H49" s="2"/>
    </row>
    <row r="50" spans="1:8" hidden="1" x14ac:dyDescent="0.2">
      <c r="A50" s="16" t="s">
        <v>44</v>
      </c>
      <c r="B50" s="28"/>
      <c r="C50" s="14"/>
      <c r="D50" s="77"/>
      <c r="E50" s="95"/>
      <c r="F50" s="74"/>
      <c r="G50" s="105"/>
      <c r="H50" s="2"/>
    </row>
    <row r="51" spans="1:8" hidden="1" x14ac:dyDescent="0.2">
      <c r="A51" s="16" t="s">
        <v>30</v>
      </c>
      <c r="B51" s="28"/>
      <c r="C51" s="14"/>
      <c r="D51" s="77"/>
      <c r="E51" s="95"/>
      <c r="F51" s="74"/>
      <c r="G51" s="105"/>
      <c r="H51" s="2"/>
    </row>
    <row r="52" spans="1:8" ht="15.75" hidden="1" x14ac:dyDescent="0.25">
      <c r="A52" s="32"/>
      <c r="B52" s="18"/>
      <c r="C52" s="14"/>
      <c r="D52" s="77"/>
      <c r="E52" s="80"/>
      <c r="F52" s="80"/>
      <c r="G52" s="105"/>
      <c r="H52" s="2"/>
    </row>
    <row r="53" spans="1:8" ht="15.75" hidden="1" x14ac:dyDescent="0.25">
      <c r="A53" s="20" t="s">
        <v>141</v>
      </c>
      <c r="B53" s="20"/>
      <c r="C53" s="21"/>
      <c r="D53" s="138">
        <f>SUM(D44:D49)</f>
        <v>0</v>
      </c>
      <c r="E53" s="139">
        <f>SUM(E44:E52)</f>
        <v>0</v>
      </c>
      <c r="F53" s="139">
        <f>SUM(F44:F52)</f>
        <v>0</v>
      </c>
      <c r="G53" s="110"/>
      <c r="H53" s="2"/>
    </row>
    <row r="54" spans="1:8" ht="15.75" hidden="1" x14ac:dyDescent="0.25">
      <c r="A54" s="22"/>
      <c r="B54" s="22"/>
      <c r="C54" s="24"/>
      <c r="D54" s="122"/>
      <c r="E54" s="123"/>
      <c r="F54" s="123"/>
      <c r="G54" s="124"/>
      <c r="H54" s="2"/>
    </row>
    <row r="55" spans="1:8" ht="18" x14ac:dyDescent="0.25">
      <c r="A55" s="23" t="s">
        <v>32</v>
      </c>
      <c r="B55" s="24"/>
      <c r="C55" s="26"/>
      <c r="D55" s="25"/>
      <c r="E55" s="87"/>
      <c r="F55" s="88"/>
      <c r="G55" s="88"/>
      <c r="H55" s="2"/>
    </row>
    <row r="56" spans="1:8" ht="15.75" x14ac:dyDescent="0.25">
      <c r="A56" s="26"/>
      <c r="B56" s="26"/>
      <c r="C56" s="26"/>
      <c r="D56" s="89"/>
      <c r="E56" s="25" t="s">
        <v>134</v>
      </c>
      <c r="F56" s="25" t="s">
        <v>134</v>
      </c>
      <c r="G56" s="25" t="s">
        <v>5</v>
      </c>
      <c r="H56" s="2"/>
    </row>
    <row r="57" spans="1:8" ht="15.75" x14ac:dyDescent="0.25">
      <c r="A57" s="26"/>
      <c r="B57" s="26"/>
      <c r="C57" s="14"/>
      <c r="D57" s="89" t="s">
        <v>6</v>
      </c>
      <c r="E57" s="90" t="s">
        <v>135</v>
      </c>
      <c r="F57" s="88" t="s">
        <v>8</v>
      </c>
      <c r="G57" s="88" t="s">
        <v>136</v>
      </c>
      <c r="H57" s="15"/>
    </row>
    <row r="58" spans="1:8" ht="15.75" x14ac:dyDescent="0.25">
      <c r="A58" s="27" t="s">
        <v>33</v>
      </c>
      <c r="B58" s="28"/>
      <c r="C58" s="14"/>
      <c r="D58" s="73">
        <v>186</v>
      </c>
      <c r="E58" s="74">
        <v>31884795.670000002</v>
      </c>
      <c r="F58" s="74">
        <v>1750179.23</v>
      </c>
      <c r="G58" s="75">
        <f t="shared" ref="G58:G64" si="1">1-(+F58/E58)</f>
        <v>0.94510928506132086</v>
      </c>
      <c r="H58" s="15"/>
    </row>
    <row r="59" spans="1:8" ht="15.75" x14ac:dyDescent="0.25">
      <c r="A59" s="27" t="s">
        <v>34</v>
      </c>
      <c r="B59" s="28"/>
      <c r="C59" s="14"/>
      <c r="D59" s="73">
        <v>4</v>
      </c>
      <c r="E59" s="74">
        <v>2932803.95</v>
      </c>
      <c r="F59" s="74">
        <v>318894.27</v>
      </c>
      <c r="G59" s="75">
        <f t="shared" si="1"/>
        <v>0.8912664209961938</v>
      </c>
      <c r="H59" s="15"/>
    </row>
    <row r="60" spans="1:8" ht="15.75" x14ac:dyDescent="0.25">
      <c r="A60" s="27" t="s">
        <v>35</v>
      </c>
      <c r="B60" s="28"/>
      <c r="C60" s="14"/>
      <c r="D60" s="73">
        <v>231</v>
      </c>
      <c r="E60" s="74">
        <v>18668967</v>
      </c>
      <c r="F60" s="74">
        <v>1354457.67</v>
      </c>
      <c r="G60" s="75">
        <f t="shared" si="1"/>
        <v>0.92744870832971105</v>
      </c>
      <c r="H60" s="15"/>
    </row>
    <row r="61" spans="1:8" ht="15.75" x14ac:dyDescent="0.25">
      <c r="A61" s="27" t="s">
        <v>36</v>
      </c>
      <c r="B61" s="28"/>
      <c r="C61" s="14"/>
      <c r="D61" s="73">
        <v>1</v>
      </c>
      <c r="E61" s="74">
        <v>500756.5</v>
      </c>
      <c r="F61" s="74">
        <v>-54635.58</v>
      </c>
      <c r="G61" s="75">
        <f t="shared" si="1"/>
        <v>1.1091060824971817</v>
      </c>
      <c r="H61" s="15"/>
    </row>
    <row r="62" spans="1:8" ht="15.75" x14ac:dyDescent="0.25">
      <c r="A62" s="27" t="s">
        <v>37</v>
      </c>
      <c r="B62" s="28"/>
      <c r="C62" s="14"/>
      <c r="D62" s="73">
        <v>130</v>
      </c>
      <c r="E62" s="74">
        <v>13085873.08</v>
      </c>
      <c r="F62" s="74">
        <v>825313.63</v>
      </c>
      <c r="G62" s="75">
        <f t="shared" si="1"/>
        <v>0.93693094645237074</v>
      </c>
      <c r="H62" s="15"/>
    </row>
    <row r="63" spans="1:8" ht="15.75" x14ac:dyDescent="0.25">
      <c r="A63" s="27" t="s">
        <v>38</v>
      </c>
      <c r="B63" s="28"/>
      <c r="C63" s="14"/>
      <c r="D63" s="73">
        <v>3</v>
      </c>
      <c r="E63" s="74">
        <v>206272</v>
      </c>
      <c r="F63" s="74">
        <v>15742</v>
      </c>
      <c r="G63" s="75">
        <f t="shared" si="1"/>
        <v>0.92368329196400867</v>
      </c>
      <c r="H63" s="15"/>
    </row>
    <row r="64" spans="1:8" ht="15.75" x14ac:dyDescent="0.25">
      <c r="A64" s="27" t="s">
        <v>39</v>
      </c>
      <c r="B64" s="28"/>
      <c r="C64" s="14"/>
      <c r="D64" s="73">
        <v>23</v>
      </c>
      <c r="E64" s="74">
        <v>1929705</v>
      </c>
      <c r="F64" s="74">
        <v>158570</v>
      </c>
      <c r="G64" s="75">
        <f t="shared" si="1"/>
        <v>0.9178268180887752</v>
      </c>
      <c r="H64" s="15"/>
    </row>
    <row r="65" spans="1:8" ht="15.75" x14ac:dyDescent="0.25">
      <c r="A65" s="27" t="s">
        <v>40</v>
      </c>
      <c r="B65" s="28"/>
      <c r="C65" s="14"/>
      <c r="D65" s="73"/>
      <c r="E65" s="74"/>
      <c r="F65" s="74"/>
      <c r="G65" s="75"/>
      <c r="H65" s="15"/>
    </row>
    <row r="66" spans="1:8" ht="15.75" x14ac:dyDescent="0.25">
      <c r="A66" s="27" t="s">
        <v>41</v>
      </c>
      <c r="B66" s="28"/>
      <c r="C66" s="14"/>
      <c r="D66" s="73">
        <v>4</v>
      </c>
      <c r="E66" s="74">
        <v>341950</v>
      </c>
      <c r="F66" s="74">
        <v>28796.3</v>
      </c>
      <c r="G66" s="75">
        <f>1-(+F66/E66)</f>
        <v>0.91578798069893264</v>
      </c>
      <c r="H66" s="15"/>
    </row>
    <row r="67" spans="1:8" ht="15.75" x14ac:dyDescent="0.25">
      <c r="A67" s="29" t="s">
        <v>60</v>
      </c>
      <c r="B67" s="30"/>
      <c r="C67" s="14"/>
      <c r="D67" s="73">
        <v>2</v>
      </c>
      <c r="E67" s="74">
        <v>189000</v>
      </c>
      <c r="F67" s="74">
        <v>-28100</v>
      </c>
      <c r="G67" s="75">
        <f>1-(+F67/E67)</f>
        <v>1.1486772486772487</v>
      </c>
      <c r="H67" s="15"/>
    </row>
    <row r="68" spans="1:8" ht="15.75" x14ac:dyDescent="0.25">
      <c r="A68" s="27" t="s">
        <v>61</v>
      </c>
      <c r="B68" s="30"/>
      <c r="C68" s="14"/>
      <c r="D68" s="73">
        <v>1062</v>
      </c>
      <c r="E68" s="74">
        <v>113757689.17</v>
      </c>
      <c r="F68" s="74">
        <v>12599531.83</v>
      </c>
      <c r="G68" s="75">
        <f>1-(+F68/E68)</f>
        <v>0.8892423719053294</v>
      </c>
      <c r="H68" s="15"/>
    </row>
    <row r="69" spans="1:8" ht="15.75" x14ac:dyDescent="0.25">
      <c r="A69" s="27" t="s">
        <v>62</v>
      </c>
      <c r="B69" s="30"/>
      <c r="C69" s="14"/>
      <c r="D69" s="73"/>
      <c r="E69" s="74"/>
      <c r="F69" s="74"/>
      <c r="G69" s="75"/>
      <c r="H69" s="15"/>
    </row>
    <row r="70" spans="1:8" x14ac:dyDescent="0.2">
      <c r="A70" s="31" t="s">
        <v>42</v>
      </c>
      <c r="B70" s="30"/>
      <c r="C70" s="14"/>
      <c r="D70" s="77"/>
      <c r="E70" s="96"/>
      <c r="F70" s="74"/>
      <c r="G70" s="79"/>
      <c r="H70" s="15"/>
    </row>
    <row r="71" spans="1:8" x14ac:dyDescent="0.2">
      <c r="A71" s="16" t="s">
        <v>43</v>
      </c>
      <c r="B71" s="28"/>
      <c r="C71" s="14"/>
      <c r="D71" s="77"/>
      <c r="E71" s="96"/>
      <c r="F71" s="74"/>
      <c r="G71" s="79"/>
      <c r="H71" s="15"/>
    </row>
    <row r="72" spans="1:8" x14ac:dyDescent="0.2">
      <c r="A72" s="16" t="s">
        <v>44</v>
      </c>
      <c r="B72" s="28"/>
      <c r="C72" s="14"/>
      <c r="D72" s="77"/>
      <c r="E72" s="78"/>
      <c r="F72" s="74"/>
      <c r="G72" s="79"/>
      <c r="H72" s="15"/>
    </row>
    <row r="73" spans="1:8" x14ac:dyDescent="0.2">
      <c r="A73" s="16" t="s">
        <v>30</v>
      </c>
      <c r="B73" s="28"/>
      <c r="C73" s="14"/>
      <c r="D73" s="77"/>
      <c r="E73" s="78"/>
      <c r="F73" s="76"/>
      <c r="G73" s="79"/>
      <c r="H73" s="15"/>
    </row>
    <row r="74" spans="1:8" ht="15.75" x14ac:dyDescent="0.25">
      <c r="A74" s="32"/>
      <c r="B74" s="18"/>
      <c r="C74" s="21"/>
      <c r="D74" s="77"/>
      <c r="E74" s="80"/>
      <c r="F74" s="80"/>
      <c r="G74" s="79"/>
      <c r="H74" s="15"/>
    </row>
    <row r="75" spans="1:8" ht="15.75" x14ac:dyDescent="0.25">
      <c r="A75" s="20" t="s">
        <v>45</v>
      </c>
      <c r="B75" s="20"/>
      <c r="C75" s="33"/>
      <c r="D75" s="81">
        <f>SUM(D58:D71)</f>
        <v>1646</v>
      </c>
      <c r="E75" s="82">
        <f>SUM(E58:E74)</f>
        <v>183497812.37</v>
      </c>
      <c r="F75" s="82">
        <f>SUM(F58:F74)</f>
        <v>16968749.350000001</v>
      </c>
      <c r="G75" s="83">
        <f>1-(+F75/E75)</f>
        <v>0.90752614905411144</v>
      </c>
      <c r="H75" s="2"/>
    </row>
    <row r="76" spans="1:8" ht="18" x14ac:dyDescent="0.25">
      <c r="A76" s="33"/>
      <c r="B76" s="33"/>
      <c r="C76" s="36"/>
      <c r="D76" s="91"/>
      <c r="E76" s="92"/>
      <c r="F76" s="34"/>
      <c r="G76" s="34"/>
      <c r="H76" s="2"/>
    </row>
    <row r="77" spans="1:8" ht="18" x14ac:dyDescent="0.25">
      <c r="A77" s="35" t="s">
        <v>46</v>
      </c>
      <c r="B77" s="36"/>
      <c r="C77" s="39"/>
      <c r="D77" s="36"/>
      <c r="E77" s="36"/>
      <c r="F77" s="37">
        <f>F75+F39+F53</f>
        <v>19344419.650000002</v>
      </c>
      <c r="G77" s="36"/>
      <c r="H77" s="2"/>
    </row>
    <row r="78" spans="1:8" ht="8.25" customHeight="1" x14ac:dyDescent="0.25">
      <c r="A78" s="35"/>
      <c r="B78" s="36"/>
      <c r="C78" s="39"/>
      <c r="D78" s="36"/>
      <c r="E78" s="36"/>
      <c r="F78" s="37"/>
      <c r="G78" s="36"/>
      <c r="H78" s="2"/>
    </row>
    <row r="79" spans="1:8" ht="15.75" x14ac:dyDescent="0.25">
      <c r="A79" s="4" t="s">
        <v>47</v>
      </c>
      <c r="B79" s="40"/>
      <c r="C79" s="40"/>
      <c r="D79" s="40"/>
      <c r="E79" s="40"/>
      <c r="F79" s="41"/>
      <c r="G79" s="40"/>
      <c r="H79" s="2"/>
    </row>
    <row r="80" spans="1:8" ht="15.75" x14ac:dyDescent="0.25">
      <c r="A80" s="4" t="s">
        <v>48</v>
      </c>
      <c r="B80" s="40"/>
      <c r="C80" s="40"/>
      <c r="D80" s="40"/>
      <c r="E80" s="40"/>
      <c r="F80" s="41"/>
      <c r="G80" s="40"/>
      <c r="H80" s="2"/>
    </row>
    <row r="81" spans="1:8" ht="15.75" x14ac:dyDescent="0.25">
      <c r="A81" s="4" t="s">
        <v>49</v>
      </c>
      <c r="B81" s="40"/>
      <c r="C81" s="40"/>
      <c r="D81" s="40"/>
      <c r="E81" s="40"/>
      <c r="F81" s="41"/>
      <c r="G81" s="40"/>
      <c r="H81" s="2"/>
    </row>
    <row r="82" spans="1:8" ht="15.75" x14ac:dyDescent="0.25">
      <c r="A82" s="4"/>
      <c r="B82" s="40"/>
      <c r="C82" s="40"/>
      <c r="D82" s="40"/>
      <c r="E82" s="40"/>
      <c r="F82" s="41"/>
      <c r="G82" s="40"/>
      <c r="H82" s="2"/>
    </row>
    <row r="83" spans="1:8" ht="18" x14ac:dyDescent="0.25">
      <c r="A83" s="42" t="s">
        <v>50</v>
      </c>
      <c r="B83" s="39"/>
      <c r="C83" s="39"/>
      <c r="D83" s="39"/>
      <c r="E83" s="39"/>
      <c r="F83" s="37"/>
      <c r="G83" s="39"/>
      <c r="H83" s="2"/>
    </row>
    <row r="84" spans="1:8" ht="18" x14ac:dyDescent="0.25">
      <c r="A84" s="43"/>
      <c r="B84" s="39"/>
      <c r="C84" s="39"/>
      <c r="D84" s="39"/>
      <c r="E84" s="37"/>
      <c r="F84" s="2"/>
      <c r="G84" s="2"/>
      <c r="H84" s="2"/>
    </row>
    <row r="85" spans="1:8" ht="18" x14ac:dyDescent="0.25">
      <c r="A85" s="116"/>
      <c r="B85" s="117"/>
      <c r="C85" s="117"/>
      <c r="D85" s="117"/>
      <c r="E85" s="44"/>
      <c r="F85" s="2"/>
      <c r="G85" s="2"/>
      <c r="H85" s="2"/>
    </row>
    <row r="86" spans="1:8" ht="18" x14ac:dyDescent="0.25">
      <c r="A86" s="43"/>
      <c r="B86" s="39"/>
      <c r="C86" s="39"/>
      <c r="D86" s="39"/>
      <c r="E86" s="45"/>
      <c r="F86" s="2"/>
      <c r="G86" s="2"/>
      <c r="H86" s="2"/>
    </row>
    <row r="87" spans="1:8" ht="18" x14ac:dyDescent="0.25">
      <c r="A87" s="43"/>
      <c r="B87" s="39"/>
      <c r="C87" s="39"/>
      <c r="D87" s="39"/>
      <c r="E87" s="46"/>
      <c r="F87" s="2"/>
      <c r="G87" s="2"/>
      <c r="H87" s="2"/>
    </row>
    <row r="88" spans="1:8" ht="18" x14ac:dyDescent="0.25">
      <c r="A88" s="43"/>
      <c r="B88" s="39"/>
      <c r="C88" s="39"/>
      <c r="D88" s="39"/>
      <c r="E88" s="37"/>
      <c r="F88" s="2"/>
      <c r="G88" s="2"/>
      <c r="H88" s="2"/>
    </row>
    <row r="89" spans="1:8" ht="18" x14ac:dyDescent="0.25">
      <c r="A89" s="43"/>
      <c r="B89" s="39"/>
      <c r="C89" s="39"/>
      <c r="D89" s="39"/>
      <c r="E89" s="37"/>
      <c r="F89" s="2"/>
      <c r="G89" s="2"/>
      <c r="H89" s="2"/>
    </row>
    <row r="90" spans="1:8" ht="18" x14ac:dyDescent="0.25">
      <c r="A90" s="43"/>
      <c r="B90" s="39"/>
      <c r="C90" s="39"/>
      <c r="D90" s="39"/>
      <c r="E90" s="44"/>
      <c r="F90" s="2"/>
      <c r="G90" s="2"/>
      <c r="H90" s="2"/>
    </row>
    <row r="91" spans="1:8" ht="18" x14ac:dyDescent="0.25">
      <c r="A91" s="43"/>
      <c r="B91" s="39"/>
      <c r="C91" s="39"/>
      <c r="D91" s="39"/>
      <c r="E91" s="45"/>
      <c r="F91" s="2"/>
      <c r="G91" s="2"/>
      <c r="H91" s="2"/>
    </row>
    <row r="92" spans="1:8" ht="18" x14ac:dyDescent="0.25">
      <c r="A92" s="43"/>
      <c r="B92" s="39"/>
      <c r="C92" s="39"/>
      <c r="D92" s="39"/>
      <c r="E92" s="45"/>
      <c r="F92" s="2"/>
      <c r="G92" s="2"/>
      <c r="H92" s="2"/>
    </row>
    <row r="93" spans="1:8" ht="18" x14ac:dyDescent="0.25">
      <c r="A93" s="43"/>
      <c r="B93" s="39"/>
      <c r="C93" s="39"/>
      <c r="D93" s="39"/>
      <c r="E93" s="45"/>
      <c r="F93" s="2"/>
      <c r="G93" s="2"/>
      <c r="H93" s="2"/>
    </row>
    <row r="94" spans="1:8" ht="18" x14ac:dyDescent="0.25">
      <c r="A94" s="43"/>
      <c r="B94" s="39"/>
      <c r="C94" s="39"/>
      <c r="D94" s="39"/>
      <c r="E94" s="47"/>
      <c r="F94" s="2"/>
      <c r="G94" s="2"/>
      <c r="H94" s="2"/>
    </row>
    <row r="95" spans="1:8" ht="18" x14ac:dyDescent="0.25">
      <c r="A95" s="43"/>
      <c r="B95" s="39"/>
      <c r="C95" s="39"/>
      <c r="D95" s="39"/>
      <c r="E95" s="39"/>
      <c r="F95" s="2"/>
      <c r="G95" s="2"/>
      <c r="H95" s="2"/>
    </row>
    <row r="96" spans="1:8" ht="15.75" x14ac:dyDescent="0.25">
      <c r="A96" s="48"/>
      <c r="B96" s="2"/>
      <c r="C96" s="2"/>
      <c r="D96" s="2"/>
      <c r="E96" s="2"/>
      <c r="F96" s="2"/>
      <c r="G96" s="2"/>
      <c r="H96" s="2"/>
    </row>
  </sheetData>
  <phoneticPr fontId="17" type="noConversion"/>
  <printOptions horizontalCentered="1"/>
  <pageMargins left="0.20624999999999999" right="0.5" top="0.31944444444444398" bottom="0.25" header="0.5" footer="0.5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L21" sqref="L21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101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>
        <v>8</v>
      </c>
      <c r="E10" s="99">
        <v>1862331</v>
      </c>
      <c r="F10" s="74">
        <v>528047</v>
      </c>
      <c r="G10" s="100">
        <f>F10/E10</f>
        <v>0.28354089579134967</v>
      </c>
      <c r="H10" s="15"/>
    </row>
    <row r="11" spans="1:8" ht="15.75" x14ac:dyDescent="0.25">
      <c r="A11" s="93" t="s">
        <v>104</v>
      </c>
      <c r="B11" s="13"/>
      <c r="C11" s="14"/>
      <c r="D11" s="73">
        <v>10</v>
      </c>
      <c r="E11" s="99">
        <v>1172418</v>
      </c>
      <c r="F11" s="74">
        <v>331983.5</v>
      </c>
      <c r="G11" s="100">
        <f>F11/E11</f>
        <v>0.28316138100916227</v>
      </c>
      <c r="H11" s="15"/>
    </row>
    <row r="12" spans="1:8" ht="15.75" x14ac:dyDescent="0.25">
      <c r="A12" s="93" t="s">
        <v>67</v>
      </c>
      <c r="B12" s="13"/>
      <c r="C12" s="14"/>
      <c r="D12" s="73"/>
      <c r="E12" s="99"/>
      <c r="F12" s="74"/>
      <c r="G12" s="100"/>
      <c r="H12" s="15"/>
    </row>
    <row r="13" spans="1:8" ht="15.75" x14ac:dyDescent="0.25">
      <c r="A13" s="93" t="s">
        <v>108</v>
      </c>
      <c r="B13" s="13"/>
      <c r="C13" s="14"/>
      <c r="D13" s="73"/>
      <c r="E13" s="99"/>
      <c r="F13" s="74"/>
      <c r="G13" s="100"/>
      <c r="H13" s="15"/>
    </row>
    <row r="14" spans="1:8" ht="15.75" x14ac:dyDescent="0.25">
      <c r="A14" s="93" t="s">
        <v>25</v>
      </c>
      <c r="B14" s="13"/>
      <c r="C14" s="14"/>
      <c r="D14" s="73">
        <v>2</v>
      </c>
      <c r="E14" s="99">
        <v>388900</v>
      </c>
      <c r="F14" s="74">
        <v>88540.5</v>
      </c>
      <c r="G14" s="100">
        <f>F14/E14</f>
        <v>0.22766906659809719</v>
      </c>
      <c r="H14" s="15"/>
    </row>
    <row r="15" spans="1:8" ht="15.75" x14ac:dyDescent="0.25">
      <c r="A15" s="93" t="s">
        <v>53</v>
      </c>
      <c r="B15" s="13"/>
      <c r="C15" s="14"/>
      <c r="D15" s="73"/>
      <c r="E15" s="99"/>
      <c r="F15" s="74"/>
      <c r="G15" s="100"/>
      <c r="H15" s="15"/>
    </row>
    <row r="16" spans="1:8" ht="15.75" x14ac:dyDescent="0.25">
      <c r="A16" s="93" t="s">
        <v>10</v>
      </c>
      <c r="B16" s="13"/>
      <c r="C16" s="14"/>
      <c r="D16" s="73"/>
      <c r="E16" s="99"/>
      <c r="F16" s="74"/>
      <c r="G16" s="75"/>
      <c r="H16" s="15"/>
    </row>
    <row r="17" spans="1:8" ht="15.75" x14ac:dyDescent="0.25">
      <c r="A17" s="93" t="s">
        <v>14</v>
      </c>
      <c r="B17" s="13"/>
      <c r="C17" s="14"/>
      <c r="D17" s="73">
        <v>2</v>
      </c>
      <c r="E17" s="99">
        <v>886563</v>
      </c>
      <c r="F17" s="74">
        <v>88830.5</v>
      </c>
      <c r="G17" s="75">
        <f t="shared" ref="G17:G22" si="0">F17/E17</f>
        <v>0.10019648913839174</v>
      </c>
      <c r="H17" s="15"/>
    </row>
    <row r="18" spans="1:8" ht="15.75" x14ac:dyDescent="0.25">
      <c r="A18" s="93" t="s">
        <v>15</v>
      </c>
      <c r="B18" s="13"/>
      <c r="C18" s="14"/>
      <c r="D18" s="73">
        <v>2</v>
      </c>
      <c r="E18" s="99">
        <v>1277048</v>
      </c>
      <c r="F18" s="74">
        <v>542032.5</v>
      </c>
      <c r="G18" s="100">
        <f t="shared" si="0"/>
        <v>0.42444175943269163</v>
      </c>
      <c r="H18" s="15"/>
    </row>
    <row r="19" spans="1:8" ht="15.75" x14ac:dyDescent="0.25">
      <c r="A19" s="93" t="s">
        <v>54</v>
      </c>
      <c r="B19" s="13"/>
      <c r="C19" s="14"/>
      <c r="D19" s="73">
        <v>2</v>
      </c>
      <c r="E19" s="99">
        <v>494728</v>
      </c>
      <c r="F19" s="74">
        <v>131607.5</v>
      </c>
      <c r="G19" s="75">
        <f t="shared" si="0"/>
        <v>0.26601991397293057</v>
      </c>
      <c r="H19" s="15"/>
    </row>
    <row r="20" spans="1:8" ht="15.75" x14ac:dyDescent="0.25">
      <c r="A20" s="93" t="s">
        <v>17</v>
      </c>
      <c r="B20" s="13"/>
      <c r="C20" s="14"/>
      <c r="D20" s="73"/>
      <c r="E20" s="99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73">
        <v>7</v>
      </c>
      <c r="E21" s="99">
        <v>1968339</v>
      </c>
      <c r="F21" s="74">
        <v>869478.5</v>
      </c>
      <c r="G21" s="75">
        <f t="shared" si="0"/>
        <v>0.44173208984834422</v>
      </c>
      <c r="H21" s="15"/>
    </row>
    <row r="22" spans="1:8" ht="15.75" x14ac:dyDescent="0.25">
      <c r="A22" s="93" t="s">
        <v>56</v>
      </c>
      <c r="B22" s="13"/>
      <c r="C22" s="14"/>
      <c r="D22" s="73">
        <v>3</v>
      </c>
      <c r="E22" s="99">
        <v>818745</v>
      </c>
      <c r="F22" s="74">
        <v>70525.5</v>
      </c>
      <c r="G22" s="75">
        <f t="shared" si="0"/>
        <v>8.6138541304069033E-2</v>
      </c>
      <c r="H22" s="15"/>
    </row>
    <row r="23" spans="1:8" ht="15.75" x14ac:dyDescent="0.25">
      <c r="A23" s="94" t="s">
        <v>20</v>
      </c>
      <c r="B23" s="13"/>
      <c r="C23" s="14"/>
      <c r="D23" s="73">
        <v>3</v>
      </c>
      <c r="E23" s="99">
        <v>714189</v>
      </c>
      <c r="F23" s="74">
        <v>154794</v>
      </c>
      <c r="G23" s="75">
        <f>F23/E23</f>
        <v>0.21674094672418645</v>
      </c>
      <c r="H23" s="15"/>
    </row>
    <row r="24" spans="1:8" ht="15.75" x14ac:dyDescent="0.25">
      <c r="A24" s="94" t="s">
        <v>21</v>
      </c>
      <c r="B24" s="13"/>
      <c r="C24" s="14"/>
      <c r="D24" s="73">
        <v>13</v>
      </c>
      <c r="E24" s="99">
        <v>253828</v>
      </c>
      <c r="F24" s="74">
        <v>253828</v>
      </c>
      <c r="G24" s="75">
        <f>F24/E24</f>
        <v>1</v>
      </c>
      <c r="H24" s="15"/>
    </row>
    <row r="25" spans="1:8" ht="15.75" x14ac:dyDescent="0.25">
      <c r="A25" s="70" t="s">
        <v>22</v>
      </c>
      <c r="B25" s="13"/>
      <c r="C25" s="14"/>
      <c r="D25" s="73"/>
      <c r="E25" s="99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73"/>
      <c r="E26" s="99">
        <v>51130</v>
      </c>
      <c r="F26" s="74">
        <v>-190803</v>
      </c>
      <c r="G26" s="75">
        <f>F26/E26</f>
        <v>-3.731723058869548</v>
      </c>
      <c r="H26" s="15"/>
    </row>
    <row r="27" spans="1:8" ht="15.75" x14ac:dyDescent="0.25">
      <c r="A27" s="93" t="s">
        <v>124</v>
      </c>
      <c r="B27" s="13"/>
      <c r="C27" s="14"/>
      <c r="D27" s="73"/>
      <c r="E27" s="99"/>
      <c r="F27" s="74"/>
      <c r="G27" s="100"/>
      <c r="H27" s="15"/>
    </row>
    <row r="28" spans="1:8" ht="15.75" x14ac:dyDescent="0.25">
      <c r="A28" s="70" t="s">
        <v>24</v>
      </c>
      <c r="B28" s="13"/>
      <c r="C28" s="14"/>
      <c r="D28" s="73">
        <v>1</v>
      </c>
      <c r="E28" s="99">
        <v>188736</v>
      </c>
      <c r="F28" s="74">
        <v>88117</v>
      </c>
      <c r="G28" s="75">
        <f>F28/E28</f>
        <v>0.4668796625974907</v>
      </c>
      <c r="H28" s="15"/>
    </row>
    <row r="29" spans="1:8" ht="15.75" x14ac:dyDescent="0.25">
      <c r="A29" s="70" t="s">
        <v>120</v>
      </c>
      <c r="B29" s="13"/>
      <c r="C29" s="14"/>
      <c r="D29" s="101"/>
      <c r="E29" s="99"/>
      <c r="F29" s="99"/>
      <c r="G29" s="102"/>
      <c r="H29" s="15"/>
    </row>
    <row r="30" spans="1:8" ht="15.75" x14ac:dyDescent="0.25">
      <c r="A30" s="70" t="s">
        <v>125</v>
      </c>
      <c r="B30" s="13"/>
      <c r="C30" s="14"/>
      <c r="D30" s="73"/>
      <c r="E30" s="103"/>
      <c r="F30" s="74"/>
      <c r="G30" s="100"/>
      <c r="H30" s="15"/>
    </row>
    <row r="31" spans="1:8" ht="15.75" x14ac:dyDescent="0.25">
      <c r="A31" s="70" t="s">
        <v>152</v>
      </c>
      <c r="B31" s="13"/>
      <c r="C31" s="14"/>
      <c r="D31" s="73">
        <v>1</v>
      </c>
      <c r="E31" s="103">
        <v>166066</v>
      </c>
      <c r="F31" s="74">
        <v>46123</v>
      </c>
      <c r="G31" s="100">
        <f>F31/E31</f>
        <v>0.27773897125239361</v>
      </c>
      <c r="H31" s="15"/>
    </row>
    <row r="32" spans="1:8" ht="15.75" x14ac:dyDescent="0.25">
      <c r="A32" s="70" t="s">
        <v>58</v>
      </c>
      <c r="B32" s="13"/>
      <c r="C32" s="14"/>
      <c r="D32" s="73"/>
      <c r="E32" s="103"/>
      <c r="F32" s="76"/>
      <c r="G32" s="100"/>
      <c r="H32" s="15"/>
    </row>
    <row r="33" spans="1:8" ht="15.75" x14ac:dyDescent="0.25">
      <c r="A33" s="93" t="s">
        <v>149</v>
      </c>
      <c r="B33" s="13"/>
      <c r="C33" s="14"/>
      <c r="D33" s="73">
        <v>2</v>
      </c>
      <c r="E33" s="99">
        <v>358587</v>
      </c>
      <c r="F33" s="74">
        <v>120657</v>
      </c>
      <c r="G33" s="100">
        <f>F33/E33</f>
        <v>0.33647901346116843</v>
      </c>
      <c r="H33" s="15"/>
    </row>
    <row r="34" spans="1:8" ht="15.75" x14ac:dyDescent="0.25">
      <c r="A34" s="93" t="s">
        <v>98</v>
      </c>
      <c r="B34" s="13"/>
      <c r="C34" s="14"/>
      <c r="D34" s="73"/>
      <c r="E34" s="99"/>
      <c r="F34" s="74"/>
      <c r="G34" s="100"/>
      <c r="H34" s="15"/>
    </row>
    <row r="35" spans="1:8" x14ac:dyDescent="0.2">
      <c r="A35" s="16" t="s">
        <v>28</v>
      </c>
      <c r="B35" s="13"/>
      <c r="C35" s="14"/>
      <c r="D35" s="77"/>
      <c r="E35" s="103"/>
      <c r="F35" s="76"/>
      <c r="G35" s="79"/>
      <c r="H35" s="15"/>
    </row>
    <row r="36" spans="1:8" x14ac:dyDescent="0.2">
      <c r="A36" s="16" t="s">
        <v>29</v>
      </c>
      <c r="B36" s="13"/>
      <c r="C36" s="14"/>
      <c r="D36" s="77"/>
      <c r="E36" s="103"/>
      <c r="F36" s="76"/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56</v>
      </c>
      <c r="E39" s="82">
        <f>SUM(E9:E38)</f>
        <v>10601608</v>
      </c>
      <c r="F39" s="82">
        <f>SUM(F9:F38)</f>
        <v>3123761.5</v>
      </c>
      <c r="G39" s="83">
        <f>F39/E39</f>
        <v>0.29464978331588942</v>
      </c>
      <c r="H39" s="2"/>
    </row>
    <row r="40" spans="1:8" ht="15.75" x14ac:dyDescent="0.25">
      <c r="A40" s="22"/>
      <c r="B40" s="22"/>
      <c r="C40" s="24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6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134</v>
      </c>
      <c r="F42" s="25" t="s">
        <v>134</v>
      </c>
      <c r="G42" s="25" t="s">
        <v>5</v>
      </c>
      <c r="H42" s="2"/>
    </row>
    <row r="43" spans="1:8" ht="15.75" x14ac:dyDescent="0.25">
      <c r="A43" s="26"/>
      <c r="B43" s="26"/>
      <c r="C43" s="14"/>
      <c r="D43" s="89" t="s">
        <v>6</v>
      </c>
      <c r="E43" s="90" t="s">
        <v>135</v>
      </c>
      <c r="F43" s="88" t="s">
        <v>8</v>
      </c>
      <c r="G43" s="88" t="s">
        <v>136</v>
      </c>
      <c r="H43" s="15"/>
    </row>
    <row r="44" spans="1:8" ht="15.75" x14ac:dyDescent="0.25">
      <c r="A44" s="27" t="s">
        <v>33</v>
      </c>
      <c r="B44" s="28"/>
      <c r="C44" s="14"/>
      <c r="D44" s="73">
        <v>54</v>
      </c>
      <c r="E44" s="74">
        <v>6868283.0999999996</v>
      </c>
      <c r="F44" s="74">
        <v>416513.42</v>
      </c>
      <c r="G44" s="75">
        <f>1-(+F44/E44)</f>
        <v>0.93935698136845869</v>
      </c>
      <c r="H44" s="15"/>
    </row>
    <row r="45" spans="1:8" ht="15.75" x14ac:dyDescent="0.25">
      <c r="A45" s="27" t="s">
        <v>34</v>
      </c>
      <c r="B45" s="28"/>
      <c r="C45" s="14"/>
      <c r="D45" s="73">
        <v>15</v>
      </c>
      <c r="E45" s="74">
        <v>5251382.12</v>
      </c>
      <c r="F45" s="74">
        <v>604305.66</v>
      </c>
      <c r="G45" s="75">
        <f t="shared" ref="G45:G54" si="1">1-(+F45/E45)</f>
        <v>0.88492445489759941</v>
      </c>
      <c r="H45" s="15"/>
    </row>
    <row r="46" spans="1:8" ht="15.75" x14ac:dyDescent="0.25">
      <c r="A46" s="27" t="s">
        <v>35</v>
      </c>
      <c r="B46" s="28"/>
      <c r="C46" s="14"/>
      <c r="D46" s="73">
        <v>129</v>
      </c>
      <c r="E46" s="74">
        <v>10818225.65</v>
      </c>
      <c r="F46" s="74">
        <v>659076.82999999996</v>
      </c>
      <c r="G46" s="75">
        <f t="shared" si="1"/>
        <v>0.93907717852049055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98</v>
      </c>
      <c r="E48" s="74">
        <v>15628296</v>
      </c>
      <c r="F48" s="74">
        <v>1156891.46</v>
      </c>
      <c r="G48" s="75">
        <f t="shared" si="1"/>
        <v>0.92597456178203941</v>
      </c>
      <c r="H48" s="15"/>
    </row>
    <row r="49" spans="1:8" ht="15.75" x14ac:dyDescent="0.25">
      <c r="A49" s="27" t="s">
        <v>38</v>
      </c>
      <c r="B49" s="28"/>
      <c r="C49" s="14"/>
      <c r="D49" s="73">
        <v>2</v>
      </c>
      <c r="E49" s="74">
        <v>1463713</v>
      </c>
      <c r="F49" s="74">
        <v>3494</v>
      </c>
      <c r="G49" s="75">
        <f t="shared" si="1"/>
        <v>0.9976129200191568</v>
      </c>
      <c r="H49" s="15"/>
    </row>
    <row r="50" spans="1:8" ht="15.75" x14ac:dyDescent="0.25">
      <c r="A50" s="27" t="s">
        <v>39</v>
      </c>
      <c r="B50" s="28"/>
      <c r="C50" s="14"/>
      <c r="D50" s="73">
        <v>9</v>
      </c>
      <c r="E50" s="74">
        <v>1533950</v>
      </c>
      <c r="F50" s="74">
        <v>73694.289999999994</v>
      </c>
      <c r="G50" s="75">
        <f t="shared" si="1"/>
        <v>0.95195782783011185</v>
      </c>
      <c r="H50" s="15"/>
    </row>
    <row r="51" spans="1:8" ht="15.75" x14ac:dyDescent="0.25">
      <c r="A51" s="27" t="s">
        <v>40</v>
      </c>
      <c r="B51" s="28"/>
      <c r="C51" s="14"/>
      <c r="D51" s="73">
        <v>2</v>
      </c>
      <c r="E51" s="74">
        <v>204520</v>
      </c>
      <c r="F51" s="74">
        <v>-10130</v>
      </c>
      <c r="G51" s="75">
        <f t="shared" si="1"/>
        <v>1.0495306082534714</v>
      </c>
      <c r="H51" s="15"/>
    </row>
    <row r="52" spans="1:8" ht="15.75" x14ac:dyDescent="0.25">
      <c r="A52" s="27" t="s">
        <v>41</v>
      </c>
      <c r="B52" s="28"/>
      <c r="C52" s="14"/>
      <c r="D52" s="73">
        <v>2</v>
      </c>
      <c r="E52" s="74">
        <v>407175</v>
      </c>
      <c r="F52" s="74">
        <v>-42415</v>
      </c>
      <c r="G52" s="75">
        <f t="shared" si="1"/>
        <v>1.1041689691164733</v>
      </c>
      <c r="H52" s="15"/>
    </row>
    <row r="53" spans="1:8" ht="15.75" x14ac:dyDescent="0.25">
      <c r="A53" s="29" t="s">
        <v>60</v>
      </c>
      <c r="B53" s="30"/>
      <c r="C53" s="14"/>
      <c r="D53" s="73">
        <v>3</v>
      </c>
      <c r="E53" s="74">
        <v>180400</v>
      </c>
      <c r="F53" s="74">
        <v>74800</v>
      </c>
      <c r="G53" s="75">
        <f t="shared" si="1"/>
        <v>0.58536585365853666</v>
      </c>
      <c r="H53" s="15"/>
    </row>
    <row r="54" spans="1:8" ht="15.75" x14ac:dyDescent="0.25">
      <c r="A54" s="27" t="s">
        <v>61</v>
      </c>
      <c r="B54" s="30"/>
      <c r="C54" s="14"/>
      <c r="D54" s="73">
        <v>624</v>
      </c>
      <c r="E54" s="74">
        <v>66103598.850000001</v>
      </c>
      <c r="F54" s="74">
        <v>7631431.96</v>
      </c>
      <c r="G54" s="75">
        <f t="shared" si="1"/>
        <v>0.88455345710727518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79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15"/>
    </row>
    <row r="58" spans="1:8" x14ac:dyDescent="0.2">
      <c r="A58" s="16" t="s">
        <v>44</v>
      </c>
      <c r="B58" s="28"/>
      <c r="C58" s="14"/>
      <c r="D58" s="77"/>
      <c r="E58" s="78"/>
      <c r="F58" s="74"/>
      <c r="G58" s="79"/>
      <c r="H58" s="15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15"/>
    </row>
    <row r="60" spans="1:8" ht="15.75" x14ac:dyDescent="0.25">
      <c r="A60" s="32"/>
      <c r="B60" s="18"/>
      <c r="C60" s="21"/>
      <c r="D60" s="77"/>
      <c r="E60" s="97"/>
      <c r="F60" s="80"/>
      <c r="G60" s="79"/>
      <c r="H60" s="2"/>
    </row>
    <row r="61" spans="1:8" ht="18" x14ac:dyDescent="0.25">
      <c r="A61" s="20" t="s">
        <v>45</v>
      </c>
      <c r="B61" s="20"/>
      <c r="C61" s="39"/>
      <c r="D61" s="81">
        <f>SUM(D44:D57)</f>
        <v>938</v>
      </c>
      <c r="E61" s="82">
        <f>SUM(E44:E60)</f>
        <v>108459543.72</v>
      </c>
      <c r="F61" s="82">
        <f>SUM(F44:F60)</f>
        <v>10567662.620000001</v>
      </c>
      <c r="G61" s="83">
        <f>1-(F61/E61)</f>
        <v>0.90256585766872155</v>
      </c>
      <c r="H61" s="2"/>
    </row>
    <row r="62" spans="1:8" ht="18" x14ac:dyDescent="0.25">
      <c r="A62" s="33"/>
      <c r="B62" s="33"/>
      <c r="C62" s="39"/>
      <c r="D62" s="98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51"/>
      <c r="E63" s="36"/>
      <c r="F63" s="37">
        <f>F61+F25</f>
        <v>10567662.620000001</v>
      </c>
      <c r="G63" s="36"/>
      <c r="H63" s="2"/>
    </row>
    <row r="64" spans="1:8" ht="18" x14ac:dyDescent="0.25">
      <c r="A64" s="35"/>
      <c r="B64" s="36"/>
      <c r="C64" s="39"/>
      <c r="D64" s="51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6"/>
      <c r="B71" s="117"/>
      <c r="C71" s="117"/>
      <c r="D71" s="117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151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>
        <v>5</v>
      </c>
      <c r="E10" s="74">
        <v>321277</v>
      </c>
      <c r="F10" s="74">
        <v>42669</v>
      </c>
      <c r="G10" s="75">
        <f>F10/E10</f>
        <v>0.13281062758927653</v>
      </c>
      <c r="H10" s="15"/>
    </row>
    <row r="11" spans="1:8" ht="15.75" x14ac:dyDescent="0.25">
      <c r="A11" s="93" t="s">
        <v>101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63</v>
      </c>
      <c r="B12" s="13"/>
      <c r="C12" s="14"/>
      <c r="D12" s="73">
        <v>1</v>
      </c>
      <c r="E12" s="74">
        <v>46573</v>
      </c>
      <c r="F12" s="74">
        <v>9080.5</v>
      </c>
      <c r="G12" s="75">
        <f>F12/E12</f>
        <v>0.19497348248985463</v>
      </c>
      <c r="H12" s="15"/>
    </row>
    <row r="13" spans="1:8" ht="15.75" x14ac:dyDescent="0.25">
      <c r="A13" s="93" t="s">
        <v>64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130</v>
      </c>
      <c r="B14" s="13"/>
      <c r="C14" s="14"/>
      <c r="D14" s="73">
        <v>7</v>
      </c>
      <c r="E14" s="74">
        <v>3649052</v>
      </c>
      <c r="F14" s="74">
        <v>577849</v>
      </c>
      <c r="G14" s="75">
        <f>F14/E14</f>
        <v>0.15835592367551901</v>
      </c>
      <c r="H14" s="15"/>
    </row>
    <row r="15" spans="1:8" ht="15.75" x14ac:dyDescent="0.25">
      <c r="A15" s="93" t="s">
        <v>25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112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132</v>
      </c>
      <c r="B17" s="13"/>
      <c r="C17" s="14"/>
      <c r="D17" s="73">
        <v>1</v>
      </c>
      <c r="E17" s="74">
        <v>8545</v>
      </c>
      <c r="F17" s="74">
        <v>-2320</v>
      </c>
      <c r="G17" s="75">
        <f>F17/E17</f>
        <v>-0.27150380339379754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522855</v>
      </c>
      <c r="F18" s="74">
        <v>120050.5</v>
      </c>
      <c r="G18" s="75">
        <f>F18/E18</f>
        <v>0.22960572242782415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102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125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155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118</v>
      </c>
      <c r="B23" s="13"/>
      <c r="C23" s="14"/>
      <c r="D23" s="73">
        <v>7</v>
      </c>
      <c r="E23" s="74">
        <v>733708</v>
      </c>
      <c r="F23" s="74">
        <v>94114</v>
      </c>
      <c r="G23" s="75">
        <f>F23/E23</f>
        <v>0.1282717375304617</v>
      </c>
      <c r="H23" s="15"/>
    </row>
    <row r="24" spans="1:8" ht="15.75" x14ac:dyDescent="0.25">
      <c r="A24" s="93" t="s">
        <v>156</v>
      </c>
      <c r="B24" s="13"/>
      <c r="C24" s="14"/>
      <c r="D24" s="73">
        <v>1</v>
      </c>
      <c r="E24" s="74">
        <v>390975</v>
      </c>
      <c r="F24" s="74">
        <v>59954.5</v>
      </c>
      <c r="G24" s="75">
        <f>F24/E24</f>
        <v>0.15334612187480018</v>
      </c>
      <c r="H24" s="15"/>
    </row>
    <row r="25" spans="1:8" ht="15.75" x14ac:dyDescent="0.25">
      <c r="A25" s="94" t="s">
        <v>20</v>
      </c>
      <c r="B25" s="13"/>
      <c r="C25" s="14"/>
      <c r="D25" s="73">
        <v>1</v>
      </c>
      <c r="E25" s="74">
        <v>114398</v>
      </c>
      <c r="F25" s="74">
        <v>22983</v>
      </c>
      <c r="G25" s="75">
        <f>F25/E25</f>
        <v>0.20090386195562859</v>
      </c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147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110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98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103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24</v>
      </c>
      <c r="E39" s="82">
        <f>SUM(E9:E38)</f>
        <v>5787383</v>
      </c>
      <c r="F39" s="82">
        <f>SUM(F9:F38)</f>
        <v>924380.5</v>
      </c>
      <c r="G39" s="83">
        <f>F39/E39</f>
        <v>0.15972340175170713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134</v>
      </c>
      <c r="F42" s="25" t="s">
        <v>134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135</v>
      </c>
      <c r="F43" s="88" t="s">
        <v>8</v>
      </c>
      <c r="G43" s="88" t="s">
        <v>136</v>
      </c>
      <c r="H43" s="2"/>
    </row>
    <row r="44" spans="1:8" ht="15.75" x14ac:dyDescent="0.25">
      <c r="A44" s="27" t="s">
        <v>33</v>
      </c>
      <c r="B44" s="28"/>
      <c r="C44" s="14"/>
      <c r="D44" s="73"/>
      <c r="E44" s="74"/>
      <c r="F44" s="74"/>
      <c r="G44" s="75"/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51</v>
      </c>
      <c r="E46" s="74">
        <v>1727842.75</v>
      </c>
      <c r="F46" s="74">
        <v>149866.54999999999</v>
      </c>
      <c r="G46" s="75">
        <f>1-(+F46/E46)</f>
        <v>0.91326377935723602</v>
      </c>
      <c r="H46" s="15"/>
    </row>
    <row r="47" spans="1:8" ht="15.75" x14ac:dyDescent="0.25">
      <c r="A47" s="27" t="s">
        <v>36</v>
      </c>
      <c r="B47" s="28"/>
      <c r="C47" s="14"/>
      <c r="D47" s="73">
        <v>6</v>
      </c>
      <c r="E47" s="74">
        <v>1451118</v>
      </c>
      <c r="F47" s="74">
        <v>70520</v>
      </c>
      <c r="G47" s="75"/>
      <c r="H47" s="15"/>
    </row>
    <row r="48" spans="1:8" ht="15.75" x14ac:dyDescent="0.25">
      <c r="A48" s="27" t="s">
        <v>37</v>
      </c>
      <c r="B48" s="28"/>
      <c r="C48" s="14"/>
      <c r="D48" s="73">
        <v>58</v>
      </c>
      <c r="E48" s="74">
        <v>4407522</v>
      </c>
      <c r="F48" s="74">
        <v>392533.14</v>
      </c>
      <c r="G48" s="75">
        <f>1-(+F48/E48)</f>
        <v>0.91094017454705845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14</v>
      </c>
      <c r="E50" s="74">
        <v>1187265</v>
      </c>
      <c r="F50" s="74">
        <v>93335</v>
      </c>
      <c r="G50" s="75">
        <f>1-(+F50/E50)</f>
        <v>0.92138654807477693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60</v>
      </c>
      <c r="B53" s="30"/>
      <c r="C53" s="14"/>
      <c r="D53" s="73"/>
      <c r="E53" s="74"/>
      <c r="F53" s="74"/>
      <c r="G53" s="75"/>
      <c r="H53" s="15"/>
    </row>
    <row r="54" spans="1:8" ht="15.75" x14ac:dyDescent="0.25">
      <c r="A54" s="27" t="s">
        <v>61</v>
      </c>
      <c r="B54" s="30"/>
      <c r="C54" s="14"/>
      <c r="D54" s="73">
        <v>534</v>
      </c>
      <c r="E54" s="74">
        <v>40840451.399999999</v>
      </c>
      <c r="F54" s="74">
        <v>4984214.24</v>
      </c>
      <c r="G54" s="75">
        <f>1-(+F54/E54)</f>
        <v>0.87795888465620631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ht="15.75" x14ac:dyDescent="0.25">
      <c r="A56" s="72" t="s">
        <v>127</v>
      </c>
      <c r="B56" s="30"/>
      <c r="C56" s="14"/>
      <c r="D56" s="73">
        <v>216</v>
      </c>
      <c r="E56" s="74">
        <v>33914131.25</v>
      </c>
      <c r="F56" s="74">
        <v>3722819.19</v>
      </c>
      <c r="G56" s="75">
        <f>1-(+F56/E56)</f>
        <v>0.8902280833155648</v>
      </c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80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879</v>
      </c>
      <c r="E62" s="82">
        <f>SUM(E44:E61)</f>
        <v>83528330.400000006</v>
      </c>
      <c r="F62" s="82">
        <f>SUM(F44:F61)</f>
        <v>9413288.1199999992</v>
      </c>
      <c r="G62" s="83">
        <f>1-(+F62/E62)</f>
        <v>0.88730424665593466</v>
      </c>
      <c r="H62" s="2"/>
    </row>
    <row r="63" spans="1:8" x14ac:dyDescent="0.2">
      <c r="A63" s="33"/>
      <c r="B63" s="33"/>
      <c r="C63" s="33"/>
      <c r="D63" s="91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6"/>
      <c r="D64" s="36"/>
      <c r="E64" s="36"/>
      <c r="F64" s="37">
        <f>F62+F39</f>
        <v>10337668.619999999</v>
      </c>
      <c r="G64" s="36"/>
      <c r="H64" s="2"/>
    </row>
    <row r="65" spans="1:8" ht="18" x14ac:dyDescent="0.25">
      <c r="A65" s="38"/>
      <c r="B65" s="39"/>
      <c r="C65" s="39"/>
      <c r="D65" s="36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6"/>
      <c r="B72" s="117"/>
      <c r="C72" s="117"/>
      <c r="D72" s="117"/>
      <c r="E72" s="37"/>
      <c r="F72" s="2"/>
      <c r="G72" s="2"/>
      <c r="H72" s="2"/>
    </row>
    <row r="73" spans="1:8" ht="18" x14ac:dyDescent="0.25">
      <c r="A73" s="43"/>
      <c r="B73" s="39"/>
      <c r="C73" s="39"/>
      <c r="D73" s="39"/>
      <c r="E73" s="44"/>
      <c r="F73" s="2"/>
      <c r="G73" s="2"/>
      <c r="H73" s="2"/>
    </row>
    <row r="74" spans="1:8" ht="18" x14ac:dyDescent="0.25">
      <c r="A74" s="43"/>
      <c r="B74" s="39"/>
      <c r="C74" s="39"/>
      <c r="D74" s="39"/>
      <c r="E74" s="45"/>
      <c r="F74" s="2"/>
      <c r="G74" s="2"/>
      <c r="H74" s="2"/>
    </row>
    <row r="75" spans="1:8" ht="18" x14ac:dyDescent="0.25">
      <c r="A75" s="43"/>
      <c r="B75" s="39"/>
      <c r="C75" s="39"/>
      <c r="D75" s="39"/>
      <c r="E75" s="46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37"/>
      <c r="F77" s="2"/>
      <c r="G77" s="2"/>
      <c r="H77" s="2"/>
    </row>
    <row r="78" spans="1:8" ht="18" x14ac:dyDescent="0.25">
      <c r="A78" s="43"/>
      <c r="B78" s="39"/>
      <c r="C78" s="39"/>
      <c r="D78" s="39"/>
      <c r="E78" s="44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5"/>
      <c r="F81" s="2"/>
      <c r="G81" s="2"/>
      <c r="H81" s="2"/>
    </row>
    <row r="82" spans="1:8" ht="18" x14ac:dyDescent="0.25">
      <c r="A82" s="43"/>
      <c r="B82" s="39"/>
      <c r="C82" s="39"/>
      <c r="D82" s="39"/>
      <c r="E82" s="47"/>
      <c r="F82" s="2"/>
      <c r="G82" s="2"/>
      <c r="H82" s="2"/>
    </row>
    <row r="83" spans="1:8" ht="18" x14ac:dyDescent="0.25">
      <c r="A83" s="43"/>
      <c r="B83" s="39"/>
      <c r="C83" s="39"/>
      <c r="D83" s="39"/>
      <c r="E83" s="39"/>
      <c r="F83" s="2"/>
      <c r="G83" s="2"/>
      <c r="H83" s="2"/>
    </row>
    <row r="84" spans="1:8" ht="15.75" x14ac:dyDescent="0.25">
      <c r="A84" s="48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133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74"/>
      <c r="G10" s="75"/>
      <c r="H10" s="15"/>
    </row>
    <row r="11" spans="1:8" ht="15.75" x14ac:dyDescent="0.25">
      <c r="A11" s="93" t="s">
        <v>101</v>
      </c>
      <c r="B11" s="13"/>
      <c r="C11" s="14"/>
      <c r="D11" s="73">
        <v>6</v>
      </c>
      <c r="E11" s="99">
        <v>908494</v>
      </c>
      <c r="F11" s="74">
        <v>94262.5</v>
      </c>
      <c r="G11" s="75">
        <f t="shared" ref="G11:G23" si="0">F11/E11</f>
        <v>0.10375687676528408</v>
      </c>
      <c r="H11" s="15"/>
    </row>
    <row r="12" spans="1:8" ht="15.75" x14ac:dyDescent="0.25">
      <c r="A12" s="93" t="s">
        <v>63</v>
      </c>
      <c r="B12" s="13"/>
      <c r="C12" s="14"/>
      <c r="D12" s="73"/>
      <c r="E12" s="99"/>
      <c r="F12" s="74"/>
      <c r="G12" s="75"/>
      <c r="H12" s="15"/>
    </row>
    <row r="13" spans="1:8" ht="15.75" x14ac:dyDescent="0.25">
      <c r="A13" s="93" t="s">
        <v>64</v>
      </c>
      <c r="B13" s="13"/>
      <c r="C13" s="14"/>
      <c r="D13" s="73">
        <v>1</v>
      </c>
      <c r="E13" s="99">
        <v>144351</v>
      </c>
      <c r="F13" s="74">
        <v>34150</v>
      </c>
      <c r="G13" s="75">
        <f t="shared" si="0"/>
        <v>0.23657612347680307</v>
      </c>
      <c r="H13" s="15"/>
    </row>
    <row r="14" spans="1:8" ht="15.75" x14ac:dyDescent="0.25">
      <c r="A14" s="93" t="s">
        <v>130</v>
      </c>
      <c r="B14" s="13"/>
      <c r="C14" s="14"/>
      <c r="D14" s="73">
        <v>3</v>
      </c>
      <c r="E14" s="99">
        <v>928492</v>
      </c>
      <c r="F14" s="74">
        <v>4229</v>
      </c>
      <c r="G14" s="75">
        <f t="shared" si="0"/>
        <v>4.5546972941070034E-3</v>
      </c>
      <c r="H14" s="15"/>
    </row>
    <row r="15" spans="1:8" ht="15.75" x14ac:dyDescent="0.25">
      <c r="A15" s="93" t="s">
        <v>25</v>
      </c>
      <c r="B15" s="13"/>
      <c r="C15" s="14"/>
      <c r="D15" s="73">
        <v>1</v>
      </c>
      <c r="E15" s="99">
        <v>102906</v>
      </c>
      <c r="F15" s="74">
        <v>34506</v>
      </c>
      <c r="G15" s="75">
        <f t="shared" si="0"/>
        <v>0.33531572503061047</v>
      </c>
      <c r="H15" s="15"/>
    </row>
    <row r="16" spans="1:8" ht="15.75" x14ac:dyDescent="0.25">
      <c r="A16" s="93" t="s">
        <v>112</v>
      </c>
      <c r="B16" s="13"/>
      <c r="C16" s="14"/>
      <c r="D16" s="73">
        <v>2</v>
      </c>
      <c r="E16" s="99">
        <v>180483</v>
      </c>
      <c r="F16" s="74">
        <v>60280</v>
      </c>
      <c r="G16" s="75">
        <f t="shared" si="0"/>
        <v>0.33399267521040765</v>
      </c>
      <c r="H16" s="15"/>
    </row>
    <row r="17" spans="1:8" ht="15.75" x14ac:dyDescent="0.25">
      <c r="A17" s="93" t="s">
        <v>132</v>
      </c>
      <c r="B17" s="13"/>
      <c r="C17" s="14"/>
      <c r="D17" s="73">
        <v>1</v>
      </c>
      <c r="E17" s="99">
        <v>73982</v>
      </c>
      <c r="F17" s="74">
        <v>9812.5</v>
      </c>
      <c r="G17" s="75">
        <f t="shared" si="0"/>
        <v>0.13263361358168202</v>
      </c>
      <c r="H17" s="15"/>
    </row>
    <row r="18" spans="1:8" ht="15.75" x14ac:dyDescent="0.25">
      <c r="A18" s="93" t="s">
        <v>14</v>
      </c>
      <c r="B18" s="13"/>
      <c r="C18" s="14"/>
      <c r="D18" s="73">
        <v>2</v>
      </c>
      <c r="E18" s="99">
        <v>235945</v>
      </c>
      <c r="F18" s="74">
        <v>95190.5</v>
      </c>
      <c r="G18" s="75">
        <f t="shared" si="0"/>
        <v>0.40344359914386829</v>
      </c>
      <c r="H18" s="15"/>
    </row>
    <row r="19" spans="1:8" ht="15.75" x14ac:dyDescent="0.25">
      <c r="A19" s="93" t="s">
        <v>15</v>
      </c>
      <c r="B19" s="13"/>
      <c r="C19" s="14"/>
      <c r="D19" s="73">
        <v>2</v>
      </c>
      <c r="E19" s="99">
        <v>1234635</v>
      </c>
      <c r="F19" s="74">
        <v>244899</v>
      </c>
      <c r="G19" s="75">
        <f t="shared" si="0"/>
        <v>0.19835740927480591</v>
      </c>
      <c r="H19" s="15"/>
    </row>
    <row r="20" spans="1:8" ht="15.75" x14ac:dyDescent="0.25">
      <c r="A20" s="93" t="s">
        <v>102</v>
      </c>
      <c r="B20" s="13"/>
      <c r="C20" s="14"/>
      <c r="D20" s="73"/>
      <c r="E20" s="99"/>
      <c r="F20" s="74"/>
      <c r="G20" s="75"/>
      <c r="H20" s="15"/>
    </row>
    <row r="21" spans="1:8" ht="15.75" x14ac:dyDescent="0.25">
      <c r="A21" s="93" t="s">
        <v>125</v>
      </c>
      <c r="B21" s="13"/>
      <c r="C21" s="14"/>
      <c r="D21" s="73">
        <v>2</v>
      </c>
      <c r="E21" s="99">
        <v>369516</v>
      </c>
      <c r="F21" s="74">
        <v>109904</v>
      </c>
      <c r="G21" s="75">
        <f t="shared" si="0"/>
        <v>0.29742690438303077</v>
      </c>
      <c r="H21" s="15"/>
    </row>
    <row r="22" spans="1:8" ht="15.75" x14ac:dyDescent="0.25">
      <c r="A22" s="93" t="s">
        <v>155</v>
      </c>
      <c r="B22" s="13"/>
      <c r="C22" s="14"/>
      <c r="D22" s="73"/>
      <c r="E22" s="99"/>
      <c r="F22" s="74"/>
      <c r="G22" s="75"/>
      <c r="H22" s="15"/>
    </row>
    <row r="23" spans="1:8" ht="15.75" x14ac:dyDescent="0.25">
      <c r="A23" s="93" t="s">
        <v>118</v>
      </c>
      <c r="B23" s="13"/>
      <c r="C23" s="14"/>
      <c r="D23" s="73">
        <v>12</v>
      </c>
      <c r="E23" s="99">
        <v>2023371</v>
      </c>
      <c r="F23" s="74">
        <v>507978</v>
      </c>
      <c r="G23" s="75">
        <f t="shared" si="0"/>
        <v>0.25105529336933269</v>
      </c>
      <c r="H23" s="15"/>
    </row>
    <row r="24" spans="1:8" ht="15.75" x14ac:dyDescent="0.25">
      <c r="A24" s="93" t="s">
        <v>156</v>
      </c>
      <c r="B24" s="13"/>
      <c r="C24" s="14"/>
      <c r="D24" s="73"/>
      <c r="E24" s="99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99">
        <v>629587</v>
      </c>
      <c r="F25" s="74">
        <v>147382</v>
      </c>
      <c r="G25" s="75">
        <f>F25/E25</f>
        <v>0.2340931436004873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74"/>
      <c r="G28" s="75"/>
      <c r="H28" s="15"/>
    </row>
    <row r="29" spans="1:8" ht="15.75" x14ac:dyDescent="0.25">
      <c r="A29" s="70" t="s">
        <v>147</v>
      </c>
      <c r="B29" s="13"/>
      <c r="C29" s="14"/>
      <c r="D29" s="73"/>
      <c r="E29" s="99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73">
        <v>2</v>
      </c>
      <c r="E30" s="99">
        <v>61746</v>
      </c>
      <c r="F30" s="74">
        <v>20376</v>
      </c>
      <c r="G30" s="75">
        <f>F30/E30</f>
        <v>0.32999708483140611</v>
      </c>
      <c r="H30" s="15"/>
    </row>
    <row r="31" spans="1:8" ht="15.75" x14ac:dyDescent="0.25">
      <c r="A31" s="70" t="s">
        <v>110</v>
      </c>
      <c r="B31" s="13"/>
      <c r="C31" s="14"/>
      <c r="D31" s="73"/>
      <c r="E31" s="99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>
        <v>1</v>
      </c>
      <c r="E32" s="99">
        <v>158844</v>
      </c>
      <c r="F32" s="74">
        <v>60988</v>
      </c>
      <c r="G32" s="75">
        <f>F32/E32</f>
        <v>0.38394903175442574</v>
      </c>
      <c r="H32" s="15"/>
    </row>
    <row r="33" spans="1:8" ht="15.75" x14ac:dyDescent="0.25">
      <c r="A33" s="70" t="s">
        <v>98</v>
      </c>
      <c r="B33" s="13"/>
      <c r="C33" s="14"/>
      <c r="D33" s="73">
        <v>1</v>
      </c>
      <c r="E33" s="99">
        <v>58980</v>
      </c>
      <c r="F33" s="74">
        <v>21405.5</v>
      </c>
      <c r="G33" s="75">
        <f>F33/E33</f>
        <v>0.36292811122414376</v>
      </c>
      <c r="H33" s="15"/>
    </row>
    <row r="34" spans="1:8" ht="15.75" x14ac:dyDescent="0.25">
      <c r="A34" s="70" t="s">
        <v>103</v>
      </c>
      <c r="B34" s="13"/>
      <c r="C34" s="14"/>
      <c r="D34" s="73">
        <v>2</v>
      </c>
      <c r="E34" s="99">
        <v>1316147</v>
      </c>
      <c r="F34" s="74">
        <v>146807</v>
      </c>
      <c r="G34" s="75">
        <f>F34/E34</f>
        <v>0.11154301153290627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9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42</v>
      </c>
      <c r="E39" s="82">
        <f>SUM(E9:E38)</f>
        <v>8427479</v>
      </c>
      <c r="F39" s="82">
        <f>SUM(F9:F38)</f>
        <v>1592170</v>
      </c>
      <c r="G39" s="83">
        <f>F39/E39</f>
        <v>0.18892601215618574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134</v>
      </c>
      <c r="F42" s="25" t="s">
        <v>134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135</v>
      </c>
      <c r="F43" s="88" t="s">
        <v>8</v>
      </c>
      <c r="G43" s="88" t="s">
        <v>136</v>
      </c>
      <c r="H43" s="2"/>
    </row>
    <row r="44" spans="1:8" ht="15.75" x14ac:dyDescent="0.25">
      <c r="A44" s="27" t="s">
        <v>33</v>
      </c>
      <c r="B44" s="28"/>
      <c r="C44" s="14"/>
      <c r="D44" s="73">
        <v>114</v>
      </c>
      <c r="E44" s="74">
        <v>13697834.699999999</v>
      </c>
      <c r="F44" s="74">
        <v>621019.51</v>
      </c>
      <c r="G44" s="75">
        <f>1-(+F44/E44)</f>
        <v>0.95466294318765577</v>
      </c>
      <c r="H44" s="15"/>
    </row>
    <row r="45" spans="1:8" ht="15.75" x14ac:dyDescent="0.25">
      <c r="A45" s="27" t="s">
        <v>34</v>
      </c>
      <c r="B45" s="28"/>
      <c r="C45" s="14"/>
      <c r="D45" s="73">
        <v>19</v>
      </c>
      <c r="E45" s="74">
        <v>7100097.5599999996</v>
      </c>
      <c r="F45" s="74">
        <v>539303.28</v>
      </c>
      <c r="G45" s="75">
        <f t="shared" ref="G45:G53" si="1">1-(+F45/E45)</f>
        <v>0.92404283526492836</v>
      </c>
      <c r="H45" s="15"/>
    </row>
    <row r="46" spans="1:8" ht="15.75" x14ac:dyDescent="0.25">
      <c r="A46" s="27" t="s">
        <v>35</v>
      </c>
      <c r="B46" s="28"/>
      <c r="C46" s="14"/>
      <c r="D46" s="73">
        <v>216</v>
      </c>
      <c r="E46" s="74">
        <v>6454602.25</v>
      </c>
      <c r="F46" s="74">
        <v>505725.24</v>
      </c>
      <c r="G46" s="75">
        <f t="shared" si="1"/>
        <v>0.92164889168809738</v>
      </c>
      <c r="H46" s="15"/>
    </row>
    <row r="47" spans="1:8" ht="15.75" x14ac:dyDescent="0.25">
      <c r="A47" s="27" t="s">
        <v>36</v>
      </c>
      <c r="B47" s="28"/>
      <c r="C47" s="14"/>
      <c r="D47" s="73">
        <v>8</v>
      </c>
      <c r="E47" s="74">
        <v>200236.5</v>
      </c>
      <c r="F47" s="74">
        <v>27615.35</v>
      </c>
      <c r="G47" s="75">
        <f t="shared" si="1"/>
        <v>0.86208633291133241</v>
      </c>
      <c r="H47" s="15"/>
    </row>
    <row r="48" spans="1:8" ht="15.75" x14ac:dyDescent="0.25">
      <c r="A48" s="27" t="s">
        <v>37</v>
      </c>
      <c r="B48" s="28"/>
      <c r="C48" s="14"/>
      <c r="D48" s="73">
        <v>122</v>
      </c>
      <c r="E48" s="74">
        <v>18487727.02</v>
      </c>
      <c r="F48" s="74">
        <v>1119902.57</v>
      </c>
      <c r="G48" s="75">
        <f t="shared" si="1"/>
        <v>0.9394245399237835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15</v>
      </c>
      <c r="E50" s="74">
        <v>1753715</v>
      </c>
      <c r="F50" s="74">
        <v>136260</v>
      </c>
      <c r="G50" s="75">
        <f t="shared" si="1"/>
        <v>0.92230208443219108</v>
      </c>
      <c r="H50" s="15"/>
    </row>
    <row r="51" spans="1:8" ht="15.75" x14ac:dyDescent="0.25">
      <c r="A51" s="27" t="s">
        <v>40</v>
      </c>
      <c r="B51" s="28"/>
      <c r="C51" s="14"/>
      <c r="D51" s="73">
        <v>3</v>
      </c>
      <c r="E51" s="74">
        <v>301880</v>
      </c>
      <c r="F51" s="74">
        <v>-30480</v>
      </c>
      <c r="G51" s="75">
        <f t="shared" si="1"/>
        <v>1.1009672717636148</v>
      </c>
      <c r="H51" s="15"/>
    </row>
    <row r="52" spans="1:8" ht="15.75" x14ac:dyDescent="0.25">
      <c r="A52" s="27" t="s">
        <v>41</v>
      </c>
      <c r="B52" s="28"/>
      <c r="C52" s="14"/>
      <c r="D52" s="73">
        <v>5</v>
      </c>
      <c r="E52" s="74">
        <v>764600</v>
      </c>
      <c r="F52" s="74">
        <v>2975</v>
      </c>
      <c r="G52" s="75">
        <f t="shared" si="1"/>
        <v>0.99610907664138115</v>
      </c>
      <c r="H52" s="15"/>
    </row>
    <row r="53" spans="1:8" ht="15.75" x14ac:dyDescent="0.25">
      <c r="A53" s="29" t="s">
        <v>60</v>
      </c>
      <c r="B53" s="30"/>
      <c r="C53" s="14"/>
      <c r="D53" s="73">
        <v>2</v>
      </c>
      <c r="E53" s="74">
        <v>320300</v>
      </c>
      <c r="F53" s="74">
        <v>-14000</v>
      </c>
      <c r="G53" s="75">
        <f t="shared" si="1"/>
        <v>1.0437090227911332</v>
      </c>
      <c r="H53" s="15"/>
    </row>
    <row r="54" spans="1:8" ht="15.75" x14ac:dyDescent="0.25">
      <c r="A54" s="27" t="s">
        <v>61</v>
      </c>
      <c r="B54" s="30"/>
      <c r="C54" s="14"/>
      <c r="D54" s="73">
        <v>1266</v>
      </c>
      <c r="E54" s="74">
        <v>98242104.219999999</v>
      </c>
      <c r="F54" s="74">
        <v>11287937.050000001</v>
      </c>
      <c r="G54" s="75">
        <f>1-(+F54/E54)</f>
        <v>0.88510082169329163</v>
      </c>
      <c r="H54" s="15"/>
    </row>
    <row r="55" spans="1:8" ht="15.75" x14ac:dyDescent="0.25">
      <c r="A55" s="27" t="s">
        <v>62</v>
      </c>
      <c r="B55" s="30"/>
      <c r="C55" s="14"/>
      <c r="D55" s="73">
        <v>21</v>
      </c>
      <c r="E55" s="74">
        <v>543459.38</v>
      </c>
      <c r="F55" s="74">
        <v>66434.570000000007</v>
      </c>
      <c r="G55" s="75">
        <f>1-(+F55/E55)</f>
        <v>0.87775614435065963</v>
      </c>
      <c r="H55" s="15"/>
    </row>
    <row r="56" spans="1:8" ht="15.75" x14ac:dyDescent="0.25">
      <c r="A56" s="72" t="s">
        <v>127</v>
      </c>
      <c r="B56" s="30"/>
      <c r="C56" s="14"/>
      <c r="D56" s="73"/>
      <c r="E56" s="74"/>
      <c r="F56" s="74"/>
      <c r="G56" s="75"/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97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1791</v>
      </c>
      <c r="E62" s="82">
        <f>SUM(E44:E61)</f>
        <v>147866556.63</v>
      </c>
      <c r="F62" s="82">
        <f>SUM(F44:F61)</f>
        <v>14262692.57</v>
      </c>
      <c r="G62" s="83">
        <f>1-(F62/E62)</f>
        <v>0.90354348613331881</v>
      </c>
      <c r="H62" s="15"/>
    </row>
    <row r="63" spans="1:8" x14ac:dyDescent="0.2">
      <c r="A63" s="33"/>
      <c r="B63" s="33"/>
      <c r="C63" s="50"/>
      <c r="D63" s="98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9"/>
      <c r="D64" s="51"/>
      <c r="E64" s="36"/>
      <c r="F64" s="37">
        <f>F62+F39</f>
        <v>15854862.57</v>
      </c>
      <c r="G64" s="36"/>
      <c r="H64" s="2"/>
    </row>
    <row r="65" spans="1:8" ht="18" x14ac:dyDescent="0.25">
      <c r="A65" s="38"/>
      <c r="B65" s="39"/>
      <c r="C65" s="39"/>
      <c r="D65" s="114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6"/>
      <c r="B72" s="117"/>
      <c r="C72" s="117"/>
      <c r="D72" s="117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3" customWidth="1"/>
    <col min="2" max="2" width="15.6640625" style="53" customWidth="1"/>
    <col min="3" max="3" width="3.6640625" style="53" customWidth="1"/>
    <col min="4" max="4" width="7.6640625" style="53" customWidth="1"/>
    <col min="5" max="6" width="14.6640625" style="53" customWidth="1"/>
    <col min="7" max="7" width="11.6640625" style="53" customWidth="1"/>
    <col min="8" max="16384" width="8.88671875" style="53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FEBRUARY 2023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93" t="s">
        <v>10</v>
      </c>
      <c r="B9" s="13"/>
      <c r="C9" s="14"/>
      <c r="D9" s="73">
        <v>2</v>
      </c>
      <c r="E9" s="74">
        <v>99840</v>
      </c>
      <c r="F9" s="74">
        <v>26703.5</v>
      </c>
      <c r="G9" s="75">
        <f>F9/E9</f>
        <v>0.26746294070512822</v>
      </c>
      <c r="H9" s="15"/>
    </row>
    <row r="10" spans="1:8" ht="15.75" customHeight="1" x14ac:dyDescent="0.3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customHeight="1" x14ac:dyDescent="0.3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customHeight="1" x14ac:dyDescent="0.3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customHeight="1" x14ac:dyDescent="0.35">
      <c r="A13" s="93" t="s">
        <v>116</v>
      </c>
      <c r="B13" s="13"/>
      <c r="C13" s="14"/>
      <c r="D13" s="73"/>
      <c r="E13" s="74"/>
      <c r="F13" s="74"/>
      <c r="G13" s="75"/>
      <c r="H13" s="15"/>
    </row>
    <row r="14" spans="1:8" ht="15.75" customHeight="1" x14ac:dyDescent="0.35">
      <c r="A14" s="93" t="s">
        <v>97</v>
      </c>
      <c r="B14" s="13"/>
      <c r="C14" s="14"/>
      <c r="D14" s="73"/>
      <c r="E14" s="74"/>
      <c r="F14" s="74"/>
      <c r="G14" s="75"/>
      <c r="H14" s="15"/>
    </row>
    <row r="15" spans="1:8" ht="15.75" customHeight="1" x14ac:dyDescent="0.3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customHeight="1" x14ac:dyDescent="0.3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customHeight="1" x14ac:dyDescent="0.35">
      <c r="A17" s="93" t="s">
        <v>25</v>
      </c>
      <c r="B17" s="13"/>
      <c r="C17" s="14"/>
      <c r="D17" s="73"/>
      <c r="E17" s="74"/>
      <c r="F17" s="74"/>
      <c r="G17" s="75"/>
      <c r="H17" s="15"/>
    </row>
    <row r="18" spans="1:8" ht="15.75" customHeight="1" x14ac:dyDescent="0.35">
      <c r="A18" s="93" t="s">
        <v>14</v>
      </c>
      <c r="B18" s="13"/>
      <c r="C18" s="14"/>
      <c r="D18" s="73"/>
      <c r="E18" s="74"/>
      <c r="F18" s="74"/>
      <c r="G18" s="75"/>
      <c r="H18" s="15"/>
    </row>
    <row r="19" spans="1:8" ht="15.75" customHeight="1" x14ac:dyDescent="0.3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customHeight="1" x14ac:dyDescent="0.3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customHeight="1" x14ac:dyDescent="0.3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customHeight="1" x14ac:dyDescent="0.35">
      <c r="A22" s="93" t="s">
        <v>128</v>
      </c>
      <c r="B22" s="13"/>
      <c r="C22" s="14"/>
      <c r="D22" s="73"/>
      <c r="E22" s="74"/>
      <c r="F22" s="74"/>
      <c r="G22" s="75"/>
      <c r="H22" s="15"/>
    </row>
    <row r="23" spans="1:8" ht="15.75" customHeight="1" x14ac:dyDescent="0.3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customHeight="1" x14ac:dyDescent="0.3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customHeight="1" x14ac:dyDescent="0.3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customHeight="1" x14ac:dyDescent="0.3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customHeight="1" x14ac:dyDescent="0.3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customHeight="1" x14ac:dyDescent="0.3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customHeight="1" x14ac:dyDescent="0.3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customHeight="1" x14ac:dyDescent="0.35">
      <c r="A30" s="70" t="s">
        <v>113</v>
      </c>
      <c r="B30" s="13"/>
      <c r="C30" s="14"/>
      <c r="D30" s="73"/>
      <c r="E30" s="74"/>
      <c r="F30" s="74"/>
      <c r="G30" s="75"/>
      <c r="H30" s="15"/>
    </row>
    <row r="31" spans="1:8" ht="15.75" customHeight="1" x14ac:dyDescent="0.35">
      <c r="A31" s="70" t="s">
        <v>27</v>
      </c>
      <c r="B31" s="13"/>
      <c r="C31" s="14"/>
      <c r="D31" s="73">
        <v>1</v>
      </c>
      <c r="E31" s="74">
        <v>48816</v>
      </c>
      <c r="F31" s="74">
        <v>11939</v>
      </c>
      <c r="G31" s="75">
        <f>+F31/E31</f>
        <v>0.24457145198295641</v>
      </c>
      <c r="H31" s="15"/>
    </row>
    <row r="32" spans="1:8" ht="15.75" customHeight="1" x14ac:dyDescent="0.3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customHeight="1" x14ac:dyDescent="0.35">
      <c r="A33" s="70" t="s">
        <v>119</v>
      </c>
      <c r="B33" s="13"/>
      <c r="C33" s="14"/>
      <c r="D33" s="73"/>
      <c r="E33" s="74"/>
      <c r="F33" s="74"/>
      <c r="G33" s="75"/>
      <c r="H33" s="15"/>
    </row>
    <row r="34" spans="1:8" ht="15.75" customHeight="1" x14ac:dyDescent="0.35">
      <c r="A34" s="70" t="s">
        <v>131</v>
      </c>
      <c r="B34" s="13"/>
      <c r="C34" s="14"/>
      <c r="D34" s="73"/>
      <c r="E34" s="74"/>
      <c r="F34" s="74"/>
      <c r="G34" s="75"/>
      <c r="H34" s="15"/>
    </row>
    <row r="35" spans="1:8" ht="15.75" customHeight="1" x14ac:dyDescent="0.35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ht="15.75" customHeight="1" x14ac:dyDescent="0.35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ht="15.75" customHeight="1" x14ac:dyDescent="0.35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ht="15.75" customHeight="1" x14ac:dyDescent="0.35">
      <c r="A38" s="17"/>
      <c r="B38" s="18"/>
      <c r="C38" s="14"/>
      <c r="D38" s="77"/>
      <c r="E38" s="80"/>
      <c r="F38" s="80"/>
      <c r="G38" s="79"/>
      <c r="H38" s="15"/>
    </row>
    <row r="39" spans="1:8" ht="15.75" customHeight="1" x14ac:dyDescent="0.35">
      <c r="A39" s="19" t="s">
        <v>31</v>
      </c>
      <c r="B39" s="20"/>
      <c r="C39" s="21"/>
      <c r="D39" s="81">
        <f>SUM(D9:D38)</f>
        <v>3</v>
      </c>
      <c r="E39" s="82">
        <f>SUM(E9:E38)</f>
        <v>148656</v>
      </c>
      <c r="F39" s="82">
        <f>SUM(F9:F38)</f>
        <v>38642.5</v>
      </c>
      <c r="G39" s="83">
        <f>F39/E39</f>
        <v>0.25994578086320097</v>
      </c>
      <c r="H39" s="15"/>
    </row>
    <row r="40" spans="1:8" ht="15.75" customHeight="1" x14ac:dyDescent="0.35">
      <c r="A40" s="22"/>
      <c r="B40" s="22"/>
      <c r="C40" s="22"/>
      <c r="D40" s="84"/>
      <c r="E40" s="85"/>
      <c r="F40" s="86"/>
      <c r="G40" s="86"/>
      <c r="H40" s="2"/>
    </row>
    <row r="41" spans="1:8" ht="15.75" customHeight="1" x14ac:dyDescent="0.3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customHeight="1" x14ac:dyDescent="0.35">
      <c r="A42" s="26"/>
      <c r="B42" s="26"/>
      <c r="C42" s="26"/>
      <c r="D42" s="89"/>
      <c r="E42" s="25" t="s">
        <v>134</v>
      </c>
      <c r="F42" s="25" t="s">
        <v>134</v>
      </c>
      <c r="G42" s="25" t="s">
        <v>5</v>
      </c>
      <c r="H42" s="2"/>
    </row>
    <row r="43" spans="1:8" ht="15.75" customHeight="1" x14ac:dyDescent="0.35">
      <c r="A43" s="26"/>
      <c r="B43" s="26"/>
      <c r="C43" s="26"/>
      <c r="D43" s="89" t="s">
        <v>6</v>
      </c>
      <c r="E43" s="90" t="s">
        <v>135</v>
      </c>
      <c r="F43" s="88" t="s">
        <v>8</v>
      </c>
      <c r="G43" s="88" t="s">
        <v>136</v>
      </c>
      <c r="H43" s="2"/>
    </row>
    <row r="44" spans="1:8" ht="15.75" customHeight="1" x14ac:dyDescent="0.35">
      <c r="A44" s="27" t="s">
        <v>33</v>
      </c>
      <c r="B44" s="28"/>
      <c r="C44" s="14"/>
      <c r="D44" s="73">
        <v>19</v>
      </c>
      <c r="E44" s="74">
        <v>692760.4</v>
      </c>
      <c r="F44" s="74">
        <v>51557.9</v>
      </c>
      <c r="G44" s="75">
        <f>1-(+F44/E44)</f>
        <v>0.92557614436390989</v>
      </c>
      <c r="H44" s="15"/>
    </row>
    <row r="45" spans="1:8" ht="15.75" customHeight="1" x14ac:dyDescent="0.3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customHeight="1" x14ac:dyDescent="0.35">
      <c r="A46" s="27" t="s">
        <v>35</v>
      </c>
      <c r="B46" s="28"/>
      <c r="C46" s="14"/>
      <c r="D46" s="73">
        <v>20</v>
      </c>
      <c r="E46" s="74">
        <v>537312.5</v>
      </c>
      <c r="F46" s="74">
        <v>69644.490000000005</v>
      </c>
      <c r="G46" s="75">
        <f>1-(+F46/E46)</f>
        <v>0.87038364080493191</v>
      </c>
      <c r="H46" s="15"/>
    </row>
    <row r="47" spans="1:8" ht="15.75" customHeight="1" x14ac:dyDescent="0.35">
      <c r="A47" s="27" t="s">
        <v>36</v>
      </c>
      <c r="B47" s="28"/>
      <c r="C47" s="14"/>
      <c r="D47" s="73">
        <v>12</v>
      </c>
      <c r="E47" s="74">
        <v>501056.5</v>
      </c>
      <c r="F47" s="74">
        <v>62794.5</v>
      </c>
      <c r="G47" s="75">
        <f>1-(+F47/E47)</f>
        <v>0.87467581001344163</v>
      </c>
      <c r="H47" s="15"/>
    </row>
    <row r="48" spans="1:8" ht="15.75" customHeight="1" x14ac:dyDescent="0.35">
      <c r="A48" s="27" t="s">
        <v>37</v>
      </c>
      <c r="B48" s="28"/>
      <c r="C48" s="14"/>
      <c r="D48" s="73">
        <v>24</v>
      </c>
      <c r="E48" s="74">
        <v>1653754.23</v>
      </c>
      <c r="F48" s="74">
        <v>25144.28</v>
      </c>
      <c r="G48" s="75">
        <f>1-(+F48/E48)</f>
        <v>0.98479563677366977</v>
      </c>
      <c r="H48" s="15"/>
    </row>
    <row r="49" spans="1:8" ht="15.75" customHeight="1" x14ac:dyDescent="0.3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customHeight="1" x14ac:dyDescent="0.35">
      <c r="A50" s="27" t="s">
        <v>39</v>
      </c>
      <c r="B50" s="28"/>
      <c r="C50" s="14"/>
      <c r="D50" s="73">
        <v>9</v>
      </c>
      <c r="E50" s="74">
        <v>624494</v>
      </c>
      <c r="F50" s="74">
        <v>76024.850000000006</v>
      </c>
      <c r="G50" s="75">
        <f>1-(+F50/E50)</f>
        <v>0.87826168065665966</v>
      </c>
      <c r="H50" s="15"/>
    </row>
    <row r="51" spans="1:8" ht="15.75" customHeight="1" x14ac:dyDescent="0.3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customHeight="1" x14ac:dyDescent="0.3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customHeight="1" x14ac:dyDescent="0.35">
      <c r="A53" s="27" t="s">
        <v>61</v>
      </c>
      <c r="B53" s="30"/>
      <c r="C53" s="14"/>
      <c r="D53" s="73">
        <v>332</v>
      </c>
      <c r="E53" s="74">
        <v>24295625.219999999</v>
      </c>
      <c r="F53" s="74">
        <v>2788851.4</v>
      </c>
      <c r="G53" s="75">
        <f>1-(+F53/E53)</f>
        <v>0.88521178711201731</v>
      </c>
      <c r="H53" s="15"/>
    </row>
    <row r="54" spans="1:8" ht="15.75" customHeight="1" x14ac:dyDescent="0.3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ht="15.75" customHeight="1" x14ac:dyDescent="0.35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ht="15.75" customHeight="1" x14ac:dyDescent="0.35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ht="15.75" customHeight="1" x14ac:dyDescent="0.35">
      <c r="A57" s="16" t="s">
        <v>29</v>
      </c>
      <c r="B57" s="28"/>
      <c r="C57" s="14"/>
      <c r="D57" s="77"/>
      <c r="E57" s="95"/>
      <c r="F57" s="74"/>
      <c r="G57" s="79"/>
      <c r="H57" s="15"/>
    </row>
    <row r="58" spans="1:8" ht="15.75" customHeight="1" x14ac:dyDescent="0.35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customHeight="1" x14ac:dyDescent="0.35">
      <c r="A59" s="32"/>
      <c r="B59" s="18"/>
      <c r="C59" s="14"/>
      <c r="D59" s="77"/>
      <c r="E59" s="80"/>
      <c r="F59" s="80"/>
      <c r="G59" s="79"/>
      <c r="H59" s="15"/>
    </row>
    <row r="60" spans="1:8" ht="15.75" customHeight="1" x14ac:dyDescent="0.35">
      <c r="A60" s="20" t="s">
        <v>45</v>
      </c>
      <c r="B60" s="20"/>
      <c r="C60" s="21"/>
      <c r="D60" s="81">
        <f>SUM(D44:D56)</f>
        <v>416</v>
      </c>
      <c r="E60" s="82">
        <f>SUM(E44:E59)</f>
        <v>28305002.849999998</v>
      </c>
      <c r="F60" s="82">
        <f>SUM(F44:F59)</f>
        <v>3074017.42</v>
      </c>
      <c r="G60" s="83">
        <f>1-(F60/E60)</f>
        <v>0.89139667512875731</v>
      </c>
      <c r="H60" s="15"/>
    </row>
    <row r="61" spans="1:8" ht="15.75" customHeight="1" x14ac:dyDescent="0.35">
      <c r="A61" s="33"/>
      <c r="B61" s="33"/>
      <c r="C61" s="33"/>
      <c r="D61" s="98"/>
      <c r="E61" s="92"/>
      <c r="F61" s="34"/>
      <c r="G61" s="34"/>
      <c r="H61" s="2"/>
    </row>
    <row r="62" spans="1:8" ht="15.75" customHeight="1" x14ac:dyDescent="0.35">
      <c r="A62" s="35" t="s">
        <v>46</v>
      </c>
      <c r="B62" s="36"/>
      <c r="C62" s="36"/>
      <c r="D62" s="51"/>
      <c r="E62" s="36"/>
      <c r="F62" s="37">
        <f>F60+F39</f>
        <v>3112659.92</v>
      </c>
      <c r="G62" s="36"/>
      <c r="H62" s="2"/>
    </row>
    <row r="63" spans="1:8" ht="15.75" customHeight="1" x14ac:dyDescent="0.35">
      <c r="A63" s="38"/>
      <c r="B63" s="39"/>
      <c r="C63" s="39"/>
      <c r="D63" s="52"/>
      <c r="E63" s="39"/>
      <c r="F63" s="37"/>
      <c r="G63" s="39"/>
      <c r="H63" s="2"/>
    </row>
    <row r="64" spans="1:8" ht="15.75" customHeight="1" x14ac:dyDescent="0.3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customHeight="1" x14ac:dyDescent="0.3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customHeight="1" x14ac:dyDescent="0.3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customHeight="1" x14ac:dyDescent="0.35">
      <c r="A67" s="4"/>
      <c r="B67" s="40"/>
      <c r="C67" s="40"/>
      <c r="D67" s="40"/>
      <c r="E67" s="40"/>
      <c r="F67" s="41"/>
      <c r="G67" s="40"/>
      <c r="H67" s="2"/>
    </row>
    <row r="68" spans="1:8" ht="15.75" customHeight="1" x14ac:dyDescent="0.35">
      <c r="A68" s="42" t="s">
        <v>50</v>
      </c>
      <c r="B68" s="39"/>
      <c r="C68" s="39"/>
      <c r="D68" s="39"/>
      <c r="E68" s="39"/>
      <c r="F68" s="37"/>
      <c r="G68" s="39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96"/>
  <sheetViews>
    <sheetView tabSelected="1" showOutlineSymbols="0" topLeftCell="A9" zoomScale="87" zoomScaleNormal="87" workbookViewId="0">
      <selection activeCell="N26" sqref="N26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153</v>
      </c>
      <c r="B9" s="13"/>
      <c r="C9" s="14"/>
      <c r="D9" s="73"/>
      <c r="E9" s="74"/>
      <c r="F9" s="74"/>
      <c r="G9" s="104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947190</v>
      </c>
      <c r="F10" s="74">
        <v>153310.5</v>
      </c>
      <c r="G10" s="104">
        <f>F10/E10</f>
        <v>0.16185823330060495</v>
      </c>
      <c r="H10" s="15"/>
    </row>
    <row r="11" spans="1:8" ht="15.75" x14ac:dyDescent="0.25">
      <c r="A11" s="93" t="s">
        <v>73</v>
      </c>
      <c r="B11" s="13"/>
      <c r="C11" s="14"/>
      <c r="D11" s="73">
        <v>1</v>
      </c>
      <c r="E11" s="74">
        <v>360156</v>
      </c>
      <c r="F11" s="74">
        <v>122145.2</v>
      </c>
      <c r="G11" s="104">
        <f>F11/E11</f>
        <v>0.33914525927653572</v>
      </c>
      <c r="H11" s="15"/>
    </row>
    <row r="12" spans="1:8" ht="15.75" x14ac:dyDescent="0.25">
      <c r="A12" s="93" t="s">
        <v>25</v>
      </c>
      <c r="B12" s="13"/>
      <c r="C12" s="14"/>
      <c r="D12" s="73">
        <v>1</v>
      </c>
      <c r="E12" s="74">
        <v>181577</v>
      </c>
      <c r="F12" s="74">
        <v>88639</v>
      </c>
      <c r="G12" s="104">
        <f>F12/E12</f>
        <v>0.4881620469552862</v>
      </c>
      <c r="H12" s="15"/>
    </row>
    <row r="13" spans="1:8" ht="15.75" x14ac:dyDescent="0.25">
      <c r="A13" s="93" t="s">
        <v>74</v>
      </c>
      <c r="B13" s="13"/>
      <c r="C13" s="14"/>
      <c r="D13" s="73">
        <v>19</v>
      </c>
      <c r="E13" s="74">
        <v>4475376</v>
      </c>
      <c r="F13" s="74">
        <v>1087905.5</v>
      </c>
      <c r="G13" s="104">
        <f>F13/E13</f>
        <v>0.24308694956580185</v>
      </c>
      <c r="H13" s="15"/>
    </row>
    <row r="14" spans="1:8" ht="15.75" x14ac:dyDescent="0.25">
      <c r="A14" s="93" t="s">
        <v>122</v>
      </c>
      <c r="B14" s="13"/>
      <c r="C14" s="14"/>
      <c r="D14" s="73"/>
      <c r="E14" s="74"/>
      <c r="F14" s="74"/>
      <c r="G14" s="104"/>
      <c r="H14" s="15"/>
    </row>
    <row r="15" spans="1:8" ht="15.75" x14ac:dyDescent="0.25">
      <c r="A15" s="93" t="s">
        <v>114</v>
      </c>
      <c r="B15" s="13"/>
      <c r="C15" s="14"/>
      <c r="D15" s="73"/>
      <c r="E15" s="74"/>
      <c r="F15" s="74"/>
      <c r="G15" s="104"/>
      <c r="H15" s="15"/>
    </row>
    <row r="16" spans="1:8" ht="15.75" x14ac:dyDescent="0.25">
      <c r="A16" s="93" t="s">
        <v>123</v>
      </c>
      <c r="B16" s="13"/>
      <c r="C16" s="14"/>
      <c r="D16" s="73"/>
      <c r="E16" s="74"/>
      <c r="F16" s="74"/>
      <c r="G16" s="104"/>
      <c r="H16" s="15"/>
    </row>
    <row r="17" spans="1:8" ht="15.75" x14ac:dyDescent="0.25">
      <c r="A17" s="93" t="s">
        <v>154</v>
      </c>
      <c r="B17" s="13"/>
      <c r="C17" s="14"/>
      <c r="D17" s="73"/>
      <c r="E17" s="74"/>
      <c r="F17" s="74"/>
      <c r="G17" s="104"/>
      <c r="H17" s="15"/>
    </row>
    <row r="18" spans="1:8" ht="15.75" x14ac:dyDescent="0.25">
      <c r="A18" s="93" t="s">
        <v>14</v>
      </c>
      <c r="B18" s="13"/>
      <c r="C18" s="14"/>
      <c r="D18" s="73">
        <v>2</v>
      </c>
      <c r="E18" s="74">
        <v>1399970</v>
      </c>
      <c r="F18" s="74">
        <v>340577</v>
      </c>
      <c r="G18" s="104">
        <f>F18/E18</f>
        <v>0.24327449873925869</v>
      </c>
      <c r="H18" s="15"/>
    </row>
    <row r="19" spans="1:8" ht="15.75" x14ac:dyDescent="0.25">
      <c r="A19" s="93" t="s">
        <v>15</v>
      </c>
      <c r="B19" s="13"/>
      <c r="C19" s="14"/>
      <c r="D19" s="73">
        <v>2</v>
      </c>
      <c r="E19" s="74">
        <v>2787022</v>
      </c>
      <c r="F19" s="74">
        <v>997522</v>
      </c>
      <c r="G19" s="104">
        <f>F19/E19</f>
        <v>0.35791680151789257</v>
      </c>
      <c r="H19" s="15"/>
    </row>
    <row r="20" spans="1:8" ht="15.75" x14ac:dyDescent="0.25">
      <c r="A20" s="70" t="s">
        <v>16</v>
      </c>
      <c r="B20" s="13"/>
      <c r="C20" s="14"/>
      <c r="D20" s="73"/>
      <c r="E20" s="74"/>
      <c r="F20" s="74"/>
      <c r="G20" s="104"/>
      <c r="H20" s="15"/>
    </row>
    <row r="21" spans="1:8" ht="15.75" x14ac:dyDescent="0.25">
      <c r="A21" s="93" t="s">
        <v>75</v>
      </c>
      <c r="B21" s="13"/>
      <c r="C21" s="14"/>
      <c r="D21" s="73">
        <v>3</v>
      </c>
      <c r="E21" s="74">
        <v>2429193</v>
      </c>
      <c r="F21" s="74">
        <v>604111.5</v>
      </c>
      <c r="G21" s="104">
        <f>F21/E21</f>
        <v>0.24868814458134861</v>
      </c>
      <c r="H21" s="15"/>
    </row>
    <row r="22" spans="1:8" ht="15.75" x14ac:dyDescent="0.25">
      <c r="A22" s="93" t="s">
        <v>98</v>
      </c>
      <c r="B22" s="13"/>
      <c r="C22" s="14"/>
      <c r="D22" s="73"/>
      <c r="E22" s="74"/>
      <c r="F22" s="74"/>
      <c r="G22" s="104"/>
      <c r="H22" s="15"/>
    </row>
    <row r="23" spans="1:8" ht="15.75" x14ac:dyDescent="0.25">
      <c r="A23" s="93" t="s">
        <v>157</v>
      </c>
      <c r="B23" s="13"/>
      <c r="C23" s="14"/>
      <c r="D23" s="73"/>
      <c r="E23" s="74"/>
      <c r="F23" s="74"/>
      <c r="G23" s="104"/>
      <c r="H23" s="15"/>
    </row>
    <row r="24" spans="1:8" ht="15.75" x14ac:dyDescent="0.25">
      <c r="A24" s="93" t="s">
        <v>150</v>
      </c>
      <c r="B24" s="13"/>
      <c r="C24" s="14"/>
      <c r="D24" s="73">
        <v>1</v>
      </c>
      <c r="E24" s="74">
        <v>482080</v>
      </c>
      <c r="F24" s="74">
        <v>128082</v>
      </c>
      <c r="G24" s="104">
        <f>F24/E24</f>
        <v>0.26568619316296049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74">
        <v>1627954</v>
      </c>
      <c r="F25" s="74">
        <v>510053</v>
      </c>
      <c r="G25" s="104">
        <f>F25/E25</f>
        <v>0.31330922126792282</v>
      </c>
      <c r="H25" s="15"/>
    </row>
    <row r="26" spans="1:8" ht="15.75" x14ac:dyDescent="0.25">
      <c r="A26" s="94" t="s">
        <v>21</v>
      </c>
      <c r="B26" s="13"/>
      <c r="C26" s="14"/>
      <c r="D26" s="73">
        <v>23</v>
      </c>
      <c r="E26" s="74">
        <v>373009</v>
      </c>
      <c r="F26" s="74">
        <v>373009</v>
      </c>
      <c r="G26" s="104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4"/>
      <c r="H27" s="15"/>
    </row>
    <row r="28" spans="1:8" ht="15.75" x14ac:dyDescent="0.25">
      <c r="A28" s="70" t="s">
        <v>23</v>
      </c>
      <c r="B28" s="13"/>
      <c r="C28" s="14"/>
      <c r="D28" s="73"/>
      <c r="E28" s="74">
        <v>80486</v>
      </c>
      <c r="F28" s="74">
        <v>36836</v>
      </c>
      <c r="G28" s="104">
        <f>F28/E28</f>
        <v>0.45766965683472904</v>
      </c>
      <c r="H28" s="15"/>
    </row>
    <row r="29" spans="1:8" ht="15.75" x14ac:dyDescent="0.25">
      <c r="A29" s="70" t="s">
        <v>159</v>
      </c>
      <c r="B29" s="13"/>
      <c r="C29" s="14"/>
      <c r="D29" s="73">
        <v>1</v>
      </c>
      <c r="E29" s="74">
        <v>1673856</v>
      </c>
      <c r="F29" s="74">
        <v>94074</v>
      </c>
      <c r="G29" s="104">
        <f>F29/E29</f>
        <v>5.6201967194310622E-2</v>
      </c>
      <c r="H29" s="15"/>
    </row>
    <row r="30" spans="1:8" ht="15.75" x14ac:dyDescent="0.25">
      <c r="A30" s="70" t="s">
        <v>117</v>
      </c>
      <c r="B30" s="13"/>
      <c r="C30" s="14"/>
      <c r="D30" s="73"/>
      <c r="E30" s="74"/>
      <c r="F30" s="74"/>
      <c r="G30" s="104"/>
      <c r="H30" s="15"/>
    </row>
    <row r="31" spans="1:8" ht="15.75" x14ac:dyDescent="0.25">
      <c r="A31" s="70" t="s">
        <v>19</v>
      </c>
      <c r="B31" s="13"/>
      <c r="C31" s="14"/>
      <c r="D31" s="73"/>
      <c r="E31" s="74"/>
      <c r="F31" s="74"/>
      <c r="G31" s="104"/>
      <c r="H31" s="15"/>
    </row>
    <row r="32" spans="1:8" ht="15.75" x14ac:dyDescent="0.25">
      <c r="A32" s="70" t="s">
        <v>149</v>
      </c>
      <c r="B32" s="13"/>
      <c r="C32" s="14"/>
      <c r="D32" s="73">
        <v>2</v>
      </c>
      <c r="E32" s="74">
        <v>328240</v>
      </c>
      <c r="F32" s="74">
        <v>105300.06</v>
      </c>
      <c r="G32" s="104">
        <f>F32/E32</f>
        <v>0.32080203509627103</v>
      </c>
      <c r="H32" s="15"/>
    </row>
    <row r="33" spans="1:8" ht="15.75" x14ac:dyDescent="0.25">
      <c r="A33" s="70" t="s">
        <v>160</v>
      </c>
      <c r="B33" s="13"/>
      <c r="C33" s="14"/>
      <c r="D33" s="73">
        <v>2</v>
      </c>
      <c r="E33" s="74">
        <v>707279</v>
      </c>
      <c r="F33" s="74">
        <v>230869.17</v>
      </c>
      <c r="G33" s="104">
        <f>F33/E33</f>
        <v>0.32641881068149914</v>
      </c>
      <c r="H33" s="15"/>
    </row>
    <row r="34" spans="1:8" ht="15.75" x14ac:dyDescent="0.25">
      <c r="A34" s="70" t="s">
        <v>76</v>
      </c>
      <c r="B34" s="13"/>
      <c r="C34" s="14"/>
      <c r="D34" s="73">
        <v>3</v>
      </c>
      <c r="E34" s="74">
        <v>2840995</v>
      </c>
      <c r="F34" s="74">
        <v>494731</v>
      </c>
      <c r="G34" s="104">
        <f>F34/E34</f>
        <v>0.17414004600500882</v>
      </c>
      <c r="H34" s="15"/>
    </row>
    <row r="35" spans="1:8" x14ac:dyDescent="0.2">
      <c r="A35" s="16" t="s">
        <v>28</v>
      </c>
      <c r="B35" s="13"/>
      <c r="C35" s="14"/>
      <c r="D35" s="77"/>
      <c r="E35" s="95">
        <v>1345620</v>
      </c>
      <c r="F35" s="74">
        <v>200025</v>
      </c>
      <c r="G35" s="105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5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5"/>
      <c r="H37" s="15"/>
    </row>
    <row r="38" spans="1:8" x14ac:dyDescent="0.2">
      <c r="A38" s="17"/>
      <c r="B38" s="18"/>
      <c r="C38" s="14"/>
      <c r="D38" s="77"/>
      <c r="E38" s="96"/>
      <c r="F38" s="96"/>
      <c r="G38" s="105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68</v>
      </c>
      <c r="E39" s="82">
        <f>SUM(E9:E38)</f>
        <v>22040003</v>
      </c>
      <c r="F39" s="82">
        <f>SUM(F9:F38)</f>
        <v>5567189.9299999997</v>
      </c>
      <c r="G39" s="106">
        <f>F39/E39</f>
        <v>0.25259479002793239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139</v>
      </c>
      <c r="B41" s="24"/>
      <c r="C41" s="24"/>
      <c r="D41" s="25"/>
      <c r="E41" s="87"/>
      <c r="F41" s="88"/>
      <c r="G41" s="107"/>
      <c r="H41" s="2"/>
    </row>
    <row r="42" spans="1:8" ht="15.75" x14ac:dyDescent="0.25">
      <c r="A42" s="26"/>
      <c r="B42" s="26"/>
      <c r="C42" s="26"/>
      <c r="D42" s="89"/>
      <c r="E42" s="25" t="s">
        <v>148</v>
      </c>
      <c r="F42" s="25" t="s">
        <v>148</v>
      </c>
      <c r="G42" s="108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135</v>
      </c>
      <c r="F43" s="88" t="s">
        <v>8</v>
      </c>
      <c r="G43" s="109" t="s">
        <v>136</v>
      </c>
      <c r="H43" s="2"/>
    </row>
    <row r="44" spans="1:8" ht="15.75" x14ac:dyDescent="0.25">
      <c r="A44" s="27" t="s">
        <v>10</v>
      </c>
      <c r="B44" s="28"/>
      <c r="C44" s="14"/>
      <c r="D44" s="73">
        <v>12</v>
      </c>
      <c r="E44" s="111">
        <v>4393515.5</v>
      </c>
      <c r="F44" s="74">
        <v>159252.82</v>
      </c>
      <c r="G44" s="104">
        <f>1-(+F44/E44)</f>
        <v>0.96375275789968196</v>
      </c>
      <c r="H44" s="2"/>
    </row>
    <row r="45" spans="1:8" ht="15.75" x14ac:dyDescent="0.25">
      <c r="A45" s="27"/>
      <c r="B45" s="28"/>
      <c r="C45" s="14"/>
      <c r="D45" s="73"/>
      <c r="E45" s="111"/>
      <c r="F45" s="74"/>
      <c r="G45" s="104"/>
      <c r="H45" s="2"/>
    </row>
    <row r="46" spans="1:8" ht="15.75" x14ac:dyDescent="0.25">
      <c r="A46" s="27"/>
      <c r="B46" s="28"/>
      <c r="C46" s="14"/>
      <c r="D46" s="73"/>
      <c r="E46" s="111"/>
      <c r="F46" s="74"/>
      <c r="G46" s="104"/>
      <c r="H46" s="2"/>
    </row>
    <row r="47" spans="1:8" ht="15.75" x14ac:dyDescent="0.25">
      <c r="A47" s="27"/>
      <c r="B47" s="28"/>
      <c r="C47" s="14"/>
      <c r="D47" s="73"/>
      <c r="E47" s="111"/>
      <c r="F47" s="74"/>
      <c r="G47" s="104"/>
      <c r="H47" s="2"/>
    </row>
    <row r="48" spans="1:8" ht="15.75" x14ac:dyDescent="0.25">
      <c r="A48" s="27"/>
      <c r="B48" s="28"/>
      <c r="C48" s="14"/>
      <c r="D48" s="73"/>
      <c r="E48" s="111"/>
      <c r="F48" s="74"/>
      <c r="G48" s="104"/>
      <c r="H48" s="2"/>
    </row>
    <row r="49" spans="1:8" x14ac:dyDescent="0.2">
      <c r="A49" s="16" t="s">
        <v>140</v>
      </c>
      <c r="B49" s="30"/>
      <c r="C49" s="14"/>
      <c r="D49" s="77"/>
      <c r="E49" s="96"/>
      <c r="F49" s="74"/>
      <c r="G49" s="105"/>
      <c r="H49" s="2"/>
    </row>
    <row r="50" spans="1:8" x14ac:dyDescent="0.2">
      <c r="A50" s="16" t="s">
        <v>44</v>
      </c>
      <c r="B50" s="28"/>
      <c r="C50" s="14"/>
      <c r="D50" s="77"/>
      <c r="E50" s="95"/>
      <c r="F50" s="74"/>
      <c r="G50" s="105"/>
      <c r="H50" s="2"/>
    </row>
    <row r="51" spans="1:8" x14ac:dyDescent="0.2">
      <c r="A51" s="16" t="s">
        <v>30</v>
      </c>
      <c r="B51" s="28"/>
      <c r="C51" s="14"/>
      <c r="D51" s="77"/>
      <c r="E51" s="95"/>
      <c r="F51" s="74"/>
      <c r="G51" s="105"/>
      <c r="H51" s="2"/>
    </row>
    <row r="52" spans="1:8" ht="15.75" x14ac:dyDescent="0.25">
      <c r="A52" s="32"/>
      <c r="B52" s="18"/>
      <c r="C52" s="14"/>
      <c r="D52" s="77"/>
      <c r="E52" s="80"/>
      <c r="F52" s="80"/>
      <c r="G52" s="105"/>
      <c r="H52" s="2"/>
    </row>
    <row r="53" spans="1:8" ht="15.75" x14ac:dyDescent="0.25">
      <c r="A53" s="20" t="s">
        <v>141</v>
      </c>
      <c r="B53" s="20"/>
      <c r="C53" s="21"/>
      <c r="D53" s="138">
        <f>SUM(D44:D49)</f>
        <v>12</v>
      </c>
      <c r="E53" s="139">
        <f>SUM(E44:E52)</f>
        <v>4393515.5</v>
      </c>
      <c r="F53" s="139">
        <f>SUM(F44:F52)</f>
        <v>159252.82</v>
      </c>
      <c r="G53" s="110">
        <f>1-(+F53/E53)</f>
        <v>0.96375275789968196</v>
      </c>
      <c r="H53" s="2"/>
    </row>
    <row r="54" spans="1:8" ht="15.75" x14ac:dyDescent="0.25">
      <c r="A54" s="22"/>
      <c r="B54" s="22"/>
      <c r="C54" s="22"/>
      <c r="D54" s="136"/>
      <c r="E54" s="137"/>
      <c r="F54" s="107"/>
      <c r="G54" s="107"/>
      <c r="H54" s="2"/>
    </row>
    <row r="55" spans="1:8" ht="18" x14ac:dyDescent="0.25">
      <c r="A55" s="23" t="s">
        <v>32</v>
      </c>
      <c r="B55" s="24"/>
      <c r="C55" s="24"/>
      <c r="D55" s="25"/>
      <c r="E55" s="87"/>
      <c r="F55" s="88"/>
      <c r="G55" s="107"/>
      <c r="H55" s="2"/>
    </row>
    <row r="56" spans="1:8" ht="15.75" x14ac:dyDescent="0.25">
      <c r="A56" s="26"/>
      <c r="B56" s="26"/>
      <c r="C56" s="26"/>
      <c r="D56" s="89"/>
      <c r="E56" s="25" t="s">
        <v>134</v>
      </c>
      <c r="F56" s="25" t="s">
        <v>134</v>
      </c>
      <c r="G56" s="108" t="s">
        <v>5</v>
      </c>
      <c r="H56" s="2"/>
    </row>
    <row r="57" spans="1:8" ht="15.75" x14ac:dyDescent="0.25">
      <c r="A57" s="26"/>
      <c r="B57" s="26"/>
      <c r="C57" s="26"/>
      <c r="D57" s="89" t="s">
        <v>6</v>
      </c>
      <c r="E57" s="90" t="s">
        <v>135</v>
      </c>
      <c r="F57" s="88" t="s">
        <v>8</v>
      </c>
      <c r="G57" s="109" t="s">
        <v>136</v>
      </c>
      <c r="H57" s="2"/>
    </row>
    <row r="58" spans="1:8" ht="15.75" x14ac:dyDescent="0.25">
      <c r="A58" s="27" t="s">
        <v>33</v>
      </c>
      <c r="B58" s="28"/>
      <c r="C58" s="14"/>
      <c r="D58" s="73">
        <v>95</v>
      </c>
      <c r="E58" s="74">
        <v>18066893.800000001</v>
      </c>
      <c r="F58" s="74">
        <v>999185.05</v>
      </c>
      <c r="G58" s="104">
        <f>1-(+F58/E58)</f>
        <v>0.94469524971691587</v>
      </c>
      <c r="H58" s="15"/>
    </row>
    <row r="59" spans="1:8" ht="15.75" x14ac:dyDescent="0.25">
      <c r="A59" s="27" t="s">
        <v>34</v>
      </c>
      <c r="B59" s="28"/>
      <c r="C59" s="14"/>
      <c r="D59" s="73">
        <v>8</v>
      </c>
      <c r="E59" s="74">
        <v>7003196.9100000001</v>
      </c>
      <c r="F59" s="74">
        <v>636342.35</v>
      </c>
      <c r="G59" s="104">
        <f>1-(+F59/E59)</f>
        <v>0.90913544797071832</v>
      </c>
      <c r="H59" s="15"/>
    </row>
    <row r="60" spans="1:8" ht="15.75" x14ac:dyDescent="0.25">
      <c r="A60" s="27" t="s">
        <v>35</v>
      </c>
      <c r="B60" s="28"/>
      <c r="C60" s="14"/>
      <c r="D60" s="73">
        <v>278</v>
      </c>
      <c r="E60" s="74">
        <v>19529341.75</v>
      </c>
      <c r="F60" s="74">
        <v>852200.61</v>
      </c>
      <c r="G60" s="104">
        <f>1-(+F60/E60)</f>
        <v>0.95636306533475457</v>
      </c>
      <c r="H60" s="15"/>
    </row>
    <row r="61" spans="1:8" ht="15.75" x14ac:dyDescent="0.25">
      <c r="A61" s="27" t="s">
        <v>36</v>
      </c>
      <c r="B61" s="28"/>
      <c r="C61" s="14"/>
      <c r="D61" s="73">
        <v>22</v>
      </c>
      <c r="E61" s="74">
        <v>2328760.5</v>
      </c>
      <c r="F61" s="74">
        <v>218080.76</v>
      </c>
      <c r="G61" s="104">
        <f>1-(+F61/E61)</f>
        <v>0.90635328965773854</v>
      </c>
      <c r="H61" s="15"/>
    </row>
    <row r="62" spans="1:8" ht="15.75" x14ac:dyDescent="0.25">
      <c r="A62" s="27" t="s">
        <v>37</v>
      </c>
      <c r="B62" s="28"/>
      <c r="C62" s="14"/>
      <c r="D62" s="73">
        <v>104</v>
      </c>
      <c r="E62" s="74">
        <v>19535072</v>
      </c>
      <c r="F62" s="74">
        <v>1510968.28</v>
      </c>
      <c r="G62" s="104">
        <f>1-(+F62/E62)</f>
        <v>0.92265355971045304</v>
      </c>
      <c r="H62" s="15"/>
    </row>
    <row r="63" spans="1:8" ht="15.75" x14ac:dyDescent="0.25">
      <c r="A63" s="27" t="s">
        <v>38</v>
      </c>
      <c r="B63" s="28"/>
      <c r="C63" s="14"/>
      <c r="D63" s="73"/>
      <c r="E63" s="74"/>
      <c r="F63" s="74"/>
      <c r="G63" s="104"/>
      <c r="H63" s="15"/>
    </row>
    <row r="64" spans="1:8" ht="15.75" x14ac:dyDescent="0.25">
      <c r="A64" s="27" t="s">
        <v>39</v>
      </c>
      <c r="B64" s="28"/>
      <c r="C64" s="14"/>
      <c r="D64" s="73">
        <v>32</v>
      </c>
      <c r="E64" s="74">
        <v>9002884.5</v>
      </c>
      <c r="F64" s="74">
        <v>451103.25</v>
      </c>
      <c r="G64" s="104">
        <f t="shared" ref="G64:G69" si="0">1-(+F64/E64)</f>
        <v>0.94989347580767025</v>
      </c>
      <c r="H64" s="15"/>
    </row>
    <row r="65" spans="1:8" ht="15.75" x14ac:dyDescent="0.25">
      <c r="A65" s="27" t="s">
        <v>40</v>
      </c>
      <c r="B65" s="28"/>
      <c r="C65" s="14"/>
      <c r="D65" s="73">
        <v>10</v>
      </c>
      <c r="E65" s="74">
        <v>1148750</v>
      </c>
      <c r="F65" s="74">
        <v>83508.69</v>
      </c>
      <c r="G65" s="104">
        <f t="shared" si="0"/>
        <v>0.92730473122959745</v>
      </c>
      <c r="H65" s="15"/>
    </row>
    <row r="66" spans="1:8" ht="15.75" x14ac:dyDescent="0.25">
      <c r="A66" s="54" t="s">
        <v>41</v>
      </c>
      <c r="B66" s="28"/>
      <c r="C66" s="14"/>
      <c r="D66" s="73">
        <v>6</v>
      </c>
      <c r="E66" s="74">
        <v>719350</v>
      </c>
      <c r="F66" s="74">
        <v>115000</v>
      </c>
      <c r="G66" s="104">
        <f t="shared" si="0"/>
        <v>0.84013345381246962</v>
      </c>
      <c r="H66" s="15"/>
    </row>
    <row r="67" spans="1:8" ht="15.75" x14ac:dyDescent="0.25">
      <c r="A67" s="55" t="s">
        <v>60</v>
      </c>
      <c r="B67" s="28"/>
      <c r="C67" s="14"/>
      <c r="D67" s="73">
        <v>2</v>
      </c>
      <c r="E67" s="74">
        <v>207700</v>
      </c>
      <c r="F67" s="74">
        <v>-600</v>
      </c>
      <c r="G67" s="104">
        <f t="shared" si="0"/>
        <v>1.0028887818969667</v>
      </c>
      <c r="H67" s="15"/>
    </row>
    <row r="68" spans="1:8" ht="15.75" x14ac:dyDescent="0.25">
      <c r="A68" s="27" t="s">
        <v>99</v>
      </c>
      <c r="B68" s="28"/>
      <c r="C68" s="14"/>
      <c r="D68" s="73">
        <v>1182</v>
      </c>
      <c r="E68" s="74">
        <v>130211043.22</v>
      </c>
      <c r="F68" s="74">
        <v>14766159.630000001</v>
      </c>
      <c r="G68" s="104">
        <f t="shared" si="0"/>
        <v>0.88659825415075111</v>
      </c>
      <c r="H68" s="15"/>
    </row>
    <row r="69" spans="1:8" ht="15.75" x14ac:dyDescent="0.25">
      <c r="A69" s="71" t="s">
        <v>100</v>
      </c>
      <c r="B69" s="30"/>
      <c r="C69" s="14"/>
      <c r="D69" s="73">
        <v>3</v>
      </c>
      <c r="E69" s="74">
        <v>569014</v>
      </c>
      <c r="F69" s="74">
        <v>51624.97</v>
      </c>
      <c r="G69" s="104">
        <f t="shared" si="0"/>
        <v>0.90927293528805975</v>
      </c>
      <c r="H69" s="15"/>
    </row>
    <row r="70" spans="1:8" x14ac:dyDescent="0.2">
      <c r="A70" s="31" t="s">
        <v>42</v>
      </c>
      <c r="B70" s="30"/>
      <c r="C70" s="14"/>
      <c r="D70" s="77"/>
      <c r="E70" s="96"/>
      <c r="F70" s="74"/>
      <c r="G70" s="105"/>
      <c r="H70" s="15"/>
    </row>
    <row r="71" spans="1:8" x14ac:dyDescent="0.2">
      <c r="A71" s="16" t="s">
        <v>43</v>
      </c>
      <c r="B71" s="28"/>
      <c r="C71" s="14"/>
      <c r="D71" s="77"/>
      <c r="E71" s="96"/>
      <c r="F71" s="74"/>
      <c r="G71" s="105"/>
      <c r="H71" s="15"/>
    </row>
    <row r="72" spans="1:8" x14ac:dyDescent="0.2">
      <c r="A72" s="16" t="s">
        <v>29</v>
      </c>
      <c r="B72" s="28"/>
      <c r="C72" s="14"/>
      <c r="D72" s="77"/>
      <c r="E72" s="95"/>
      <c r="F72" s="74"/>
      <c r="G72" s="105"/>
      <c r="H72" s="15"/>
    </row>
    <row r="73" spans="1:8" x14ac:dyDescent="0.2">
      <c r="A73" s="16" t="s">
        <v>30</v>
      </c>
      <c r="B73" s="28"/>
      <c r="C73" s="14"/>
      <c r="D73" s="77"/>
      <c r="E73" s="95"/>
      <c r="F73" s="74"/>
      <c r="G73" s="105"/>
      <c r="H73" s="15"/>
    </row>
    <row r="74" spans="1:8" ht="15.75" x14ac:dyDescent="0.25">
      <c r="A74" s="32"/>
      <c r="B74" s="18"/>
      <c r="C74" s="14"/>
      <c r="D74" s="77"/>
      <c r="E74" s="80"/>
      <c r="F74" s="80"/>
      <c r="G74" s="105"/>
      <c r="H74" s="2"/>
    </row>
    <row r="75" spans="1:8" ht="15.75" x14ac:dyDescent="0.25">
      <c r="A75" s="20" t="s">
        <v>45</v>
      </c>
      <c r="B75" s="20"/>
      <c r="C75" s="21"/>
      <c r="D75" s="81">
        <f>SUM(D58:D71)</f>
        <v>1742</v>
      </c>
      <c r="E75" s="82">
        <f>SUM(E58:E74)</f>
        <v>208322006.68000001</v>
      </c>
      <c r="F75" s="82">
        <f>SUM(F58:F74)</f>
        <v>19683573.59</v>
      </c>
      <c r="G75" s="110">
        <f>1-(+F75/E75)</f>
        <v>0.90551370974341849</v>
      </c>
      <c r="H75" s="2"/>
    </row>
    <row r="76" spans="1:8" x14ac:dyDescent="0.2">
      <c r="A76" s="33"/>
      <c r="B76" s="33"/>
      <c r="C76" s="33"/>
      <c r="D76" s="91"/>
      <c r="E76" s="92"/>
      <c r="F76" s="34"/>
      <c r="G76" s="34"/>
      <c r="H76" s="2"/>
    </row>
    <row r="77" spans="1:8" ht="18" x14ac:dyDescent="0.25">
      <c r="A77" s="35" t="s">
        <v>46</v>
      </c>
      <c r="B77" s="36"/>
      <c r="C77" s="36"/>
      <c r="D77" s="36"/>
      <c r="E77" s="36"/>
      <c r="F77" s="37">
        <f>F75+F39+F53</f>
        <v>25410016.34</v>
      </c>
      <c r="G77" s="36"/>
      <c r="H77" s="2"/>
    </row>
    <row r="78" spans="1:8" ht="18" x14ac:dyDescent="0.25">
      <c r="A78" s="35"/>
      <c r="B78" s="36"/>
      <c r="C78" s="36"/>
      <c r="D78" s="36"/>
      <c r="E78" s="36"/>
      <c r="F78" s="37"/>
      <c r="G78" s="36"/>
      <c r="H78" s="2"/>
    </row>
    <row r="79" spans="1:8" ht="15.75" x14ac:dyDescent="0.25">
      <c r="A79" s="4" t="s">
        <v>47</v>
      </c>
      <c r="B79" s="40"/>
      <c r="C79" s="40"/>
      <c r="D79" s="40"/>
      <c r="E79" s="40"/>
      <c r="F79" s="41"/>
      <c r="G79" s="40"/>
      <c r="H79" s="2"/>
    </row>
    <row r="80" spans="1:8" ht="15.75" x14ac:dyDescent="0.25">
      <c r="A80" s="4" t="s">
        <v>48</v>
      </c>
      <c r="B80" s="40"/>
      <c r="C80" s="40"/>
      <c r="D80" s="40"/>
      <c r="E80" s="40"/>
      <c r="F80" s="41"/>
      <c r="G80" s="40"/>
      <c r="H80" s="2"/>
    </row>
    <row r="81" spans="1:8" ht="15.75" x14ac:dyDescent="0.25">
      <c r="A81" s="4" t="s">
        <v>49</v>
      </c>
      <c r="B81" s="40"/>
      <c r="C81" s="40"/>
      <c r="D81" s="40"/>
      <c r="E81" s="40"/>
      <c r="F81" s="41"/>
      <c r="G81" s="40"/>
      <c r="H81" s="2"/>
    </row>
    <row r="82" spans="1:8" ht="15.75" x14ac:dyDescent="0.25">
      <c r="A82" s="4"/>
      <c r="B82" s="40"/>
      <c r="C82" s="40"/>
      <c r="D82" s="40"/>
      <c r="E82" s="40"/>
      <c r="F82" s="41"/>
      <c r="G82" s="40"/>
      <c r="H82" s="2"/>
    </row>
    <row r="83" spans="1:8" ht="18" x14ac:dyDescent="0.25">
      <c r="A83" s="42" t="s">
        <v>50</v>
      </c>
      <c r="B83" s="39"/>
      <c r="C83" s="39"/>
      <c r="D83" s="39"/>
      <c r="E83" s="39"/>
      <c r="F83" s="37"/>
      <c r="G83" s="39"/>
      <c r="H83" s="2"/>
    </row>
    <row r="84" spans="1:8" ht="18" x14ac:dyDescent="0.25">
      <c r="A84" s="43"/>
      <c r="B84" s="39"/>
      <c r="C84" s="39"/>
      <c r="D84" s="39"/>
      <c r="E84" s="37"/>
      <c r="F84" s="2"/>
      <c r="G84" s="2"/>
      <c r="H84" s="2"/>
    </row>
    <row r="85" spans="1:8" ht="18" x14ac:dyDescent="0.25">
      <c r="A85" s="116"/>
      <c r="B85" s="117"/>
      <c r="C85" s="117"/>
      <c r="D85" s="117"/>
      <c r="E85" s="44"/>
      <c r="F85" s="2"/>
      <c r="G85" s="2"/>
      <c r="H85" s="2"/>
    </row>
    <row r="86" spans="1:8" ht="18" x14ac:dyDescent="0.25">
      <c r="A86" s="43"/>
      <c r="B86" s="39"/>
      <c r="C86" s="39"/>
      <c r="D86" s="39"/>
      <c r="E86" s="45"/>
      <c r="F86" s="2"/>
      <c r="G86" s="2"/>
      <c r="H86" s="2"/>
    </row>
    <row r="87" spans="1:8" ht="18" x14ac:dyDescent="0.25">
      <c r="A87" s="43"/>
      <c r="B87" s="39"/>
      <c r="C87" s="39"/>
      <c r="D87" s="39"/>
      <c r="E87" s="46"/>
      <c r="F87" s="2"/>
      <c r="G87" s="2"/>
      <c r="H87" s="2"/>
    </row>
    <row r="88" spans="1:8" ht="18" x14ac:dyDescent="0.25">
      <c r="A88" s="43"/>
      <c r="B88" s="39"/>
      <c r="C88" s="39"/>
      <c r="D88" s="39"/>
      <c r="E88" s="37"/>
      <c r="F88" s="2"/>
      <c r="G88" s="2"/>
      <c r="H88" s="2"/>
    </row>
    <row r="89" spans="1:8" ht="18" x14ac:dyDescent="0.25">
      <c r="A89" s="43"/>
      <c r="B89" s="39"/>
      <c r="C89" s="39"/>
      <c r="D89" s="39"/>
      <c r="E89" s="37"/>
      <c r="F89" s="2"/>
      <c r="G89" s="2"/>
      <c r="H89" s="2"/>
    </row>
    <row r="90" spans="1:8" ht="18" x14ac:dyDescent="0.25">
      <c r="A90" s="43"/>
      <c r="B90" s="39"/>
      <c r="C90" s="39"/>
      <c r="D90" s="39"/>
      <c r="E90" s="44"/>
      <c r="F90" s="2"/>
      <c r="G90" s="2"/>
      <c r="H90" s="2"/>
    </row>
    <row r="91" spans="1:8" ht="18" x14ac:dyDescent="0.25">
      <c r="A91" s="43"/>
      <c r="B91" s="39"/>
      <c r="C91" s="39"/>
      <c r="D91" s="39"/>
      <c r="E91" s="45"/>
      <c r="F91" s="2"/>
      <c r="G91" s="2"/>
      <c r="H91" s="2"/>
    </row>
    <row r="92" spans="1:8" ht="18" x14ac:dyDescent="0.25">
      <c r="A92" s="43"/>
      <c r="B92" s="39"/>
      <c r="C92" s="39"/>
      <c r="D92" s="39"/>
      <c r="E92" s="45"/>
      <c r="F92" s="2"/>
      <c r="G92" s="2"/>
      <c r="H92" s="2"/>
    </row>
    <row r="93" spans="1:8" ht="18" x14ac:dyDescent="0.25">
      <c r="A93" s="43"/>
      <c r="B93" s="39"/>
      <c r="C93" s="39"/>
      <c r="D93" s="39"/>
      <c r="E93" s="45"/>
      <c r="F93" s="2"/>
      <c r="G93" s="2"/>
      <c r="H93" s="2"/>
    </row>
    <row r="94" spans="1:8" ht="18" x14ac:dyDescent="0.25">
      <c r="A94" s="43"/>
      <c r="B94" s="39"/>
      <c r="C94" s="39"/>
      <c r="D94" s="39"/>
      <c r="E94" s="47"/>
      <c r="F94" s="2"/>
      <c r="G94" s="2"/>
      <c r="H94" s="2"/>
    </row>
    <row r="95" spans="1:8" ht="18" x14ac:dyDescent="0.25">
      <c r="A95" s="43"/>
      <c r="B95" s="39"/>
      <c r="C95" s="39"/>
      <c r="D95" s="39"/>
      <c r="E95" s="39"/>
      <c r="F95" s="2"/>
      <c r="G95" s="2"/>
      <c r="H95" s="2"/>
    </row>
    <row r="96" spans="1:8" ht="15.75" x14ac:dyDescent="0.25">
      <c r="A96" s="48"/>
      <c r="B96" s="2"/>
      <c r="C96" s="2"/>
      <c r="D96" s="2"/>
      <c r="E96" s="2"/>
      <c r="F96" s="2"/>
      <c r="G96" s="2"/>
      <c r="H96" s="2"/>
    </row>
  </sheetData>
  <phoneticPr fontId="17" type="noConversion"/>
  <printOptions horizontalCentered="1"/>
  <pageMargins left="0.20624999999999999" right="0.5" top="0.31944444444444398" bottom="0.25" header="0.5" footer="0.5"/>
  <pageSetup scale="4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8"/>
      <c r="C5" s="118"/>
      <c r="D5" s="61" t="s">
        <v>77</v>
      </c>
      <c r="E5" s="62"/>
      <c r="F5" s="8"/>
      <c r="G5" s="119"/>
      <c r="H5" s="2"/>
    </row>
    <row r="6" spans="1:8" ht="18" x14ac:dyDescent="0.25">
      <c r="A6" s="23" t="s">
        <v>3</v>
      </c>
      <c r="B6" s="118"/>
      <c r="C6" s="118"/>
      <c r="D6" s="118"/>
      <c r="E6" s="118"/>
      <c r="F6" s="119"/>
      <c r="G6" s="119"/>
      <c r="H6" s="2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111"/>
      <c r="G9" s="104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111"/>
      <c r="G10" s="104"/>
      <c r="H10" s="15"/>
    </row>
    <row r="11" spans="1:8" ht="15.75" x14ac:dyDescent="0.25">
      <c r="A11" s="93" t="s">
        <v>121</v>
      </c>
      <c r="B11" s="13"/>
      <c r="C11" s="14"/>
      <c r="D11" s="73"/>
      <c r="E11" s="99"/>
      <c r="F11" s="111"/>
      <c r="G11" s="104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111"/>
      <c r="G12" s="104"/>
      <c r="H12" s="15"/>
    </row>
    <row r="13" spans="1:8" ht="15.75" x14ac:dyDescent="0.25">
      <c r="A13" s="93" t="s">
        <v>74</v>
      </c>
      <c r="B13" s="13"/>
      <c r="C13" s="14"/>
      <c r="D13" s="73">
        <v>13</v>
      </c>
      <c r="E13" s="99">
        <v>2425941</v>
      </c>
      <c r="F13" s="111">
        <v>775969.24</v>
      </c>
      <c r="G13" s="104">
        <f>F13/E13</f>
        <v>0.31986319535388535</v>
      </c>
      <c r="H13" s="15"/>
    </row>
    <row r="14" spans="1:8" ht="15.75" x14ac:dyDescent="0.25">
      <c r="A14" s="93" t="s">
        <v>107</v>
      </c>
      <c r="B14" s="13"/>
      <c r="C14" s="14"/>
      <c r="D14" s="73">
        <v>2</v>
      </c>
      <c r="E14" s="99">
        <v>545589</v>
      </c>
      <c r="F14" s="111">
        <v>136029.5</v>
      </c>
      <c r="G14" s="104">
        <f>F14/E14</f>
        <v>0.24932595781806452</v>
      </c>
      <c r="H14" s="15"/>
    </row>
    <row r="15" spans="1:8" ht="15.75" x14ac:dyDescent="0.25">
      <c r="A15" s="93" t="s">
        <v>109</v>
      </c>
      <c r="B15" s="13"/>
      <c r="C15" s="14"/>
      <c r="D15" s="73"/>
      <c r="E15" s="99"/>
      <c r="F15" s="111"/>
      <c r="G15" s="104"/>
      <c r="H15" s="15"/>
    </row>
    <row r="16" spans="1:8" ht="15.75" x14ac:dyDescent="0.25">
      <c r="A16" s="93" t="s">
        <v>104</v>
      </c>
      <c r="B16" s="13"/>
      <c r="C16" s="14"/>
      <c r="D16" s="73">
        <v>1</v>
      </c>
      <c r="E16" s="99">
        <v>113085</v>
      </c>
      <c r="F16" s="111">
        <v>28128</v>
      </c>
      <c r="G16" s="104">
        <f>F16/E16</f>
        <v>0.24873325374718133</v>
      </c>
      <c r="H16" s="15"/>
    </row>
    <row r="17" spans="1:8" ht="15.75" x14ac:dyDescent="0.25">
      <c r="A17" s="93" t="s">
        <v>78</v>
      </c>
      <c r="B17" s="13"/>
      <c r="C17" s="14"/>
      <c r="D17" s="73">
        <v>2</v>
      </c>
      <c r="E17" s="99">
        <v>568422</v>
      </c>
      <c r="F17" s="111">
        <v>192157</v>
      </c>
      <c r="G17" s="104">
        <f>F17/E17</f>
        <v>0.33805341805911804</v>
      </c>
      <c r="H17" s="15"/>
    </row>
    <row r="18" spans="1:8" ht="15.75" x14ac:dyDescent="0.25">
      <c r="A18" s="70" t="s">
        <v>115</v>
      </c>
      <c r="B18" s="13"/>
      <c r="C18" s="14"/>
      <c r="D18" s="73">
        <v>1</v>
      </c>
      <c r="E18" s="99">
        <v>351704</v>
      </c>
      <c r="F18" s="111">
        <v>106948.5</v>
      </c>
      <c r="G18" s="104">
        <f>F18/E18</f>
        <v>0.30408667515865612</v>
      </c>
      <c r="H18" s="15"/>
    </row>
    <row r="19" spans="1:8" ht="15.75" x14ac:dyDescent="0.25">
      <c r="A19" s="70" t="s">
        <v>14</v>
      </c>
      <c r="B19" s="13"/>
      <c r="C19" s="14"/>
      <c r="D19" s="73"/>
      <c r="E19" s="99"/>
      <c r="F19" s="111"/>
      <c r="G19" s="104"/>
      <c r="H19" s="15"/>
    </row>
    <row r="20" spans="1:8" ht="15.75" x14ac:dyDescent="0.25">
      <c r="A20" s="93" t="s">
        <v>15</v>
      </c>
      <c r="B20" s="13"/>
      <c r="C20" s="14"/>
      <c r="D20" s="73">
        <v>2</v>
      </c>
      <c r="E20" s="99">
        <v>920438</v>
      </c>
      <c r="F20" s="111">
        <v>263402</v>
      </c>
      <c r="G20" s="104">
        <f>F20/E20</f>
        <v>0.28617027980157272</v>
      </c>
      <c r="H20" s="15"/>
    </row>
    <row r="21" spans="1:8" ht="15.75" x14ac:dyDescent="0.25">
      <c r="A21" s="93" t="s">
        <v>59</v>
      </c>
      <c r="B21" s="13"/>
      <c r="C21" s="14"/>
      <c r="D21" s="73"/>
      <c r="E21" s="99"/>
      <c r="F21" s="111"/>
      <c r="G21" s="104"/>
      <c r="H21" s="15"/>
    </row>
    <row r="22" spans="1:8" ht="15.75" x14ac:dyDescent="0.25">
      <c r="A22" s="93" t="s">
        <v>98</v>
      </c>
      <c r="B22" s="13"/>
      <c r="C22" s="14"/>
      <c r="D22" s="73"/>
      <c r="E22" s="99"/>
      <c r="F22" s="111"/>
      <c r="G22" s="104"/>
      <c r="H22" s="15"/>
    </row>
    <row r="23" spans="1:8" ht="15.75" x14ac:dyDescent="0.25">
      <c r="A23" s="93" t="s">
        <v>116</v>
      </c>
      <c r="B23" s="13"/>
      <c r="C23" s="14"/>
      <c r="D23" s="73">
        <v>3</v>
      </c>
      <c r="E23" s="99">
        <v>1020442</v>
      </c>
      <c r="F23" s="111">
        <v>307962.15000000002</v>
      </c>
      <c r="G23" s="104">
        <f t="shared" ref="G23:G29" si="0">F23/E23</f>
        <v>0.30179289954745103</v>
      </c>
      <c r="H23" s="15"/>
    </row>
    <row r="24" spans="1:8" ht="15.75" x14ac:dyDescent="0.25">
      <c r="A24" s="93" t="s">
        <v>18</v>
      </c>
      <c r="B24" s="13"/>
      <c r="C24" s="14"/>
      <c r="D24" s="73">
        <v>2</v>
      </c>
      <c r="E24" s="99">
        <v>1556524</v>
      </c>
      <c r="F24" s="111">
        <v>158919.5</v>
      </c>
      <c r="G24" s="104">
        <f t="shared" si="0"/>
        <v>0.10209897181154932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99">
        <v>935084</v>
      </c>
      <c r="F25" s="111">
        <v>174845</v>
      </c>
      <c r="G25" s="104">
        <f t="shared" si="0"/>
        <v>0.18698320150916922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111"/>
      <c r="G26" s="104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111"/>
      <c r="G27" s="104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111"/>
      <c r="G28" s="104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99">
        <v>45161</v>
      </c>
      <c r="F29" s="111">
        <v>5068</v>
      </c>
      <c r="G29" s="104">
        <f t="shared" si="0"/>
        <v>0.11222072141892341</v>
      </c>
      <c r="H29" s="15"/>
    </row>
    <row r="30" spans="1:8" ht="15.75" x14ac:dyDescent="0.25">
      <c r="A30" s="70" t="s">
        <v>67</v>
      </c>
      <c r="B30" s="13"/>
      <c r="C30" s="14"/>
      <c r="D30" s="73"/>
      <c r="E30" s="99"/>
      <c r="F30" s="111"/>
      <c r="G30" s="104"/>
      <c r="H30" s="15"/>
    </row>
    <row r="31" spans="1:8" ht="15.75" x14ac:dyDescent="0.25">
      <c r="A31" s="70" t="s">
        <v>79</v>
      </c>
      <c r="B31" s="13"/>
      <c r="C31" s="14"/>
      <c r="D31" s="73"/>
      <c r="E31" s="99"/>
      <c r="F31" s="111"/>
      <c r="G31" s="104"/>
      <c r="H31" s="15"/>
    </row>
    <row r="32" spans="1:8" ht="15.75" x14ac:dyDescent="0.25">
      <c r="A32" s="70" t="s">
        <v>111</v>
      </c>
      <c r="B32" s="13"/>
      <c r="C32" s="14"/>
      <c r="D32" s="73">
        <v>2</v>
      </c>
      <c r="E32" s="99">
        <v>73256</v>
      </c>
      <c r="F32" s="111">
        <v>35812</v>
      </c>
      <c r="G32" s="104">
        <f>F32/E32</f>
        <v>0.4888609806705253</v>
      </c>
      <c r="H32" s="15"/>
    </row>
    <row r="33" spans="1:8" ht="15.75" x14ac:dyDescent="0.25">
      <c r="A33" s="70" t="s">
        <v>27</v>
      </c>
      <c r="B33" s="13"/>
      <c r="C33" s="14"/>
      <c r="D33" s="73"/>
      <c r="E33" s="99"/>
      <c r="F33" s="111"/>
      <c r="G33" s="104"/>
      <c r="H33" s="15"/>
    </row>
    <row r="34" spans="1:8" ht="15.75" x14ac:dyDescent="0.25">
      <c r="A34" s="70" t="s">
        <v>76</v>
      </c>
      <c r="B34" s="13"/>
      <c r="C34" s="14"/>
      <c r="D34" s="73">
        <v>6</v>
      </c>
      <c r="E34" s="99">
        <v>3903056</v>
      </c>
      <c r="F34" s="111">
        <v>661658</v>
      </c>
      <c r="G34" s="104">
        <f>F34/E34</f>
        <v>0.16952306090407107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111"/>
      <c r="G35" s="105"/>
      <c r="H35" s="15"/>
    </row>
    <row r="36" spans="1:8" x14ac:dyDescent="0.2">
      <c r="A36" s="16" t="s">
        <v>44</v>
      </c>
      <c r="B36" s="13"/>
      <c r="C36" s="14"/>
      <c r="D36" s="77"/>
      <c r="E36" s="99"/>
      <c r="F36" s="111"/>
      <c r="G36" s="105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5"/>
      <c r="H37" s="15"/>
    </row>
    <row r="38" spans="1:8" x14ac:dyDescent="0.2">
      <c r="A38" s="17"/>
      <c r="B38" s="18"/>
      <c r="C38" s="14"/>
      <c r="D38" s="77"/>
      <c r="E38" s="96"/>
      <c r="F38" s="96"/>
      <c r="G38" s="105"/>
      <c r="H38" s="15"/>
    </row>
    <row r="39" spans="1:8" ht="15.75" x14ac:dyDescent="0.25">
      <c r="A39" s="19" t="s">
        <v>31</v>
      </c>
      <c r="B39" s="20"/>
      <c r="C39" s="21"/>
      <c r="D39" s="81">
        <f>SUM(D9:D38)</f>
        <v>39</v>
      </c>
      <c r="E39" s="82">
        <f>SUM(E9:E38)</f>
        <v>12458702</v>
      </c>
      <c r="F39" s="82">
        <f>SUM(F9:F38)</f>
        <v>2846898.89</v>
      </c>
      <c r="G39" s="106">
        <f>F39/E39</f>
        <v>0.22850686130866604</v>
      </c>
      <c r="H39" s="15"/>
    </row>
    <row r="40" spans="1:8" ht="15.75" x14ac:dyDescent="0.25">
      <c r="A40" s="120"/>
      <c r="B40" s="121"/>
      <c r="C40" s="21"/>
      <c r="D40" s="122"/>
      <c r="E40" s="123"/>
      <c r="F40" s="123"/>
      <c r="G40" s="124"/>
      <c r="H40" s="15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7"/>
      <c r="H41" s="15"/>
    </row>
    <row r="42" spans="1:8" ht="15.75" x14ac:dyDescent="0.25">
      <c r="A42" s="26"/>
      <c r="B42" s="26"/>
      <c r="C42" s="26"/>
      <c r="D42" s="89"/>
      <c r="E42" s="25" t="s">
        <v>134</v>
      </c>
      <c r="F42" s="25" t="s">
        <v>134</v>
      </c>
      <c r="G42" s="108" t="s">
        <v>5</v>
      </c>
      <c r="H42" s="15"/>
    </row>
    <row r="43" spans="1:8" ht="15.75" x14ac:dyDescent="0.25">
      <c r="A43" s="26"/>
      <c r="B43" s="26"/>
      <c r="C43" s="26"/>
      <c r="D43" s="89" t="s">
        <v>6</v>
      </c>
      <c r="E43" s="90" t="s">
        <v>135</v>
      </c>
      <c r="F43" s="88" t="s">
        <v>8</v>
      </c>
      <c r="G43" s="109" t="s">
        <v>136</v>
      </c>
      <c r="H43" s="15"/>
    </row>
    <row r="44" spans="1:8" ht="15.75" x14ac:dyDescent="0.25">
      <c r="A44" s="27" t="s">
        <v>33</v>
      </c>
      <c r="B44" s="28"/>
      <c r="C44" s="14"/>
      <c r="D44" s="73">
        <v>142</v>
      </c>
      <c r="E44" s="74">
        <v>22613841.77</v>
      </c>
      <c r="F44" s="74">
        <v>1183990.27</v>
      </c>
      <c r="G44" s="104">
        <f>1-(+F44/E44)</f>
        <v>0.94764311689972525</v>
      </c>
      <c r="H44" s="15"/>
    </row>
    <row r="45" spans="1:8" ht="15.75" x14ac:dyDescent="0.25">
      <c r="A45" s="27" t="s">
        <v>34</v>
      </c>
      <c r="B45" s="28"/>
      <c r="C45" s="14"/>
      <c r="D45" s="73">
        <v>9</v>
      </c>
      <c r="E45" s="74">
        <v>5199868.43</v>
      </c>
      <c r="F45" s="74">
        <v>526857.16</v>
      </c>
      <c r="G45" s="104">
        <f t="shared" ref="G45:G54" si="1">1-(+F45/E45)</f>
        <v>0.89867875176218637</v>
      </c>
      <c r="H45" s="15"/>
    </row>
    <row r="46" spans="1:8" ht="15.75" x14ac:dyDescent="0.25">
      <c r="A46" s="27" t="s">
        <v>35</v>
      </c>
      <c r="B46" s="28"/>
      <c r="C46" s="14"/>
      <c r="D46" s="73">
        <v>148</v>
      </c>
      <c r="E46" s="74">
        <v>22336070.050000001</v>
      </c>
      <c r="F46" s="74">
        <v>1127479.0900000001</v>
      </c>
      <c r="G46" s="104">
        <f t="shared" si="1"/>
        <v>0.94952204718752664</v>
      </c>
      <c r="H46" s="15"/>
    </row>
    <row r="47" spans="1:8" ht="15.75" x14ac:dyDescent="0.25">
      <c r="A47" s="27" t="s">
        <v>36</v>
      </c>
      <c r="B47" s="28"/>
      <c r="C47" s="14"/>
      <c r="D47" s="73">
        <v>2</v>
      </c>
      <c r="E47" s="74">
        <v>384964.5</v>
      </c>
      <c r="F47" s="74">
        <v>22951.96</v>
      </c>
      <c r="G47" s="104">
        <f t="shared" si="1"/>
        <v>0.94037902196176526</v>
      </c>
      <c r="H47" s="15"/>
    </row>
    <row r="48" spans="1:8" ht="15.75" x14ac:dyDescent="0.25">
      <c r="A48" s="27" t="s">
        <v>37</v>
      </c>
      <c r="B48" s="28"/>
      <c r="C48" s="14"/>
      <c r="D48" s="73">
        <v>102</v>
      </c>
      <c r="E48" s="74">
        <v>13485732.49</v>
      </c>
      <c r="F48" s="74">
        <v>900999.75</v>
      </c>
      <c r="G48" s="104">
        <f t="shared" si="1"/>
        <v>0.93318866804839018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104"/>
      <c r="H49" s="2"/>
    </row>
    <row r="50" spans="1:8" ht="15.75" x14ac:dyDescent="0.25">
      <c r="A50" s="27" t="s">
        <v>39</v>
      </c>
      <c r="B50" s="28"/>
      <c r="C50" s="14"/>
      <c r="D50" s="73">
        <v>10</v>
      </c>
      <c r="E50" s="74">
        <v>2072520</v>
      </c>
      <c r="F50" s="74">
        <v>176565</v>
      </c>
      <c r="G50" s="104">
        <f t="shared" si="1"/>
        <v>0.91480661224017135</v>
      </c>
      <c r="H50" s="2"/>
    </row>
    <row r="51" spans="1:8" ht="15.75" x14ac:dyDescent="0.25">
      <c r="A51" s="27" t="s">
        <v>40</v>
      </c>
      <c r="B51" s="28"/>
      <c r="C51" s="14"/>
      <c r="D51" s="73">
        <v>4</v>
      </c>
      <c r="E51" s="74">
        <v>1000795</v>
      </c>
      <c r="F51" s="74">
        <v>64380</v>
      </c>
      <c r="G51" s="104">
        <f t="shared" si="1"/>
        <v>0.93567114144255314</v>
      </c>
      <c r="H51" s="2"/>
    </row>
    <row r="52" spans="1:8" ht="15.75" x14ac:dyDescent="0.25">
      <c r="A52" s="54" t="s">
        <v>41</v>
      </c>
      <c r="B52" s="28"/>
      <c r="C52" s="14"/>
      <c r="D52" s="73">
        <v>2</v>
      </c>
      <c r="E52" s="74">
        <v>513600</v>
      </c>
      <c r="F52" s="74">
        <v>60525</v>
      </c>
      <c r="G52" s="104">
        <f t="shared" si="1"/>
        <v>0.88215537383177567</v>
      </c>
      <c r="H52" s="2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4"/>
      <c r="H53" s="2"/>
    </row>
    <row r="54" spans="1:8" ht="15.75" x14ac:dyDescent="0.25">
      <c r="A54" s="27" t="s">
        <v>99</v>
      </c>
      <c r="B54" s="28"/>
      <c r="C54" s="14"/>
      <c r="D54" s="73">
        <v>1323</v>
      </c>
      <c r="E54" s="74">
        <v>131230682.5</v>
      </c>
      <c r="F54" s="74">
        <v>13861417.380000001</v>
      </c>
      <c r="G54" s="104">
        <f t="shared" si="1"/>
        <v>0.89437365472819208</v>
      </c>
      <c r="H54" s="2"/>
    </row>
    <row r="55" spans="1:8" ht="15.75" x14ac:dyDescent="0.25">
      <c r="A55" s="71" t="s">
        <v>100</v>
      </c>
      <c r="B55" s="30"/>
      <c r="C55" s="14"/>
      <c r="D55" s="73"/>
      <c r="E55" s="74"/>
      <c r="F55" s="74"/>
      <c r="G55" s="104"/>
      <c r="H55" s="2"/>
    </row>
    <row r="56" spans="1:8" x14ac:dyDescent="0.2">
      <c r="A56" s="16" t="s">
        <v>42</v>
      </c>
      <c r="B56" s="30"/>
      <c r="C56" s="14"/>
      <c r="D56" s="77"/>
      <c r="E56" s="96"/>
      <c r="F56" s="74"/>
      <c r="G56" s="105"/>
      <c r="H56" s="2"/>
    </row>
    <row r="57" spans="1:8" x14ac:dyDescent="0.2">
      <c r="A57" s="16" t="s">
        <v>43</v>
      </c>
      <c r="B57" s="28"/>
      <c r="C57" s="14"/>
      <c r="D57" s="77"/>
      <c r="E57" s="96"/>
      <c r="F57" s="74"/>
      <c r="G57" s="105"/>
      <c r="H57" s="2"/>
    </row>
    <row r="58" spans="1:8" x14ac:dyDescent="0.2">
      <c r="A58" s="16" t="s">
        <v>44</v>
      </c>
      <c r="B58" s="28"/>
      <c r="C58" s="14"/>
      <c r="D58" s="77"/>
      <c r="E58" s="95"/>
      <c r="F58" s="74">
        <v>122887.63</v>
      </c>
      <c r="G58" s="105"/>
      <c r="H58" s="2"/>
    </row>
    <row r="59" spans="1:8" x14ac:dyDescent="0.2">
      <c r="A59" s="16" t="s">
        <v>30</v>
      </c>
      <c r="B59" s="28"/>
      <c r="C59" s="14"/>
      <c r="D59" s="77"/>
      <c r="E59" s="95"/>
      <c r="F59" s="74"/>
      <c r="G59" s="105"/>
      <c r="H59" s="2"/>
    </row>
    <row r="60" spans="1:8" ht="15.75" x14ac:dyDescent="0.25">
      <c r="A60" s="32"/>
      <c r="B60" s="18"/>
      <c r="C60" s="14"/>
      <c r="D60" s="77"/>
      <c r="E60" s="80"/>
      <c r="F60" s="80"/>
      <c r="G60" s="105"/>
      <c r="H60" s="2"/>
    </row>
    <row r="61" spans="1:8" ht="15.75" x14ac:dyDescent="0.25">
      <c r="A61" s="20" t="s">
        <v>45</v>
      </c>
      <c r="B61" s="20"/>
      <c r="C61" s="21"/>
      <c r="D61" s="81">
        <f>SUM(D44:D57)</f>
        <v>1742</v>
      </c>
      <c r="E61" s="82">
        <f>SUM(E44:E60)</f>
        <v>198838074.74000001</v>
      </c>
      <c r="F61" s="82">
        <f>SUM(F44:F60)</f>
        <v>18048053.239999998</v>
      </c>
      <c r="G61" s="110">
        <f>1-(+F61/E61)</f>
        <v>0.90923240801038951</v>
      </c>
      <c r="H61" s="2"/>
    </row>
    <row r="62" spans="1:8" x14ac:dyDescent="0.2">
      <c r="A62" s="33"/>
      <c r="B62" s="33"/>
      <c r="C62" s="33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6"/>
      <c r="D63" s="36"/>
      <c r="E63" s="36"/>
      <c r="F63" s="37">
        <f>F61+F39</f>
        <v>20894952.129999999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2023-02-08T23:20:04Z</cp:lastPrinted>
  <dcterms:created xsi:type="dcterms:W3CDTF">2012-06-07T14:04:25Z</dcterms:created>
  <dcterms:modified xsi:type="dcterms:W3CDTF">2023-04-06T12:45:11Z</dcterms:modified>
</cp:coreProperties>
</file>