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 tabRatio="684"/>
  </bookViews>
  <sheets>
    <sheet name="ARG" sheetId="1" r:id="rId1"/>
    <sheet name="CARUTHERSVILLE" sheetId="2" r:id="rId2"/>
    <sheet name="HOLLYWOOD" sheetId="3" r:id="rId3"/>
    <sheet name="HARKC" sheetId="4" r:id="rId4"/>
    <sheet name="CASINOKC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/>
</workbook>
</file>

<file path=xl/calcChain.xml><?xml version="1.0" encoding="utf-8"?>
<calcChain xmlns="http://schemas.openxmlformats.org/spreadsheetml/2006/main">
  <c r="F61" i="14" l="1"/>
  <c r="F63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G39" i="14"/>
  <c r="E39" i="14"/>
  <c r="D39" i="14"/>
  <c r="G34" i="14"/>
  <c r="G30" i="14"/>
  <c r="G29" i="14"/>
  <c r="G26" i="14"/>
  <c r="G24" i="14"/>
  <c r="G19" i="14"/>
  <c r="G15" i="14"/>
  <c r="F62" i="12"/>
  <c r="G60" i="12"/>
  <c r="F60" i="12"/>
  <c r="E60" i="12"/>
  <c r="D60" i="12"/>
  <c r="G53" i="12"/>
  <c r="G50" i="12"/>
  <c r="G48" i="12"/>
  <c r="G46" i="12"/>
  <c r="G44" i="12"/>
  <c r="F39" i="12"/>
  <c r="G39" i="12"/>
  <c r="E39" i="12"/>
  <c r="D39" i="12"/>
  <c r="G33" i="12"/>
  <c r="G31" i="12"/>
  <c r="G18" i="12"/>
  <c r="G17" i="12"/>
  <c r="F61" i="11"/>
  <c r="F63" i="11"/>
  <c r="E61" i="11"/>
  <c r="D61" i="11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0" i="11"/>
  <c r="G22" i="11"/>
  <c r="G18" i="11"/>
  <c r="G15" i="11"/>
  <c r="G13" i="11"/>
  <c r="G10" i="11"/>
  <c r="F61" i="10"/>
  <c r="F63" i="10"/>
  <c r="E61" i="10"/>
  <c r="D61" i="10"/>
  <c r="G54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4" i="10"/>
  <c r="G33" i="10"/>
  <c r="G29" i="10"/>
  <c r="G25" i="10"/>
  <c r="G21" i="10"/>
  <c r="G19" i="10"/>
  <c r="G17" i="10"/>
  <c r="G15" i="10"/>
  <c r="G12" i="10"/>
  <c r="G10" i="10"/>
  <c r="F63" i="9"/>
  <c r="G61" i="9"/>
  <c r="F61" i="9"/>
  <c r="E61" i="9"/>
  <c r="D61" i="9"/>
  <c r="G54" i="9"/>
  <c r="G52" i="9"/>
  <c r="G51" i="9"/>
  <c r="G50" i="9"/>
  <c r="G48" i="9"/>
  <c r="G47" i="9"/>
  <c r="G46" i="9"/>
  <c r="G45" i="9"/>
  <c r="G44" i="9"/>
  <c r="F39" i="9"/>
  <c r="E39" i="9"/>
  <c r="G39" i="9"/>
  <c r="D39" i="9"/>
  <c r="G34" i="9"/>
  <c r="G32" i="9"/>
  <c r="G29" i="9"/>
  <c r="G25" i="9"/>
  <c r="G24" i="9"/>
  <c r="G23" i="9"/>
  <c r="G19" i="9"/>
  <c r="G18" i="9"/>
  <c r="G17" i="9"/>
  <c r="G16" i="9"/>
  <c r="G14" i="9"/>
  <c r="G13" i="9"/>
  <c r="F73" i="8"/>
  <c r="F75" i="8"/>
  <c r="E73" i="8"/>
  <c r="B17" i="13"/>
  <c r="D73" i="8"/>
  <c r="G67" i="8"/>
  <c r="G66" i="8"/>
  <c r="G65" i="8"/>
  <c r="G64" i="8"/>
  <c r="G63" i="8"/>
  <c r="G62" i="8"/>
  <c r="G60" i="8"/>
  <c r="G59" i="8"/>
  <c r="G58" i="8"/>
  <c r="G57" i="8"/>
  <c r="G56" i="8"/>
  <c r="F51" i="8"/>
  <c r="B13" i="13"/>
  <c r="E51" i="8"/>
  <c r="B12" i="13"/>
  <c r="D51" i="8"/>
  <c r="B11" i="13"/>
  <c r="G44" i="8"/>
  <c r="G39" i="8"/>
  <c r="F39" i="8"/>
  <c r="E39" i="8"/>
  <c r="D39" i="8"/>
  <c r="G34" i="8"/>
  <c r="G33" i="8"/>
  <c r="G32" i="8"/>
  <c r="G28" i="8"/>
  <c r="G26" i="8"/>
  <c r="G25" i="8"/>
  <c r="G24" i="8"/>
  <c r="G21" i="8"/>
  <c r="G19" i="8"/>
  <c r="G18" i="8"/>
  <c r="G13" i="8"/>
  <c r="G12" i="8"/>
  <c r="G11" i="8"/>
  <c r="G10" i="8"/>
  <c r="F60" i="7"/>
  <c r="G60" i="7"/>
  <c r="E60" i="7"/>
  <c r="D60" i="7"/>
  <c r="G53" i="7"/>
  <c r="G50" i="7"/>
  <c r="G48" i="7"/>
  <c r="G47" i="7"/>
  <c r="G46" i="7"/>
  <c r="G44" i="7"/>
  <c r="F39" i="7"/>
  <c r="G39" i="7"/>
  <c r="E39" i="7"/>
  <c r="D39" i="7"/>
  <c r="G31" i="7"/>
  <c r="G18" i="7"/>
  <c r="G15" i="7"/>
  <c r="G14" i="7"/>
  <c r="G9" i="7"/>
  <c r="F62" i="6"/>
  <c r="F64" i="6"/>
  <c r="E62" i="6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G39" i="6"/>
  <c r="E39" i="6"/>
  <c r="D39" i="6"/>
  <c r="G34" i="6"/>
  <c r="G33" i="6"/>
  <c r="G32" i="6"/>
  <c r="G30" i="6"/>
  <c r="G25" i="6"/>
  <c r="G23" i="6"/>
  <c r="G21" i="6"/>
  <c r="G20" i="6"/>
  <c r="G19" i="6"/>
  <c r="G18" i="6"/>
  <c r="G17" i="6"/>
  <c r="G16" i="6"/>
  <c r="G15" i="6"/>
  <c r="G14" i="6"/>
  <c r="G13" i="6"/>
  <c r="G11" i="6"/>
  <c r="F64" i="5"/>
  <c r="G62" i="5"/>
  <c r="F62" i="5"/>
  <c r="E62" i="5"/>
  <c r="D62" i="5"/>
  <c r="G56" i="5"/>
  <c r="G54" i="5"/>
  <c r="G50" i="5"/>
  <c r="G48" i="5"/>
  <c r="G46" i="5"/>
  <c r="F39" i="5"/>
  <c r="G39" i="5"/>
  <c r="E39" i="5"/>
  <c r="D39" i="5"/>
  <c r="G25" i="5"/>
  <c r="G23" i="5"/>
  <c r="G18" i="5"/>
  <c r="G17" i="5"/>
  <c r="G14" i="5"/>
  <c r="G12" i="5"/>
  <c r="G10" i="5"/>
  <c r="F62" i="4"/>
  <c r="F64" i="4"/>
  <c r="E62" i="4"/>
  <c r="D62" i="4"/>
  <c r="G55" i="4"/>
  <c r="G54" i="4"/>
  <c r="G53" i="4"/>
  <c r="G52" i="4"/>
  <c r="G51" i="4"/>
  <c r="G50" i="4"/>
  <c r="G49" i="4"/>
  <c r="G47" i="4"/>
  <c r="G46" i="4"/>
  <c r="G45" i="4"/>
  <c r="G40" i="4"/>
  <c r="F40" i="4"/>
  <c r="E40" i="4"/>
  <c r="D40" i="4"/>
  <c r="G35" i="4"/>
  <c r="G34" i="4"/>
  <c r="G33" i="4"/>
  <c r="G29" i="4"/>
  <c r="G27" i="4"/>
  <c r="G25" i="4"/>
  <c r="G24" i="4"/>
  <c r="G23" i="4"/>
  <c r="G22" i="4"/>
  <c r="G19" i="4"/>
  <c r="G18" i="4"/>
  <c r="G17" i="4"/>
  <c r="G14" i="4"/>
  <c r="G11" i="4"/>
  <c r="G10" i="4"/>
  <c r="F62" i="3"/>
  <c r="F64" i="3"/>
  <c r="E62" i="3"/>
  <c r="D62" i="3"/>
  <c r="G55" i="3"/>
  <c r="G54" i="3"/>
  <c r="G53" i="3"/>
  <c r="G51" i="3"/>
  <c r="G50" i="3"/>
  <c r="G49" i="3"/>
  <c r="G48" i="3"/>
  <c r="G47" i="3"/>
  <c r="G46" i="3"/>
  <c r="G45" i="3"/>
  <c r="F40" i="3"/>
  <c r="E40" i="3"/>
  <c r="B7" i="13"/>
  <c r="D40" i="3"/>
  <c r="G35" i="3"/>
  <c r="G33" i="3"/>
  <c r="G30" i="3"/>
  <c r="G29" i="3"/>
  <c r="G27" i="3"/>
  <c r="G25" i="3"/>
  <c r="G24" i="3"/>
  <c r="G23" i="3"/>
  <c r="G22" i="3"/>
  <c r="G20" i="3"/>
  <c r="G18" i="3"/>
  <c r="G17" i="3"/>
  <c r="G13" i="3"/>
  <c r="G12" i="3"/>
  <c r="G11" i="3"/>
  <c r="G9" i="3"/>
  <c r="F62" i="2"/>
  <c r="G60" i="2"/>
  <c r="F60" i="2"/>
  <c r="E60" i="2"/>
  <c r="D60" i="2"/>
  <c r="B16" i="13"/>
  <c r="G54" i="2"/>
  <c r="G53" i="2"/>
  <c r="G50" i="2"/>
  <c r="G48" i="2"/>
  <c r="G47" i="2"/>
  <c r="G46" i="2"/>
  <c r="G44" i="2"/>
  <c r="G39" i="2"/>
  <c r="F39" i="2"/>
  <c r="E39" i="2"/>
  <c r="D39" i="2"/>
  <c r="G34" i="2"/>
  <c r="G32" i="2"/>
  <c r="G30" i="2"/>
  <c r="G29" i="2"/>
  <c r="G18" i="2"/>
  <c r="F60" i="1"/>
  <c r="F62" i="1"/>
  <c r="E60" i="1"/>
  <c r="D60" i="1"/>
  <c r="G53" i="1"/>
  <c r="G52" i="1"/>
  <c r="G50" i="1"/>
  <c r="G49" i="1"/>
  <c r="G48" i="1"/>
  <c r="G47" i="1"/>
  <c r="G46" i="1"/>
  <c r="G45" i="1"/>
  <c r="G44" i="1"/>
  <c r="F39" i="1"/>
  <c r="G39" i="1"/>
  <c r="E39" i="1"/>
  <c r="D39" i="1"/>
  <c r="G33" i="1"/>
  <c r="G31" i="1"/>
  <c r="G25" i="1"/>
  <c r="G24" i="1"/>
  <c r="G23" i="1"/>
  <c r="G21" i="1"/>
  <c r="G20" i="1"/>
  <c r="G18" i="1"/>
  <c r="G16" i="1"/>
  <c r="G15" i="1"/>
  <c r="G13" i="1"/>
  <c r="G11" i="1"/>
  <c r="G10" i="1"/>
  <c r="A3" i="14"/>
  <c r="A4" i="13"/>
  <c r="A3" i="12"/>
  <c r="A3" i="11"/>
  <c r="A3" i="10"/>
  <c r="A3" i="9"/>
  <c r="A3" i="8"/>
  <c r="A3" i="7"/>
  <c r="A3" i="6"/>
  <c r="A3" i="5"/>
  <c r="A3" i="4"/>
  <c r="A3" i="3"/>
  <c r="A3" i="2"/>
  <c r="G61" i="14"/>
  <c r="G61" i="11"/>
  <c r="G61" i="10"/>
  <c r="B14" i="13"/>
  <c r="G73" i="8"/>
  <c r="G51" i="8"/>
  <c r="F62" i="7"/>
  <c r="G62" i="6"/>
  <c r="B6" i="13"/>
  <c r="B8" i="13"/>
  <c r="B9" i="13"/>
  <c r="G62" i="4"/>
  <c r="B18" i="13"/>
  <c r="B19" i="13"/>
  <c r="G40" i="3"/>
  <c r="G62" i="3"/>
  <c r="G60" i="1"/>
  <c r="B21" i="13"/>
</calcChain>
</file>

<file path=xl/sharedStrings.xml><?xml version="1.0" encoding="utf-8"?>
<sst xmlns="http://schemas.openxmlformats.org/spreadsheetml/2006/main" count="953" uniqueCount="161">
  <si>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</si>
  <si>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</si>
  <si>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</si>
  <si>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</si>
  <si>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</si>
  <si>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</si>
  <si>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</si>
  <si>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</si>
  <si>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</si>
  <si>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</si>
  <si>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</si>
  <si>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</si>
  <si>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</si>
  <si>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</si>
  <si>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</si>
  <si>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</si>
  <si>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</si>
  <si>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</si>
  <si>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</si>
  <si>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</si>
  <si>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</si>
  <si>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</si>
  <si>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</si>
  <si>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</si>
  <si>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</si>
  <si>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</si>
  <si>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</si>
  <si>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</si>
  <si>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</si>
  <si>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</si>
  <si>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</si>
  <si>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</si>
  <si>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</si>
  <si>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</si>
  <si>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</si>
  <si>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</si>
  <si>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</si>
  <si>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</si>
  <si>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</si>
  <si>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</si>
  <si>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</si>
  <si>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</si>
  <si>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</si>
  <si>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</si>
  <si>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</si>
  <si>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</si>
  <si>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</si>
  <si>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</si>
  <si>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</si>
  <si>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</si>
  <si>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</si>
  <si>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</si>
  <si>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</si>
  <si>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</si>
  <si>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</si>
  <si>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</si>
  <si>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</si>
  <si>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</si>
  <si>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</si>
  <si>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</si>
  <si>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</si>
  <si>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</si>
  <si>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</si>
  <si>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</si>
  <si>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</si>
  <si>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</si>
  <si>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</si>
  <si>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</si>
  <si>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</si>
  <si>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</si>
  <si>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</si>
  <si>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</si>
  <si>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</si>
  <si>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</si>
  <si>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</si>
  <si>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</si>
  <si>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</si>
  <si>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</si>
  <si>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</si>
  <si>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</si>
  <si>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</si>
  <si>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</si>
  <si>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</si>
  <si>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</si>
  <si>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</si>
  <si>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</si>
  <si>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</si>
  <si>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</si>
  <si>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</si>
  <si>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</si>
  <si>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</si>
  <si>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</si>
  <si>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</si>
  <si>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</si>
  <si>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</si>
  <si>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</si>
  <si>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</si>
  <si>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</si>
  <si>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</si>
  <si>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</si>
  <si>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</si>
  <si>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</si>
  <si>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</si>
  <si>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</si>
  <si>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</si>
  <si>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</si>
  <si>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</si>
  <si>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</si>
  <si>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</si>
  <si>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</si>
  <si>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</si>
  <si>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</si>
  <si>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</si>
  <si>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</si>
  <si>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</si>
  <si>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</si>
  <si>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</si>
  <si>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</si>
  <si>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</si>
  <si>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</si>
  <si>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</si>
  <si>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</si>
  <si>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</si>
  <si>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</si>
  <si>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</si>
  <si>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</si>
  <si>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</si>
  <si>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</si>
  <si>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</si>
  <si>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</si>
  <si>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</si>
  <si>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</si>
  <si>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</si>
  <si>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</si>
  <si>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</si>
  <si>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</si>
  <si>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</si>
  <si>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</si>
  <si>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</si>
  <si>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</si>
  <si>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</si>
  <si>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</si>
  <si>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</si>
  <si>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</si>
  <si>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</si>
  <si>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</si>
  <si>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BOAT:   CASINO KC</t>
  </si>
  <si>
    <t xml:space="preserve">   Trilux X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</si>
  <si>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</si>
  <si>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</si>
  <si>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</si>
  <si>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</si>
  <si>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</si>
  <si>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</si>
  <si>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</si>
  <si>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</si>
  <si>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</si>
  <si>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</si>
  <si>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</si>
  <si>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</si>
  <si>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MONTH ENDED: 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</si>
</sst>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40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/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zoomScale="87" workbookViewId="0">
      <selection activeCell="A4" sqref="A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160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155</v>
      </c>
      <c r="B10" s="13"/>
      <c r="C10" s="14"/>
      <c r="D10" s="73">
        <v>1</v>
      </c>
      <c r="E10" s="74">
        <v>699757</v>
      </c>
      <c r="F10" s="74">
        <v>157649</v>
      </c>
      <c r="G10" s="75">
        <f>F10/E10</f>
        <v>0.2252910653269635</v>
      </c>
      <c r="H10" s="15"/>
    </row>
    <row r="11" spans="1:8" ht="15.75" x14ac:dyDescent="0.25">
      <c r="A11" s="93" t="s">
        <v>109</v>
      </c>
      <c r="B11" s="13"/>
      <c r="C11" s="14"/>
      <c r="D11" s="73">
        <v>2</v>
      </c>
      <c r="E11" s="74">
        <v>966473</v>
      </c>
      <c r="F11" s="74">
        <v>217328</v>
      </c>
      <c r="G11" s="75">
        <f>F11/E11</f>
        <v>0.22486711992988939</v>
      </c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117</v>
      </c>
      <c r="B13" s="13"/>
      <c r="C13" s="14"/>
      <c r="D13" s="73">
        <v>1</v>
      </c>
      <c r="E13" s="74">
        <v>123425</v>
      </c>
      <c r="F13" s="74">
        <v>36675</v>
      </c>
      <c r="G13" s="75">
        <f>F13/E13</f>
        <v>0.29714401458375533</v>
      </c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120</v>
      </c>
      <c r="B15" s="13"/>
      <c r="C15" s="14"/>
      <c r="D15" s="73">
        <v>2</v>
      </c>
      <c r="E15" s="74">
        <v>439478</v>
      </c>
      <c r="F15" s="74">
        <v>71063.5</v>
      </c>
      <c r="G15" s="75">
        <f>F15/E15</f>
        <v>0.16169978929548237</v>
      </c>
      <c r="H15" s="15"/>
    </row>
    <row r="16" spans="1:8" ht="15.75" x14ac:dyDescent="0.25">
      <c r="A16" s="93" t="s">
        <v>127</v>
      </c>
      <c r="B16" s="13"/>
      <c r="C16" s="14"/>
      <c r="D16" s="73">
        <v>2</v>
      </c>
      <c r="E16" s="74">
        <v>2816918</v>
      </c>
      <c r="F16" s="74">
        <v>508186</v>
      </c>
      <c r="G16" s="75">
        <f>F16/E16</f>
        <v>0.18040496741474193</v>
      </c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697136</v>
      </c>
      <c r="F18" s="74">
        <v>111285</v>
      </c>
      <c r="G18" s="75">
        <f>F18/E18</f>
        <v>0.15963169309862063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>
        <v>1</v>
      </c>
      <c r="E20" s="74">
        <v>214479</v>
      </c>
      <c r="F20" s="74">
        <v>76249.5</v>
      </c>
      <c r="G20" s="75">
        <f t="shared" ref="G20:G25" si="0">F20/E20</f>
        <v>0.35551032968262625</v>
      </c>
      <c r="H20" s="15"/>
    </row>
    <row r="21" spans="1:8" ht="15.75" x14ac:dyDescent="0.25">
      <c r="A21" s="93" t="s">
        <v>113</v>
      </c>
      <c r="B21" s="13"/>
      <c r="C21" s="14"/>
      <c r="D21" s="73">
        <v>1</v>
      </c>
      <c r="E21" s="74">
        <v>153476</v>
      </c>
      <c r="F21" s="74">
        <v>71198.5</v>
      </c>
      <c r="G21" s="75">
        <f t="shared" si="0"/>
        <v>0.46390640881962003</v>
      </c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>
        <v>5</v>
      </c>
      <c r="E23" s="74">
        <v>4164183</v>
      </c>
      <c r="F23" s="74">
        <v>918440.5</v>
      </c>
      <c r="G23" s="75">
        <f t="shared" si="0"/>
        <v>0.22055718972965405</v>
      </c>
      <c r="H23" s="15"/>
    </row>
    <row r="24" spans="1:8" ht="15.75" x14ac:dyDescent="0.25">
      <c r="A24" s="93" t="s">
        <v>19</v>
      </c>
      <c r="B24" s="13"/>
      <c r="C24" s="14"/>
      <c r="D24" s="73">
        <v>1</v>
      </c>
      <c r="E24" s="74">
        <v>44521</v>
      </c>
      <c r="F24" s="74">
        <v>16013</v>
      </c>
      <c r="G24" s="75">
        <f t="shared" si="0"/>
        <v>0.35967296332068011</v>
      </c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494133</v>
      </c>
      <c r="F25" s="74">
        <v>132372</v>
      </c>
      <c r="G25" s="75">
        <f t="shared" si="0"/>
        <v>0.26788739064179079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6"/>
      <c r="F29" s="76"/>
      <c r="G29" s="75"/>
      <c r="H29" s="15"/>
    </row>
    <row r="30" spans="1:8" ht="15.75" x14ac:dyDescent="0.25">
      <c r="A30" s="70" t="s">
        <v>25</v>
      </c>
      <c r="B30" s="13"/>
      <c r="C30" s="14"/>
      <c r="D30" s="73"/>
      <c r="E30" s="76"/>
      <c r="F30" s="74"/>
      <c r="G30" s="75"/>
      <c r="H30" s="15"/>
    </row>
    <row r="31" spans="1:8" ht="15.75" x14ac:dyDescent="0.25">
      <c r="A31" s="70" t="s">
        <v>26</v>
      </c>
      <c r="B31" s="13"/>
      <c r="C31" s="14"/>
      <c r="D31" s="73">
        <v>9</v>
      </c>
      <c r="E31" s="76">
        <v>1910986.5</v>
      </c>
      <c r="F31" s="76">
        <v>178983.5</v>
      </c>
      <c r="G31" s="75">
        <f>F31/E31</f>
        <v>9.3660263952675751E-2</v>
      </c>
      <c r="H31" s="15"/>
    </row>
    <row r="32" spans="1:8" ht="15.75" x14ac:dyDescent="0.25">
      <c r="A32" s="70" t="s">
        <v>122</v>
      </c>
      <c r="B32" s="13"/>
      <c r="C32" s="14"/>
      <c r="D32" s="73"/>
      <c r="E32" s="76"/>
      <c r="F32" s="76"/>
      <c r="G32" s="75"/>
      <c r="H32" s="15"/>
    </row>
    <row r="33" spans="1:8" ht="15.75" x14ac:dyDescent="0.25">
      <c r="A33" s="70" t="s">
        <v>100</v>
      </c>
      <c r="B33" s="13"/>
      <c r="C33" s="14"/>
      <c r="D33" s="73">
        <v>1</v>
      </c>
      <c r="E33" s="76">
        <v>41123</v>
      </c>
      <c r="F33" s="76">
        <v>9158</v>
      </c>
      <c r="G33" s="75">
        <f>F33/E33</f>
        <v>0.22269776037740438</v>
      </c>
      <c r="H33" s="15"/>
    </row>
    <row r="34" spans="1:8" ht="15.75" x14ac:dyDescent="0.25">
      <c r="A34" s="70" t="s">
        <v>27</v>
      </c>
      <c r="B34" s="13"/>
      <c r="C34" s="14"/>
      <c r="D34" s="73"/>
      <c r="E34" s="76"/>
      <c r="F34" s="76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30</v>
      </c>
      <c r="E39" s="82">
        <f>SUM(E9:E38)</f>
        <v>12766088.5</v>
      </c>
      <c r="F39" s="82">
        <f>SUM(F9:F38)</f>
        <v>2504601.5</v>
      </c>
      <c r="G39" s="83">
        <f>F39/E39</f>
        <v>0.19619177009465349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94</v>
      </c>
      <c r="E44" s="74">
        <v>11077186.25</v>
      </c>
      <c r="F44" s="74">
        <v>607902.35</v>
      </c>
      <c r="G44" s="75">
        <f t="shared" ref="G44:G50" si="1">1-(+F44/E44)</f>
        <v>0.94512123058326292</v>
      </c>
      <c r="H44" s="15"/>
    </row>
    <row r="45" spans="1:8" ht="15.75" x14ac:dyDescent="0.25">
      <c r="A45" s="27" t="s">
        <v>34</v>
      </c>
      <c r="B45" s="28"/>
      <c r="C45" s="14"/>
      <c r="D45" s="73">
        <v>7</v>
      </c>
      <c r="E45" s="74">
        <v>5132445.5599999996</v>
      </c>
      <c r="F45" s="74">
        <v>444609.81</v>
      </c>
      <c r="G45" s="75">
        <f t="shared" si="1"/>
        <v>0.91337271778095586</v>
      </c>
      <c r="H45" s="15"/>
    </row>
    <row r="46" spans="1:8" ht="15.75" x14ac:dyDescent="0.25">
      <c r="A46" s="27" t="s">
        <v>35</v>
      </c>
      <c r="B46" s="28"/>
      <c r="C46" s="14"/>
      <c r="D46" s="73">
        <v>78</v>
      </c>
      <c r="E46" s="74">
        <v>6850502</v>
      </c>
      <c r="F46" s="74">
        <v>452899.6</v>
      </c>
      <c r="G46" s="75">
        <f t="shared" si="1"/>
        <v>0.93388811506076486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1193017</v>
      </c>
      <c r="F47" s="74">
        <v>106512</v>
      </c>
      <c r="G47" s="75">
        <f t="shared" si="1"/>
        <v>0.91072046752058022</v>
      </c>
      <c r="H47" s="15"/>
    </row>
    <row r="48" spans="1:8" ht="15.75" x14ac:dyDescent="0.25">
      <c r="A48" s="27" t="s">
        <v>37</v>
      </c>
      <c r="B48" s="28"/>
      <c r="C48" s="14"/>
      <c r="D48" s="73">
        <v>115</v>
      </c>
      <c r="E48" s="74">
        <v>15971224.140000001</v>
      </c>
      <c r="F48" s="74">
        <v>1152544.1100000001</v>
      </c>
      <c r="G48" s="75">
        <f t="shared" si="1"/>
        <v>0.92783620717503745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1554581</v>
      </c>
      <c r="F49" s="74">
        <v>28456</v>
      </c>
      <c r="G49" s="75">
        <f t="shared" si="1"/>
        <v>0.98169538930425626</v>
      </c>
      <c r="H49" s="15"/>
    </row>
    <row r="50" spans="1:8" ht="15.75" x14ac:dyDescent="0.25">
      <c r="A50" s="27" t="s">
        <v>39</v>
      </c>
      <c r="B50" s="28"/>
      <c r="C50" s="14"/>
      <c r="D50" s="73">
        <v>15</v>
      </c>
      <c r="E50" s="74">
        <v>1587768.96</v>
      </c>
      <c r="F50" s="74">
        <v>135570.96</v>
      </c>
      <c r="G50" s="75">
        <f t="shared" si="1"/>
        <v>0.91461543624079922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>
        <v>3</v>
      </c>
      <c r="E52" s="74">
        <v>193300</v>
      </c>
      <c r="F52" s="74">
        <v>59534</v>
      </c>
      <c r="G52" s="75">
        <f>1-(+F52/E52)</f>
        <v>0.69201241593378171</v>
      </c>
      <c r="H52" s="15"/>
    </row>
    <row r="53" spans="1:8" ht="15.75" x14ac:dyDescent="0.25">
      <c r="A53" s="29" t="s">
        <v>61</v>
      </c>
      <c r="B53" s="30"/>
      <c r="C53" s="14"/>
      <c r="D53" s="73">
        <v>817</v>
      </c>
      <c r="E53" s="74">
        <v>84831606.040000007</v>
      </c>
      <c r="F53" s="74">
        <v>9583890.2400000002</v>
      </c>
      <c r="G53" s="75">
        <f>1-(+F53/E53)</f>
        <v>0.88702453381018176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14"/>
      <c r="D58" s="77"/>
      <c r="E58" s="78"/>
      <c r="F58" s="76"/>
      <c r="G58" s="79"/>
      <c r="H58" s="15"/>
    </row>
    <row r="59" spans="1:8" ht="15.75" x14ac:dyDescent="0.25">
      <c r="A59" s="32"/>
      <c r="B59" s="18"/>
      <c r="C59" s="14"/>
      <c r="D59" s="77"/>
      <c r="E59" s="80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1139</v>
      </c>
      <c r="E60" s="82">
        <f>SUM(E44:E59)</f>
        <v>128391630.95000002</v>
      </c>
      <c r="F60" s="82">
        <f>SUM(F44:F59)</f>
        <v>12571919.07</v>
      </c>
      <c r="G60" s="83">
        <f>1-(+F60/E60)</f>
        <v>0.90208147542813033</v>
      </c>
      <c r="H60" s="15"/>
    </row>
    <row r="61" spans="1:8" x14ac:dyDescent="0.2">
      <c r="A61" s="33"/>
      <c r="B61" s="33"/>
      <c r="C61" s="33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6"/>
      <c r="D62" s="36"/>
      <c r="E62" s="36"/>
      <c r="F62" s="37">
        <f>F60+F39</f>
        <v>15076520.57</v>
      </c>
      <c r="G62" s="36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A4" sqref="A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AUGUST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4"/>
      <c r="D5" s="6" t="s">
        <v>81</v>
      </c>
      <c r="E5" s="7"/>
      <c r="F5" s="8"/>
      <c r="G5" s="5"/>
      <c r="H5" s="2"/>
    </row>
    <row r="6" spans="1:8" ht="18" x14ac:dyDescent="0.25">
      <c r="A6" s="23" t="s">
        <v>3</v>
      </c>
      <c r="B6" s="118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3</v>
      </c>
      <c r="E10" s="74">
        <v>150715</v>
      </c>
      <c r="F10" s="74">
        <v>44675</v>
      </c>
      <c r="G10" s="104">
        <f>F10/E10</f>
        <v>0.29642039611186677</v>
      </c>
      <c r="H10" s="15"/>
    </row>
    <row r="11" spans="1:8" ht="15.75" x14ac:dyDescent="0.25">
      <c r="A11" s="93" t="s">
        <v>125</v>
      </c>
      <c r="B11" s="13"/>
      <c r="C11" s="14"/>
      <c r="D11" s="73"/>
      <c r="E11" s="74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24659</v>
      </c>
      <c r="F12" s="74">
        <v>4148</v>
      </c>
      <c r="G12" s="104">
        <f>F12/E12</f>
        <v>0.1682144450302121</v>
      </c>
      <c r="H12" s="15"/>
    </row>
    <row r="13" spans="1:8" ht="15.75" x14ac:dyDescent="0.2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109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111</v>
      </c>
      <c r="B15" s="13"/>
      <c r="C15" s="14"/>
      <c r="D15" s="73">
        <v>13</v>
      </c>
      <c r="E15" s="74">
        <v>2441249</v>
      </c>
      <c r="F15" s="74">
        <v>644149</v>
      </c>
      <c r="G15" s="104">
        <f>F15/E15</f>
        <v>0.26386042554446515</v>
      </c>
      <c r="H15" s="15"/>
    </row>
    <row r="16" spans="1:8" ht="15.75" x14ac:dyDescent="0.25">
      <c r="A16" s="93" t="s">
        <v>106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79</v>
      </c>
      <c r="B17" s="13"/>
      <c r="C17" s="14"/>
      <c r="D17" s="73">
        <v>1</v>
      </c>
      <c r="E17" s="74">
        <v>108210</v>
      </c>
      <c r="F17" s="74">
        <v>24721</v>
      </c>
      <c r="G17" s="104">
        <f>F17/E17</f>
        <v>0.22845393216893078</v>
      </c>
      <c r="H17" s="15"/>
    </row>
    <row r="18" spans="1:8" ht="15.75" x14ac:dyDescent="0.25">
      <c r="A18" s="70" t="s">
        <v>117</v>
      </c>
      <c r="B18" s="13"/>
      <c r="C18" s="14"/>
      <c r="D18" s="73"/>
      <c r="E18" s="74"/>
      <c r="F18" s="74"/>
      <c r="G18" s="104"/>
      <c r="H18" s="15"/>
    </row>
    <row r="19" spans="1:8" ht="15.75" x14ac:dyDescent="0.25">
      <c r="A19" s="93" t="s">
        <v>15</v>
      </c>
      <c r="B19" s="13"/>
      <c r="C19" s="14"/>
      <c r="D19" s="73">
        <v>1</v>
      </c>
      <c r="E19" s="74">
        <v>951806</v>
      </c>
      <c r="F19" s="74">
        <v>210143</v>
      </c>
      <c r="G19" s="104">
        <f>F19/E19</f>
        <v>0.22078343696089328</v>
      </c>
      <c r="H19" s="15"/>
    </row>
    <row r="20" spans="1:8" ht="15.75" x14ac:dyDescent="0.25">
      <c r="A20" s="93" t="s">
        <v>59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100</v>
      </c>
      <c r="B21" s="13"/>
      <c r="C21" s="14"/>
      <c r="D21" s="73">
        <v>1</v>
      </c>
      <c r="E21" s="74">
        <v>38443</v>
      </c>
      <c r="F21" s="74">
        <v>17233</v>
      </c>
      <c r="G21" s="104">
        <f>F21/E21</f>
        <v>0.4482740681008246</v>
      </c>
      <c r="H21" s="15"/>
    </row>
    <row r="22" spans="1:8" ht="15.75" x14ac:dyDescent="0.25">
      <c r="A22" s="93" t="s">
        <v>128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118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482311</v>
      </c>
      <c r="F25" s="74">
        <v>61479</v>
      </c>
      <c r="G25" s="104">
        <f>F25/E25</f>
        <v>0.12746754687328302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114404</v>
      </c>
      <c r="F29" s="74">
        <v>60466</v>
      </c>
      <c r="G29" s="104">
        <f t="shared" ref="G29:G34" si="0">F29/E29</f>
        <v>0.52853047096255379</v>
      </c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80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113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1</v>
      </c>
      <c r="E33" s="74">
        <v>255405</v>
      </c>
      <c r="F33" s="74">
        <v>78507.5</v>
      </c>
      <c r="G33" s="104">
        <f t="shared" si="0"/>
        <v>0.30738435034552963</v>
      </c>
      <c r="H33" s="15"/>
    </row>
    <row r="34" spans="1:8" ht="15.75" x14ac:dyDescent="0.25">
      <c r="A34" s="70" t="s">
        <v>77</v>
      </c>
      <c r="B34" s="13"/>
      <c r="C34" s="14"/>
      <c r="D34" s="73">
        <v>1</v>
      </c>
      <c r="E34" s="74">
        <v>684970</v>
      </c>
      <c r="F34" s="74">
        <v>177498</v>
      </c>
      <c r="G34" s="104">
        <f t="shared" si="0"/>
        <v>0.25913251675255849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26</v>
      </c>
      <c r="E39" s="82">
        <f>SUM(E9:E38)</f>
        <v>5252172</v>
      </c>
      <c r="F39" s="82">
        <f>SUM(F9:F38)</f>
        <v>1323019.5</v>
      </c>
      <c r="G39" s="106">
        <f>F39/E39</f>
        <v>0.25189949986405624</v>
      </c>
      <c r="H39" s="15"/>
    </row>
    <row r="40" spans="1:8" ht="15.75" x14ac:dyDescent="0.25">
      <c r="A40" s="120"/>
      <c r="B40" s="121"/>
      <c r="C40" s="22"/>
      <c r="D40" s="122"/>
      <c r="E40" s="123"/>
      <c r="F40" s="123"/>
      <c r="G40" s="124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14"/>
      <c r="D42" s="89"/>
      <c r="E42" s="25" t="s">
        <v>141</v>
      </c>
      <c r="F42" s="25" t="s">
        <v>141</v>
      </c>
      <c r="G42" s="108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142</v>
      </c>
      <c r="F43" s="88" t="s">
        <v>8</v>
      </c>
      <c r="G43" s="109" t="s">
        <v>143</v>
      </c>
      <c r="H43" s="15"/>
    </row>
    <row r="44" spans="1:8" ht="15.75" x14ac:dyDescent="0.25">
      <c r="A44" s="27" t="s">
        <v>33</v>
      </c>
      <c r="B44" s="28"/>
      <c r="C44" s="14"/>
      <c r="D44" s="73">
        <v>44</v>
      </c>
      <c r="E44" s="111">
        <v>6773731.0999999996</v>
      </c>
      <c r="F44" s="74">
        <v>356587.71</v>
      </c>
      <c r="G44" s="104">
        <f>1-(+F44/E44)</f>
        <v>0.94735726813838239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111">
        <v>2065722.01</v>
      </c>
      <c r="F45" s="74">
        <v>288693.64</v>
      </c>
      <c r="G45" s="104">
        <f>1-(+F45/E45)</f>
        <v>0.86024564844521356</v>
      </c>
      <c r="H45" s="15"/>
    </row>
    <row r="46" spans="1:8" ht="15.75" x14ac:dyDescent="0.25">
      <c r="A46" s="27" t="s">
        <v>35</v>
      </c>
      <c r="B46" s="28"/>
      <c r="C46" s="14"/>
      <c r="D46" s="73">
        <v>113</v>
      </c>
      <c r="E46" s="111">
        <v>5452338</v>
      </c>
      <c r="F46" s="74">
        <v>397616.83</v>
      </c>
      <c r="G46" s="104">
        <f>1-(+F46/E46)</f>
        <v>0.92707406804200332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111">
        <v>1916582.75</v>
      </c>
      <c r="F47" s="74">
        <v>78812.5</v>
      </c>
      <c r="G47" s="104">
        <f>1-(+F47/E47)</f>
        <v>0.95887863438194876</v>
      </c>
      <c r="H47" s="15"/>
    </row>
    <row r="48" spans="1:8" ht="15.75" x14ac:dyDescent="0.25">
      <c r="A48" s="27" t="s">
        <v>37</v>
      </c>
      <c r="B48" s="28"/>
      <c r="C48" s="14"/>
      <c r="D48" s="73">
        <v>85</v>
      </c>
      <c r="E48" s="111">
        <v>14538660.83</v>
      </c>
      <c r="F48" s="74">
        <v>1212506.57</v>
      </c>
      <c r="G48" s="104">
        <f t="shared" ref="G48:G54" si="1">1-(+F48/E48)</f>
        <v>0.91660122041652992</v>
      </c>
      <c r="H48" s="15"/>
    </row>
    <row r="49" spans="1:8" ht="15.75" x14ac:dyDescent="0.25">
      <c r="A49" s="27" t="s">
        <v>38</v>
      </c>
      <c r="B49" s="28"/>
      <c r="C49" s="14"/>
      <c r="D49" s="73">
        <v>3</v>
      </c>
      <c r="E49" s="111">
        <v>2502157</v>
      </c>
      <c r="F49" s="74">
        <v>92587</v>
      </c>
      <c r="G49" s="104">
        <f t="shared" si="1"/>
        <v>0.96299712607961852</v>
      </c>
      <c r="H49" s="2"/>
    </row>
    <row r="50" spans="1:8" ht="15.75" x14ac:dyDescent="0.25">
      <c r="A50" s="27" t="s">
        <v>39</v>
      </c>
      <c r="B50" s="28"/>
      <c r="C50" s="21"/>
      <c r="D50" s="73">
        <v>10</v>
      </c>
      <c r="E50" s="111">
        <v>952530</v>
      </c>
      <c r="F50" s="74">
        <v>83750</v>
      </c>
      <c r="G50" s="104">
        <f t="shared" si="1"/>
        <v>0.91207626006529974</v>
      </c>
      <c r="H50" s="2"/>
    </row>
    <row r="51" spans="1:8" ht="15.75" x14ac:dyDescent="0.2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8" x14ac:dyDescent="0.25">
      <c r="A52" s="54" t="s">
        <v>41</v>
      </c>
      <c r="B52" s="28"/>
      <c r="C52" s="36"/>
      <c r="D52" s="73">
        <v>4</v>
      </c>
      <c r="E52" s="111">
        <v>105475</v>
      </c>
      <c r="F52" s="74">
        <v>3595</v>
      </c>
      <c r="G52" s="104">
        <f t="shared" si="1"/>
        <v>0.96591609386110455</v>
      </c>
      <c r="H52" s="2"/>
    </row>
    <row r="53" spans="1:8" ht="18" x14ac:dyDescent="0.25">
      <c r="A53" s="55" t="s">
        <v>60</v>
      </c>
      <c r="B53" s="28"/>
      <c r="C53" s="36"/>
      <c r="D53" s="73"/>
      <c r="E53" s="111"/>
      <c r="F53" s="74"/>
      <c r="G53" s="104"/>
      <c r="H53" s="2"/>
    </row>
    <row r="54" spans="1:8" ht="15.75" x14ac:dyDescent="0.25">
      <c r="A54" s="27" t="s">
        <v>101</v>
      </c>
      <c r="B54" s="28"/>
      <c r="C54" s="40"/>
      <c r="D54" s="73">
        <v>909</v>
      </c>
      <c r="E54" s="111">
        <v>79031305.640000001</v>
      </c>
      <c r="F54" s="74">
        <v>9285457.9100000001</v>
      </c>
      <c r="G54" s="104">
        <f t="shared" si="1"/>
        <v>0.88250911667464138</v>
      </c>
      <c r="H54" s="2"/>
    </row>
    <row r="55" spans="1:8" ht="15.75" x14ac:dyDescent="0.25">
      <c r="A55" s="71" t="s">
        <v>102</v>
      </c>
      <c r="B55" s="30"/>
      <c r="C55" s="40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8" x14ac:dyDescent="0.25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8" x14ac:dyDescent="0.25">
      <c r="A60" s="32"/>
      <c r="B60" s="18"/>
      <c r="C60" s="39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9"/>
      <c r="D61" s="81">
        <f>SUM(D44:D57)</f>
        <v>1179</v>
      </c>
      <c r="E61" s="82">
        <f>SUM(E44:E60)</f>
        <v>113338502.33</v>
      </c>
      <c r="F61" s="82">
        <f>SUM(F44:F60)</f>
        <v>11799607.16</v>
      </c>
      <c r="G61" s="110">
        <f>1-(+F61/E61)</f>
        <v>0.89589056748214402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13122626.66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workbookViewId="0">
      <selection activeCell="A4" sqref="A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AUGUST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2</v>
      </c>
      <c r="E10" s="99">
        <v>262020</v>
      </c>
      <c r="F10" s="74">
        <v>60165</v>
      </c>
      <c r="G10" s="104">
        <f>F10/E10</f>
        <v>0.22961987634531716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74</v>
      </c>
      <c r="B13" s="13"/>
      <c r="C13" s="14"/>
      <c r="D13" s="73">
        <v>7</v>
      </c>
      <c r="E13" s="99">
        <v>1143330</v>
      </c>
      <c r="F13" s="74">
        <v>255244.5</v>
      </c>
      <c r="G13" s="104">
        <f t="shared" ref="G13:G18" si="0">F13/E13</f>
        <v>0.22324656923198027</v>
      </c>
      <c r="H13" s="15"/>
    </row>
    <row r="14" spans="1:8" ht="15.75" x14ac:dyDescent="0.25">
      <c r="A14" s="93" t="s">
        <v>126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116</v>
      </c>
      <c r="B15" s="13"/>
      <c r="C15" s="14"/>
      <c r="D15" s="73">
        <v>2</v>
      </c>
      <c r="E15" s="99">
        <v>186588</v>
      </c>
      <c r="F15" s="74">
        <v>66918</v>
      </c>
      <c r="G15" s="104">
        <f t="shared" si="0"/>
        <v>0.35864042703710852</v>
      </c>
      <c r="H15" s="15"/>
    </row>
    <row r="16" spans="1:8" ht="15.75" x14ac:dyDescent="0.25">
      <c r="A16" s="93" t="s">
        <v>124</v>
      </c>
      <c r="B16" s="13"/>
      <c r="C16" s="14"/>
      <c r="D16" s="73"/>
      <c r="E16" s="99"/>
      <c r="F16" s="74"/>
      <c r="G16" s="104"/>
      <c r="H16" s="15"/>
    </row>
    <row r="17" spans="1:8" ht="15.75" x14ac:dyDescent="0.25">
      <c r="A17" s="93" t="s">
        <v>55</v>
      </c>
      <c r="B17" s="13"/>
      <c r="C17" s="14"/>
      <c r="D17" s="73"/>
      <c r="E17" s="99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371205</v>
      </c>
      <c r="F18" s="74">
        <v>67639</v>
      </c>
      <c r="G18" s="104">
        <f t="shared" si="0"/>
        <v>0.18221467922037687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70" t="s">
        <v>132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100</v>
      </c>
      <c r="B22" s="13"/>
      <c r="C22" s="14"/>
      <c r="D22" s="73">
        <v>1</v>
      </c>
      <c r="E22" s="99">
        <v>88380</v>
      </c>
      <c r="F22" s="74">
        <v>17980</v>
      </c>
      <c r="G22" s="104">
        <f>F22/E22</f>
        <v>0.20343969223806291</v>
      </c>
      <c r="H22" s="15"/>
    </row>
    <row r="23" spans="1:8" ht="15.75" x14ac:dyDescent="0.25">
      <c r="A23" s="93" t="s">
        <v>71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159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108</v>
      </c>
      <c r="B30" s="13"/>
      <c r="C30" s="14"/>
      <c r="D30" s="73">
        <v>1</v>
      </c>
      <c r="E30" s="74">
        <v>248236</v>
      </c>
      <c r="F30" s="74">
        <v>39399.5</v>
      </c>
      <c r="G30" s="104">
        <f>F30/E30</f>
        <v>0.15871791359834997</v>
      </c>
      <c r="H30" s="15"/>
    </row>
    <row r="31" spans="1:8" ht="15.75" x14ac:dyDescent="0.25">
      <c r="A31" s="70" t="s">
        <v>76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158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/>
      <c r="E33" s="74"/>
      <c r="F33" s="74"/>
      <c r="G33" s="104"/>
      <c r="H33" s="15"/>
    </row>
    <row r="34" spans="1:8" ht="15.75" x14ac:dyDescent="0.25">
      <c r="A34" s="70" t="s">
        <v>77</v>
      </c>
      <c r="B34" s="13"/>
      <c r="C34" s="14"/>
      <c r="D34" s="73">
        <v>2</v>
      </c>
      <c r="E34" s="74">
        <v>502658</v>
      </c>
      <c r="F34" s="74">
        <v>108628.5</v>
      </c>
      <c r="G34" s="104">
        <f>F34/E34</f>
        <v>0.21610816897373561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2802417</v>
      </c>
      <c r="F39" s="82">
        <f>SUM(F9:F38)</f>
        <v>615974.5</v>
      </c>
      <c r="G39" s="106">
        <f>F39/E39</f>
        <v>0.21980115735809483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109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2728314.85</v>
      </c>
      <c r="F44" s="74">
        <v>117611.72</v>
      </c>
      <c r="G44" s="104">
        <f>1-(+F44/E44)</f>
        <v>0.95689217466965004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104"/>
      <c r="H45" s="15"/>
    </row>
    <row r="46" spans="1:8" ht="15.75" x14ac:dyDescent="0.25">
      <c r="A46" s="27" t="s">
        <v>35</v>
      </c>
      <c r="B46" s="28"/>
      <c r="C46" s="14"/>
      <c r="D46" s="73">
        <v>102</v>
      </c>
      <c r="E46" s="74">
        <v>6876671.25</v>
      </c>
      <c r="F46" s="74">
        <v>421633.01</v>
      </c>
      <c r="G46" s="104">
        <f t="shared" ref="G46:G52" si="1">1-(+F46/E46)</f>
        <v>0.93868646694430824</v>
      </c>
      <c r="H46" s="15"/>
    </row>
    <row r="47" spans="1:8" ht="15.75" x14ac:dyDescent="0.25">
      <c r="A47" s="27" t="s">
        <v>36</v>
      </c>
      <c r="B47" s="28"/>
      <c r="C47" s="14"/>
      <c r="D47" s="73">
        <v>34</v>
      </c>
      <c r="E47" s="74">
        <v>3511356</v>
      </c>
      <c r="F47" s="74">
        <v>167446.26</v>
      </c>
      <c r="G47" s="104">
        <f t="shared" si="1"/>
        <v>0.95231293551551022</v>
      </c>
      <c r="H47" s="15"/>
    </row>
    <row r="48" spans="1:8" ht="15.75" x14ac:dyDescent="0.25">
      <c r="A48" s="27" t="s">
        <v>37</v>
      </c>
      <c r="B48" s="28"/>
      <c r="C48" s="14"/>
      <c r="D48" s="73">
        <v>76</v>
      </c>
      <c r="E48" s="74">
        <v>8153936</v>
      </c>
      <c r="F48" s="74">
        <v>767558.58</v>
      </c>
      <c r="G48" s="104">
        <f t="shared" si="1"/>
        <v>0.90586649441447664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1262780</v>
      </c>
      <c r="F49" s="74">
        <v>63138.5</v>
      </c>
      <c r="G49" s="104">
        <f t="shared" si="1"/>
        <v>0.95000039595178887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1734335</v>
      </c>
      <c r="F50" s="74">
        <v>150581.5</v>
      </c>
      <c r="G50" s="104">
        <f t="shared" si="1"/>
        <v>0.91317623181219321</v>
      </c>
      <c r="H50" s="15"/>
    </row>
    <row r="51" spans="1:8" ht="15.75" x14ac:dyDescent="0.25">
      <c r="A51" s="27" t="s">
        <v>40</v>
      </c>
      <c r="B51" s="28"/>
      <c r="C51" s="14"/>
      <c r="D51" s="73">
        <v>1</v>
      </c>
      <c r="E51" s="74">
        <v>111580</v>
      </c>
      <c r="F51" s="74">
        <v>7755.95</v>
      </c>
      <c r="G51" s="104">
        <f t="shared" si="1"/>
        <v>0.93048978311525365</v>
      </c>
      <c r="H51" s="15"/>
    </row>
    <row r="52" spans="1:8" ht="15.75" x14ac:dyDescent="0.25">
      <c r="A52" s="54" t="s">
        <v>41</v>
      </c>
      <c r="B52" s="28"/>
      <c r="C52" s="14"/>
      <c r="D52" s="73">
        <v>1</v>
      </c>
      <c r="E52" s="74">
        <v>566325</v>
      </c>
      <c r="F52" s="74">
        <v>15378.1</v>
      </c>
      <c r="G52" s="104">
        <f t="shared" si="1"/>
        <v>0.97284580408775878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15"/>
    </row>
    <row r="54" spans="1:8" ht="15.75" x14ac:dyDescent="0.25">
      <c r="A54" s="27" t="s">
        <v>101</v>
      </c>
      <c r="B54" s="28"/>
      <c r="C54" s="14"/>
      <c r="D54" s="73">
        <v>590</v>
      </c>
      <c r="E54" s="74">
        <v>42871198.390000001</v>
      </c>
      <c r="F54" s="74">
        <v>4863068.49</v>
      </c>
      <c r="G54" s="104">
        <f>1-(+F54/E54)</f>
        <v>0.88656560412049634</v>
      </c>
      <c r="H54" s="15"/>
    </row>
    <row r="55" spans="1:8" ht="15.75" x14ac:dyDescent="0.25">
      <c r="A55" s="71" t="s">
        <v>102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15"/>
    </row>
    <row r="59" spans="1:8" x14ac:dyDescent="0.2">
      <c r="A59" s="16" t="s">
        <v>30</v>
      </c>
      <c r="B59" s="28"/>
      <c r="C59" s="21"/>
      <c r="D59" s="77"/>
      <c r="E59" s="95"/>
      <c r="F59" s="74"/>
      <c r="G59" s="105"/>
      <c r="H59" s="15"/>
    </row>
    <row r="60" spans="1:8" ht="15.75" x14ac:dyDescent="0.25">
      <c r="A60" s="32"/>
      <c r="B60" s="18"/>
      <c r="C60" s="33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6"/>
      <c r="D61" s="81">
        <f>SUM(D44:D57)</f>
        <v>835</v>
      </c>
      <c r="E61" s="82">
        <f>SUM(E44:E60)</f>
        <v>67816496.49000001</v>
      </c>
      <c r="F61" s="82">
        <f>SUM(F44:F60)</f>
        <v>6574172.1100000003</v>
      </c>
      <c r="G61" s="110">
        <f>1-(+F61/E61)</f>
        <v>0.90305939630825072</v>
      </c>
      <c r="H61" s="2"/>
    </row>
    <row r="62" spans="1:8" ht="18" x14ac:dyDescent="0.25">
      <c r="A62" s="38"/>
      <c r="B62" s="39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40"/>
      <c r="C63" s="40"/>
      <c r="D63" s="36"/>
      <c r="E63" s="36"/>
      <c r="F63" s="37">
        <f>F61+F27</f>
        <v>6574172.1100000003</v>
      </c>
      <c r="G63" s="36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50</v>
      </c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A4" sqref="A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AUGUST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83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118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99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103127</v>
      </c>
      <c r="F17" s="74">
        <v>38616</v>
      </c>
      <c r="G17" s="75">
        <f>F17/E17</f>
        <v>0.37445091973973837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43596</v>
      </c>
      <c r="F18" s="74">
        <v>-9722.5</v>
      </c>
      <c r="G18" s="75">
        <f>F18/E18</f>
        <v>-0.22301357922745205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135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115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>
        <v>1</v>
      </c>
      <c r="E31" s="74">
        <v>7275</v>
      </c>
      <c r="F31" s="74">
        <v>2065</v>
      </c>
      <c r="G31" s="75">
        <f>F31/E31</f>
        <v>0.2838487972508591</v>
      </c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122</v>
      </c>
      <c r="B33" s="13"/>
      <c r="C33" s="14"/>
      <c r="D33" s="73">
        <v>3</v>
      </c>
      <c r="E33" s="74">
        <v>311054</v>
      </c>
      <c r="F33" s="74">
        <v>101665.5</v>
      </c>
      <c r="G33" s="75">
        <f>F33/E33</f>
        <v>0.32684196313180347</v>
      </c>
      <c r="H33" s="15"/>
    </row>
    <row r="34" spans="1:8" ht="15.75" x14ac:dyDescent="0.25">
      <c r="A34" s="70" t="s">
        <v>138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465052</v>
      </c>
      <c r="F39" s="82">
        <f>SUM(F9:F38)</f>
        <v>132624</v>
      </c>
      <c r="G39" s="83">
        <f>F39/E39</f>
        <v>0.2851810120158606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36</v>
      </c>
      <c r="E44" s="74">
        <v>2461513.4</v>
      </c>
      <c r="F44" s="74">
        <v>166542.75</v>
      </c>
      <c r="G44" s="75">
        <f>1-(+F44/E44)</f>
        <v>0.93234131896255368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48</v>
      </c>
      <c r="E46" s="74">
        <v>2454897.5</v>
      </c>
      <c r="F46" s="74">
        <v>230593.86</v>
      </c>
      <c r="G46" s="75">
        <f>1-(+F46/E46)</f>
        <v>0.90606782564241484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218702.5</v>
      </c>
      <c r="F47" s="74">
        <v>17596.5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36</v>
      </c>
      <c r="E48" s="74">
        <v>3894040.77</v>
      </c>
      <c r="F48" s="74">
        <v>300528.12</v>
      </c>
      <c r="G48" s="75">
        <f>1-(+F48/E48)</f>
        <v>0.92282358153122268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195480</v>
      </c>
      <c r="F50" s="74">
        <v>30315</v>
      </c>
      <c r="G50" s="75">
        <f>1-(+F50/E50)</f>
        <v>0.84492019643953342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2">
        <v>332</v>
      </c>
      <c r="E53" s="113">
        <v>25315532.149999999</v>
      </c>
      <c r="F53" s="113">
        <v>3052119.93</v>
      </c>
      <c r="G53" s="75">
        <f>1-(+F53/E53)</f>
        <v>0.87943686461277881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459</v>
      </c>
      <c r="E60" s="82">
        <f>SUM(E44:E59)</f>
        <v>34540166.32</v>
      </c>
      <c r="F60" s="82">
        <f>SUM(F44:F59)</f>
        <v>3797696.16</v>
      </c>
      <c r="G60" s="83">
        <f>1-(F60/E60)</f>
        <v>0.89004985891451838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3930320.16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A4" sqref="A4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AUGUST 2021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154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505227</v>
      </c>
      <c r="F15" s="74">
        <v>144261</v>
      </c>
      <c r="G15" s="75">
        <f>F15/E15</f>
        <v>0.28553699624129353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100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404507</v>
      </c>
      <c r="F19" s="74">
        <v>157568</v>
      </c>
      <c r="G19" s="75">
        <f>F19/E19</f>
        <v>0.38953095990922282</v>
      </c>
      <c r="H19" s="66"/>
    </row>
    <row r="20" spans="1:8" ht="15.75" x14ac:dyDescent="0.25">
      <c r="A20" s="93" t="s">
        <v>94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95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107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701988</v>
      </c>
      <c r="F24" s="74">
        <v>223498.5</v>
      </c>
      <c r="G24" s="75">
        <f>F24/E24</f>
        <v>0.31837937400639327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24334</v>
      </c>
      <c r="F26" s="74">
        <v>24334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96</v>
      </c>
      <c r="B29" s="13"/>
      <c r="C29" s="14"/>
      <c r="D29" s="73">
        <v>1</v>
      </c>
      <c r="E29" s="74">
        <v>94958</v>
      </c>
      <c r="F29" s="74">
        <v>22010</v>
      </c>
      <c r="G29" s="75">
        <f>F29/E29</f>
        <v>0.23178668463952484</v>
      </c>
      <c r="H29" s="66"/>
    </row>
    <row r="30" spans="1:8" ht="15.75" x14ac:dyDescent="0.25">
      <c r="A30" s="70" t="s">
        <v>122</v>
      </c>
      <c r="B30" s="13"/>
      <c r="C30" s="14"/>
      <c r="D30" s="73">
        <v>11</v>
      </c>
      <c r="E30" s="74">
        <v>883723</v>
      </c>
      <c r="F30" s="74">
        <v>234983</v>
      </c>
      <c r="G30" s="75">
        <f>F30/E30</f>
        <v>0.26590119302089005</v>
      </c>
      <c r="H30" s="66"/>
    </row>
    <row r="31" spans="1:8" ht="15.75" x14ac:dyDescent="0.25">
      <c r="A31" s="70" t="s">
        <v>131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98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136</v>
      </c>
      <c r="B34" s="13"/>
      <c r="C34" s="14"/>
      <c r="D34" s="73">
        <v>1</v>
      </c>
      <c r="E34" s="74">
        <v>85112</v>
      </c>
      <c r="F34" s="74">
        <v>37430</v>
      </c>
      <c r="G34" s="75">
        <f>F34/E34</f>
        <v>0.43977347495065328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2699849</v>
      </c>
      <c r="F39" s="82">
        <f>SUM(F9:F38)</f>
        <v>844084.5</v>
      </c>
      <c r="G39" s="83">
        <f>F39/E39</f>
        <v>0.31264137364719286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371092.45</v>
      </c>
      <c r="F44" s="74">
        <v>42740.65</v>
      </c>
      <c r="G44" s="75">
        <f>1-(+F44/E44)</f>
        <v>0.88482479231253564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99</v>
      </c>
      <c r="E46" s="74">
        <v>4241016.75</v>
      </c>
      <c r="F46" s="74">
        <v>385690.97</v>
      </c>
      <c r="G46" s="75">
        <f t="shared" ref="G46:G52" si="0">1-(+F46/E46)</f>
        <v>0.90905695668379527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1762231.5</v>
      </c>
      <c r="F47" s="74">
        <v>72553.55</v>
      </c>
      <c r="G47" s="75">
        <f t="shared" si="0"/>
        <v>0.95882859317859204</v>
      </c>
      <c r="H47" s="66"/>
    </row>
    <row r="48" spans="1:8" ht="15.75" x14ac:dyDescent="0.25">
      <c r="A48" s="27" t="s">
        <v>37</v>
      </c>
      <c r="B48" s="28"/>
      <c r="C48" s="14"/>
      <c r="D48" s="73">
        <v>97</v>
      </c>
      <c r="E48" s="74">
        <v>5034531</v>
      </c>
      <c r="F48" s="74">
        <v>449403.02</v>
      </c>
      <c r="G48" s="75">
        <f t="shared" si="0"/>
        <v>0.91073587192133687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9</v>
      </c>
      <c r="E50" s="74">
        <v>1595460</v>
      </c>
      <c r="F50" s="74">
        <v>72161.440000000002</v>
      </c>
      <c r="G50" s="75">
        <f t="shared" si="0"/>
        <v>0.95477076203728073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668670</v>
      </c>
      <c r="F51" s="74">
        <v>33650</v>
      </c>
      <c r="G51" s="75">
        <f t="shared" si="0"/>
        <v>0.94967622295003518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761625</v>
      </c>
      <c r="F52" s="74">
        <v>38725</v>
      </c>
      <c r="G52" s="75">
        <f t="shared" si="0"/>
        <v>0.94915476776628915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583</v>
      </c>
      <c r="E54" s="74">
        <v>35125700.109999999</v>
      </c>
      <c r="F54" s="74">
        <v>3854166.11</v>
      </c>
      <c r="G54" s="75">
        <f>1-(+F54/E54)</f>
        <v>0.89027503799411101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1098190.74</v>
      </c>
      <c r="F55" s="74">
        <v>73341.429999999993</v>
      </c>
      <c r="G55" s="75">
        <f>1-(+F55/E55)</f>
        <v>0.93321612782857744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842</v>
      </c>
      <c r="E61" s="82">
        <f>SUM(E44:E60)</f>
        <v>50658517.550000004</v>
      </c>
      <c r="F61" s="82">
        <f>SUM(F44:F60)</f>
        <v>5022432.17</v>
      </c>
      <c r="G61" s="83">
        <f>1-(F61/E61)</f>
        <v>0.90085710334806279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5866516.6699999999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6"/>
      <c r="B71" s="117"/>
      <c r="C71" s="117"/>
      <c r="D71" s="117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topLeftCell="A10" zoomScale="87" zoomScaleNormal="87" workbookViewId="0">
      <selection activeCell="A23" sqref="A23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84</v>
      </c>
      <c r="B3" s="36"/>
      <c r="C3" s="21"/>
      <c r="D3" s="21"/>
    </row>
    <row r="4" spans="1:4" ht="23.25" x14ac:dyDescent="0.35">
      <c r="A4" s="56" t="str">
        <f>ARG!$A$3</f>
        <v>MONTH ENDED:  AUGUST 2021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5" t="s">
        <v>85</v>
      </c>
      <c r="B6" s="126">
        <f>+ARG!$D$39+CARUTHERSVILLE!$D$39+HOLLYWOOD!$D$40+HARKC!$D$40+CASINOKC!$D$39+AMERKC!$D$39+LAGRANGE!$D$39+AMERSC!$D$39+RIVERCITY!$D$39+LUMIERE!$D$39+ISLEBV!$D$39+STJO!$D$39+CAPE!$D$39</f>
        <v>441</v>
      </c>
      <c r="C6" s="58"/>
      <c r="D6" s="21"/>
    </row>
    <row r="7" spans="1:4" ht="21.75" thickTop="1" thickBot="1" x14ac:dyDescent="0.35">
      <c r="A7" s="127" t="s">
        <v>86</v>
      </c>
      <c r="B7" s="135">
        <f>+ARG!$E$39+CARUTHERSVILLE!$E$39+HOLLYWOOD!$E$40+HARKC!$E$40+CASINOKC!$E$39+AMERKC!$E$39+LAGRANGE!$E$39+AMERSC!$E$39+RIVERCITY!$E$39+LUMIERE!$E$39+ISLEBV!$E$39+STJO!$E$39+CAPE!$E$39</f>
        <v>100579715.5</v>
      </c>
      <c r="C7" s="58"/>
      <c r="D7" s="21"/>
    </row>
    <row r="8" spans="1:4" ht="21" thickTop="1" x14ac:dyDescent="0.3">
      <c r="A8" s="127" t="s">
        <v>87</v>
      </c>
      <c r="B8" s="135">
        <f>+ARG!$F$39+CARUTHERSVILLE!$F$39+HOLLYWOOD!$F$40+HARKC!$F$40+CASINOKC!$F$39+AMERKC!$F$39+LAGRANGE!$F$39+AMERSC!$F$39+RIVERCITY!$F$39+LUMIERE!$F$39+ISLEBV!$F$39+STJO!$F$39+CAPE!$F$39</f>
        <v>19546743.200000003</v>
      </c>
      <c r="C8" s="58"/>
      <c r="D8" s="21"/>
    </row>
    <row r="9" spans="1:4" ht="20.25" x14ac:dyDescent="0.3">
      <c r="A9" s="127" t="s">
        <v>88</v>
      </c>
      <c r="B9" s="115">
        <f>B8/B7</f>
        <v>0.19434080821196997</v>
      </c>
      <c r="C9" s="58"/>
      <c r="D9" s="21"/>
    </row>
    <row r="10" spans="1:4" ht="21" thickBot="1" x14ac:dyDescent="0.35">
      <c r="A10" s="129"/>
      <c r="B10" s="130"/>
      <c r="C10" s="58"/>
      <c r="D10" s="21"/>
    </row>
    <row r="11" spans="1:4" ht="21.75" thickTop="1" thickBot="1" x14ac:dyDescent="0.35">
      <c r="A11" s="127" t="s">
        <v>151</v>
      </c>
      <c r="B11" s="126">
        <f>+AMERSC!$D$51</f>
        <v>28</v>
      </c>
      <c r="C11" s="58"/>
      <c r="D11" s="21"/>
    </row>
    <row r="12" spans="1:4" ht="21.75" thickTop="1" thickBot="1" x14ac:dyDescent="0.35">
      <c r="A12" s="127" t="s">
        <v>152</v>
      </c>
      <c r="B12" s="135">
        <f>AMERSC!$E$51</f>
        <v>3704866.99</v>
      </c>
      <c r="C12" s="58"/>
      <c r="D12" s="21"/>
    </row>
    <row r="13" spans="1:4" ht="21" thickTop="1" x14ac:dyDescent="0.3">
      <c r="A13" s="127" t="s">
        <v>153</v>
      </c>
      <c r="B13" s="135">
        <f>+AMERSC!$F$51</f>
        <v>126701.54</v>
      </c>
      <c r="C13" s="58"/>
      <c r="D13" s="21"/>
    </row>
    <row r="14" spans="1:4" ht="20.25" x14ac:dyDescent="0.3">
      <c r="A14" s="127" t="s">
        <v>92</v>
      </c>
      <c r="B14" s="115">
        <f>1-(B13/B12)</f>
        <v>0.96580132556931553</v>
      </c>
      <c r="C14" s="58"/>
      <c r="D14" s="21"/>
    </row>
    <row r="15" spans="1:4" ht="21" thickBot="1" x14ac:dyDescent="0.35">
      <c r="A15" s="129"/>
      <c r="B15" s="130"/>
      <c r="C15" s="58"/>
      <c r="D15" s="21"/>
    </row>
    <row r="16" spans="1:4" ht="21.75" thickTop="1" thickBot="1" x14ac:dyDescent="0.35">
      <c r="A16" s="127" t="s">
        <v>89</v>
      </c>
      <c r="B16" s="126">
        <f>+ARG!$D$60+CARUTHERSVILLE!$D$60+HOLLYWOOD!$D$62+HARKC!$D$62+CASINOKC!$D$62+AMERKC!$D$62+LAGRANGE!$D$60+AMERSC!$D$73+RIVERCITY!$D$61+LUMIERE!$D$61+ISLEBV!$D$61+STJO!$D$60+CAPE!$D$61</f>
        <v>14356</v>
      </c>
      <c r="C16" s="58"/>
      <c r="D16" s="21"/>
    </row>
    <row r="17" spans="1:4" ht="21.75" thickTop="1" thickBot="1" x14ac:dyDescent="0.35">
      <c r="A17" s="127" t="s">
        <v>90</v>
      </c>
      <c r="B17" s="135">
        <f>+ARG!$E$60+CARUTHERSVILLE!$E$60+HOLLYWOOD!$E$62+HARKC!$E$62+CASINOKC!$E$62+AMERKC!$E$62+LAGRANGE!$E$60+AMERSC!$E$73+RIVERCITY!$E$61+LUMIERE!$E$61+ISLEBV!$E$61+STJO!$E$60+CAPE!$E$61</f>
        <v>1375537874.1399996</v>
      </c>
      <c r="C17" s="58"/>
      <c r="D17" s="21"/>
    </row>
    <row r="18" spans="1:4" ht="21" thickTop="1" x14ac:dyDescent="0.3">
      <c r="A18" s="127" t="s">
        <v>91</v>
      </c>
      <c r="B18" s="135">
        <f>+ARG!$F$60+CARUTHERSVILLE!$F$60+HOLLYWOOD!$F$62+HARKC!$F$62+CASINOKC!$F$62+AMERKC!$F$62+LAGRANGE!$F$60+AMERSC!$F$73+RIVERCITY!$F$61+LUMIERE!$F$61+ISLEBV!$F$61+STJO!$F$60+CAPE!$F$61</f>
        <v>132953004.06</v>
      </c>
      <c r="C18" s="21"/>
      <c r="D18" s="21"/>
    </row>
    <row r="19" spans="1:4" ht="20.25" x14ac:dyDescent="0.3">
      <c r="A19" s="127" t="s">
        <v>92</v>
      </c>
      <c r="B19" s="115">
        <f>1-(B18/B17)</f>
        <v>0.90334471586751208</v>
      </c>
      <c r="C19" s="21"/>
      <c r="D19" s="21"/>
    </row>
    <row r="20" spans="1:4" ht="20.25" x14ac:dyDescent="0.3">
      <c r="A20" s="129"/>
      <c r="B20" s="131"/>
      <c r="C20" s="21"/>
      <c r="D20" s="21"/>
    </row>
    <row r="21" spans="1:4" ht="20.25" x14ac:dyDescent="0.3">
      <c r="A21" s="127" t="s">
        <v>93</v>
      </c>
      <c r="B21" s="128">
        <f>B18+B8+B13</f>
        <v>152626448.79999998</v>
      </c>
      <c r="C21" s="21"/>
      <c r="D21" s="21"/>
    </row>
    <row r="22" spans="1:4" ht="21" thickBot="1" x14ac:dyDescent="0.35">
      <c r="A22" s="129"/>
      <c r="B22" s="132"/>
    </row>
    <row r="23" spans="1:4" ht="18.75" thickTop="1" x14ac:dyDescent="0.25">
      <c r="A23" s="133"/>
      <c r="B23" s="134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A4" sqref="A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AUGUST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144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155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117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120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127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551243</v>
      </c>
      <c r="F18" s="74">
        <v>109327</v>
      </c>
      <c r="G18" s="75">
        <f>F18/E18</f>
        <v>0.19832814203536372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113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7400</v>
      </c>
      <c r="F29" s="74">
        <v>2959</v>
      </c>
      <c r="G29" s="75">
        <f>F29/E29</f>
        <v>0.39986486486486489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273449</v>
      </c>
      <c r="F30" s="74">
        <v>54820</v>
      </c>
      <c r="G30" s="75">
        <f>F30/E30</f>
        <v>0.20047613997491306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122</v>
      </c>
      <c r="B32" s="13"/>
      <c r="C32" s="14"/>
      <c r="D32" s="73">
        <v>4</v>
      </c>
      <c r="E32" s="74">
        <v>545961</v>
      </c>
      <c r="F32" s="74">
        <v>117060.5</v>
      </c>
      <c r="G32" s="75">
        <f>F32/E32</f>
        <v>0.2144118352776114</v>
      </c>
      <c r="H32" s="15"/>
    </row>
    <row r="33" spans="1:8" ht="15.75" x14ac:dyDescent="0.25">
      <c r="A33" s="70" t="s">
        <v>100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6255</v>
      </c>
      <c r="F34" s="74">
        <v>-425</v>
      </c>
      <c r="G34" s="75">
        <f>F34/E34</f>
        <v>-6.7945643485211829E-2</v>
      </c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9</v>
      </c>
      <c r="E39" s="82">
        <f>SUM(E9:E38)</f>
        <v>1384308</v>
      </c>
      <c r="F39" s="82">
        <f>SUM(F9:F38)</f>
        <v>283741.5</v>
      </c>
      <c r="G39" s="83">
        <f>F39/E39</f>
        <v>0.20496991998890421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12</v>
      </c>
      <c r="E44" s="74">
        <v>211591</v>
      </c>
      <c r="F44" s="74">
        <v>19499.900000000001</v>
      </c>
      <c r="G44" s="75">
        <f>1-(+F44/E44)</f>
        <v>0.90784154335486855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35</v>
      </c>
      <c r="E46" s="74">
        <v>1052289.75</v>
      </c>
      <c r="F46" s="74">
        <v>97457.22</v>
      </c>
      <c r="G46" s="75">
        <f>1-(+F46/E46)</f>
        <v>0.90738556562011552</v>
      </c>
      <c r="H46" s="15"/>
    </row>
    <row r="47" spans="1:8" ht="15.75" x14ac:dyDescent="0.25">
      <c r="A47" s="27" t="s">
        <v>36</v>
      </c>
      <c r="B47" s="28"/>
      <c r="C47" s="14"/>
      <c r="D47" s="73">
        <v>9</v>
      </c>
      <c r="E47" s="74">
        <v>645189</v>
      </c>
      <c r="F47" s="74">
        <v>50575.5</v>
      </c>
      <c r="G47" s="75">
        <f>1-(+F47/E47)</f>
        <v>0.92161134179286996</v>
      </c>
      <c r="H47" s="15"/>
    </row>
    <row r="48" spans="1:8" ht="15.75" x14ac:dyDescent="0.25">
      <c r="A48" s="27" t="s">
        <v>37</v>
      </c>
      <c r="B48" s="28"/>
      <c r="C48" s="14"/>
      <c r="D48" s="73">
        <v>42</v>
      </c>
      <c r="E48" s="74">
        <v>3162211.5</v>
      </c>
      <c r="F48" s="74">
        <v>209514.01</v>
      </c>
      <c r="G48" s="75">
        <f>1-(+F48/E48)</f>
        <v>0.93374446649125142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674490</v>
      </c>
      <c r="F50" s="74">
        <v>56910</v>
      </c>
      <c r="G50" s="75">
        <f>1-(+F50/E50)</f>
        <v>0.91562513899390652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416</v>
      </c>
      <c r="E53" s="74">
        <v>28766638.210000001</v>
      </c>
      <c r="F53" s="74">
        <v>3105167.12</v>
      </c>
      <c r="G53" s="75">
        <f>1-(+F53/E53)</f>
        <v>0.89205665613993901</v>
      </c>
      <c r="H53" s="15"/>
    </row>
    <row r="54" spans="1:8" ht="15.75" x14ac:dyDescent="0.25">
      <c r="A54" s="29" t="s">
        <v>62</v>
      </c>
      <c r="B54" s="30"/>
      <c r="C54" s="14"/>
      <c r="D54" s="73">
        <v>8</v>
      </c>
      <c r="E54" s="74">
        <v>226311.65</v>
      </c>
      <c r="F54" s="74">
        <v>15232.24</v>
      </c>
      <c r="G54" s="75">
        <f>1-(+F54/E54)</f>
        <v>0.93269352240593895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525</v>
      </c>
      <c r="E60" s="82">
        <f>SUM(E44:E59)</f>
        <v>34738721.109999999</v>
      </c>
      <c r="F60" s="82">
        <f>SUM(F44:F59)</f>
        <v>3554355.99</v>
      </c>
      <c r="G60" s="83">
        <f>1-(F60/E60)</f>
        <v>0.89768316517049818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3838097.49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A4" sqref="A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AUGUST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103</v>
      </c>
      <c r="B9" s="13"/>
      <c r="C9" s="14"/>
      <c r="D9" s="73">
        <v>5</v>
      </c>
      <c r="E9" s="74">
        <v>984004</v>
      </c>
      <c r="F9" s="74">
        <v>-123241.5</v>
      </c>
      <c r="G9" s="75">
        <f>F9/E9</f>
        <v>-0.12524491770358656</v>
      </c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106</v>
      </c>
      <c r="B11" s="13"/>
      <c r="C11" s="14"/>
      <c r="D11" s="73">
        <v>1</v>
      </c>
      <c r="E11" s="74">
        <v>842608</v>
      </c>
      <c r="F11" s="74">
        <v>206947</v>
      </c>
      <c r="G11" s="75">
        <f>F11/E11</f>
        <v>0.24560293754628487</v>
      </c>
      <c r="H11" s="15"/>
    </row>
    <row r="12" spans="1:8" ht="15.75" x14ac:dyDescent="0.25">
      <c r="A12" s="93" t="s">
        <v>67</v>
      </c>
      <c r="B12" s="13"/>
      <c r="C12" s="14"/>
      <c r="D12" s="73">
        <v>2</v>
      </c>
      <c r="E12" s="74">
        <v>41548</v>
      </c>
      <c r="F12" s="74">
        <v>19953</v>
      </c>
      <c r="G12" s="75">
        <f>F12/E12</f>
        <v>0.48023972273033599</v>
      </c>
      <c r="H12" s="15"/>
    </row>
    <row r="13" spans="1:8" ht="15.75" x14ac:dyDescent="0.25">
      <c r="A13" s="93" t="s">
        <v>110</v>
      </c>
      <c r="B13" s="13"/>
      <c r="C13" s="14"/>
      <c r="D13" s="73">
        <v>3</v>
      </c>
      <c r="E13" s="74">
        <v>550669</v>
      </c>
      <c r="F13" s="74">
        <v>175747</v>
      </c>
      <c r="G13" s="75">
        <f>F13/E13</f>
        <v>0.31915179536164195</v>
      </c>
      <c r="H13" s="15"/>
    </row>
    <row r="14" spans="1:8" ht="15.75" x14ac:dyDescent="0.2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74">
        <v>986674</v>
      </c>
      <c r="F17" s="74">
        <v>255859</v>
      </c>
      <c r="G17" s="75">
        <f t="shared" ref="G17:G25" si="0">F17/E17</f>
        <v>0.25931462671561223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74">
        <v>768089</v>
      </c>
      <c r="F18" s="74">
        <v>286755</v>
      </c>
      <c r="G18" s="75">
        <f t="shared" si="0"/>
        <v>0.37333564209355946</v>
      </c>
      <c r="H18" s="15"/>
    </row>
    <row r="19" spans="1:8" ht="15.75" x14ac:dyDescent="0.2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73">
        <v>1</v>
      </c>
      <c r="E20" s="74">
        <v>39209</v>
      </c>
      <c r="F20" s="74">
        <v>14678</v>
      </c>
      <c r="G20" s="75">
        <f t="shared" si="0"/>
        <v>0.37435282715703028</v>
      </c>
      <c r="H20" s="15"/>
    </row>
    <row r="21" spans="1:8" ht="15.75" x14ac:dyDescent="0.25">
      <c r="A21" s="93" t="s">
        <v>119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6</v>
      </c>
      <c r="E22" s="74">
        <v>4690843</v>
      </c>
      <c r="F22" s="74">
        <v>695765</v>
      </c>
      <c r="G22" s="75">
        <f t="shared" si="0"/>
        <v>0.14832408588392321</v>
      </c>
      <c r="H22" s="15"/>
    </row>
    <row r="23" spans="1:8" ht="15.75" x14ac:dyDescent="0.25">
      <c r="A23" s="93" t="s">
        <v>56</v>
      </c>
      <c r="B23" s="13"/>
      <c r="C23" s="14"/>
      <c r="D23" s="73">
        <v>4</v>
      </c>
      <c r="E23" s="74">
        <v>544703</v>
      </c>
      <c r="F23" s="74">
        <v>123820.5</v>
      </c>
      <c r="G23" s="75">
        <f t="shared" si="0"/>
        <v>0.22731745556752947</v>
      </c>
      <c r="H23" s="15"/>
    </row>
    <row r="24" spans="1:8" ht="15.75" x14ac:dyDescent="0.25">
      <c r="A24" s="94" t="s">
        <v>20</v>
      </c>
      <c r="B24" s="13"/>
      <c r="C24" s="14"/>
      <c r="D24" s="73">
        <v>6</v>
      </c>
      <c r="E24" s="74">
        <v>536891</v>
      </c>
      <c r="F24" s="74">
        <v>125590</v>
      </c>
      <c r="G24" s="75">
        <f t="shared" si="0"/>
        <v>0.23392085171850524</v>
      </c>
      <c r="H24" s="15"/>
    </row>
    <row r="25" spans="1:8" ht="15.75" x14ac:dyDescent="0.25">
      <c r="A25" s="94" t="s">
        <v>21</v>
      </c>
      <c r="B25" s="13"/>
      <c r="C25" s="14"/>
      <c r="D25" s="73">
        <v>20</v>
      </c>
      <c r="E25" s="74">
        <v>137818</v>
      </c>
      <c r="F25" s="74">
        <v>137818</v>
      </c>
      <c r="G25" s="75">
        <f t="shared" si="0"/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74">
        <v>36116</v>
      </c>
      <c r="F27" s="74">
        <v>-24984</v>
      </c>
      <c r="G27" s="75">
        <f>F27/E27</f>
        <v>-0.69177096023922913</v>
      </c>
      <c r="H27" s="15"/>
    </row>
    <row r="28" spans="1:8" ht="15.75" x14ac:dyDescent="0.25">
      <c r="A28" s="93" t="s">
        <v>129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74">
        <v>211845</v>
      </c>
      <c r="F29" s="74">
        <v>70916</v>
      </c>
      <c r="G29" s="75">
        <f>F29/E29</f>
        <v>0.33475418348320707</v>
      </c>
      <c r="H29" s="15"/>
    </row>
    <row r="30" spans="1:8" ht="15.75" x14ac:dyDescent="0.25">
      <c r="A30" s="70" t="s">
        <v>123</v>
      </c>
      <c r="B30" s="13"/>
      <c r="C30" s="14"/>
      <c r="D30" s="73">
        <v>2</v>
      </c>
      <c r="E30" s="74">
        <v>35719</v>
      </c>
      <c r="F30" s="74">
        <v>17340</v>
      </c>
      <c r="G30" s="75">
        <f>F30/E30</f>
        <v>0.48545591981858394</v>
      </c>
      <c r="H30" s="15"/>
    </row>
    <row r="31" spans="1:8" ht="15.75" x14ac:dyDescent="0.25">
      <c r="A31" s="70" t="s">
        <v>130</v>
      </c>
      <c r="B31" s="13"/>
      <c r="C31" s="14"/>
      <c r="D31" s="73"/>
      <c r="E31" s="76"/>
      <c r="F31" s="74"/>
      <c r="G31" s="75"/>
      <c r="H31" s="15"/>
    </row>
    <row r="32" spans="1:8" ht="15.75" x14ac:dyDescent="0.25">
      <c r="A32" s="70" t="s">
        <v>132</v>
      </c>
      <c r="B32" s="13"/>
      <c r="C32" s="14"/>
      <c r="D32" s="73"/>
      <c r="E32" s="76"/>
      <c r="F32" s="74"/>
      <c r="G32" s="75"/>
      <c r="H32" s="15"/>
    </row>
    <row r="33" spans="1:8" ht="15.75" x14ac:dyDescent="0.25">
      <c r="A33" s="70" t="s">
        <v>58</v>
      </c>
      <c r="B33" s="13"/>
      <c r="C33" s="14"/>
      <c r="D33" s="73">
        <v>24</v>
      </c>
      <c r="E33" s="76">
        <v>1341300</v>
      </c>
      <c r="F33" s="76">
        <v>272292</v>
      </c>
      <c r="G33" s="75">
        <f>F33/E33</f>
        <v>0.20300603891746813</v>
      </c>
      <c r="H33" s="15"/>
    </row>
    <row r="34" spans="1:8" ht="15.75" x14ac:dyDescent="0.25">
      <c r="A34" s="93" t="s">
        <v>158</v>
      </c>
      <c r="B34" s="13"/>
      <c r="C34" s="14"/>
      <c r="D34" s="73"/>
      <c r="E34" s="74"/>
      <c r="F34" s="74"/>
      <c r="G34" s="75"/>
      <c r="H34" s="15"/>
    </row>
    <row r="35" spans="1:8" ht="15.75" x14ac:dyDescent="0.25">
      <c r="A35" s="93" t="s">
        <v>100</v>
      </c>
      <c r="B35" s="13"/>
      <c r="C35" s="14"/>
      <c r="D35" s="73">
        <v>2</v>
      </c>
      <c r="E35" s="74">
        <v>282353</v>
      </c>
      <c r="F35" s="74">
        <v>81850</v>
      </c>
      <c r="G35" s="75">
        <f>F35/E35</f>
        <v>0.28988535627388412</v>
      </c>
      <c r="H35" s="15"/>
    </row>
    <row r="36" spans="1:8" x14ac:dyDescent="0.2">
      <c r="A36" s="16" t="s">
        <v>28</v>
      </c>
      <c r="B36" s="13"/>
      <c r="C36" s="14"/>
      <c r="D36" s="77"/>
      <c r="E36" s="78">
        <v>265115</v>
      </c>
      <c r="F36" s="74">
        <v>50701</v>
      </c>
      <c r="G36" s="79"/>
      <c r="H36" s="15"/>
    </row>
    <row r="37" spans="1:8" x14ac:dyDescent="0.2">
      <c r="A37" s="16" t="s">
        <v>29</v>
      </c>
      <c r="B37" s="13"/>
      <c r="C37" s="14"/>
      <c r="D37" s="77"/>
      <c r="E37" s="78"/>
      <c r="F37" s="74"/>
      <c r="G37" s="79"/>
      <c r="H37" s="15"/>
    </row>
    <row r="38" spans="1:8" x14ac:dyDescent="0.2">
      <c r="A38" s="16" t="s">
        <v>30</v>
      </c>
      <c r="B38" s="13"/>
      <c r="C38" s="14"/>
      <c r="D38" s="77"/>
      <c r="E38" s="78"/>
      <c r="F38" s="76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82</v>
      </c>
      <c r="E40" s="82">
        <f>SUM(E9:E39)</f>
        <v>12295504</v>
      </c>
      <c r="F40" s="82">
        <f>SUM(F9:F39)</f>
        <v>2387806</v>
      </c>
      <c r="G40" s="83">
        <f>F40/E40</f>
        <v>0.1942015553002138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141</v>
      </c>
      <c r="F43" s="25" t="s">
        <v>141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142</v>
      </c>
      <c r="F44" s="88" t="s">
        <v>8</v>
      </c>
      <c r="G44" s="88" t="s">
        <v>143</v>
      </c>
      <c r="H44" s="15"/>
    </row>
    <row r="45" spans="1:8" ht="15.75" x14ac:dyDescent="0.25">
      <c r="A45" s="27" t="s">
        <v>33</v>
      </c>
      <c r="B45" s="28"/>
      <c r="C45" s="14"/>
      <c r="D45" s="73">
        <v>127</v>
      </c>
      <c r="E45" s="74">
        <v>26131625.579999998</v>
      </c>
      <c r="F45" s="74">
        <v>1341261.6599999999</v>
      </c>
      <c r="G45" s="75">
        <f t="shared" ref="G45:G51" si="1">1-(+F45/E45)</f>
        <v>0.94867285787890121</v>
      </c>
      <c r="H45" s="15"/>
    </row>
    <row r="46" spans="1:8" ht="15.75" x14ac:dyDescent="0.25">
      <c r="A46" s="27" t="s">
        <v>34</v>
      </c>
      <c r="B46" s="28"/>
      <c r="C46" s="14"/>
      <c r="D46" s="73">
        <v>3</v>
      </c>
      <c r="E46" s="74">
        <v>2594384.2799999998</v>
      </c>
      <c r="F46" s="74">
        <v>220062.23</v>
      </c>
      <c r="G46" s="75">
        <f t="shared" si="1"/>
        <v>0.91517747324617615</v>
      </c>
      <c r="H46" s="15"/>
    </row>
    <row r="47" spans="1:8" ht="15.75" x14ac:dyDescent="0.25">
      <c r="A47" s="27" t="s">
        <v>35</v>
      </c>
      <c r="B47" s="28"/>
      <c r="C47" s="14"/>
      <c r="D47" s="73">
        <v>161</v>
      </c>
      <c r="E47" s="74">
        <v>28181612.5</v>
      </c>
      <c r="F47" s="74">
        <v>1434529.72</v>
      </c>
      <c r="G47" s="75">
        <f t="shared" si="1"/>
        <v>0.94909696100604601</v>
      </c>
      <c r="H47" s="15"/>
    </row>
    <row r="48" spans="1:8" ht="15.75" x14ac:dyDescent="0.25">
      <c r="A48" s="27" t="s">
        <v>36</v>
      </c>
      <c r="B48" s="28"/>
      <c r="C48" s="14"/>
      <c r="D48" s="73">
        <v>15</v>
      </c>
      <c r="E48" s="74">
        <v>876631.5</v>
      </c>
      <c r="F48" s="74">
        <v>38936.14</v>
      </c>
      <c r="G48" s="75">
        <f t="shared" si="1"/>
        <v>0.95558437039964916</v>
      </c>
      <c r="H48" s="15"/>
    </row>
    <row r="49" spans="1:8" ht="15.75" x14ac:dyDescent="0.25">
      <c r="A49" s="27" t="s">
        <v>37</v>
      </c>
      <c r="B49" s="28"/>
      <c r="C49" s="14"/>
      <c r="D49" s="73">
        <v>103</v>
      </c>
      <c r="E49" s="74">
        <v>10194343.77</v>
      </c>
      <c r="F49" s="74">
        <v>557409.5</v>
      </c>
      <c r="G49" s="75">
        <f t="shared" si="1"/>
        <v>0.94532168891141877</v>
      </c>
      <c r="H49" s="15"/>
    </row>
    <row r="50" spans="1:8" ht="15.75" x14ac:dyDescent="0.25">
      <c r="A50" s="27" t="s">
        <v>38</v>
      </c>
      <c r="B50" s="28"/>
      <c r="C50" s="14"/>
      <c r="D50" s="73">
        <v>2</v>
      </c>
      <c r="E50" s="74">
        <v>207487</v>
      </c>
      <c r="F50" s="74">
        <v>-1148</v>
      </c>
      <c r="G50" s="75">
        <f t="shared" si="1"/>
        <v>1.0055328767585439</v>
      </c>
      <c r="H50" s="15"/>
    </row>
    <row r="51" spans="1:8" ht="15.75" x14ac:dyDescent="0.25">
      <c r="A51" s="27" t="s">
        <v>39</v>
      </c>
      <c r="B51" s="28"/>
      <c r="C51" s="14"/>
      <c r="D51" s="73">
        <v>19</v>
      </c>
      <c r="E51" s="74">
        <v>1701245</v>
      </c>
      <c r="F51" s="74">
        <v>170875</v>
      </c>
      <c r="G51" s="75">
        <f t="shared" si="1"/>
        <v>0.89955885248744305</v>
      </c>
      <c r="H51" s="15"/>
    </row>
    <row r="52" spans="1:8" ht="15.75" x14ac:dyDescent="0.25">
      <c r="A52" s="27" t="s">
        <v>40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41</v>
      </c>
      <c r="B53" s="28"/>
      <c r="C53" s="14"/>
      <c r="D53" s="73">
        <v>4</v>
      </c>
      <c r="E53" s="74">
        <v>263125</v>
      </c>
      <c r="F53" s="74">
        <v>45410</v>
      </c>
      <c r="G53" s="75">
        <f>1-(+F53/E53)</f>
        <v>0.82742042755344425</v>
      </c>
      <c r="H53" s="15"/>
    </row>
    <row r="54" spans="1:8" ht="15.75" x14ac:dyDescent="0.25">
      <c r="A54" s="29" t="s">
        <v>60</v>
      </c>
      <c r="B54" s="30"/>
      <c r="C54" s="14"/>
      <c r="D54" s="73">
        <v>2</v>
      </c>
      <c r="E54" s="74">
        <v>51800</v>
      </c>
      <c r="F54" s="74">
        <v>-15800</v>
      </c>
      <c r="G54" s="75">
        <f>1-(+F54/E54)</f>
        <v>1.3050193050193051</v>
      </c>
      <c r="H54" s="15"/>
    </row>
    <row r="55" spans="1:8" ht="15.75" x14ac:dyDescent="0.25">
      <c r="A55" s="27" t="s">
        <v>61</v>
      </c>
      <c r="B55" s="30"/>
      <c r="C55" s="14"/>
      <c r="D55" s="73">
        <v>917</v>
      </c>
      <c r="E55" s="74">
        <v>101267860.84</v>
      </c>
      <c r="F55" s="74">
        <v>11436934.68</v>
      </c>
      <c r="G55" s="75">
        <f>1-(+F55/E55)</f>
        <v>0.88706254299110765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78"/>
      <c r="F60" s="76"/>
      <c r="G60" s="79"/>
      <c r="H60" s="15"/>
    </row>
    <row r="61" spans="1:8" ht="15.75" x14ac:dyDescent="0.25">
      <c r="A61" s="32"/>
      <c r="B61" s="18"/>
      <c r="C61" s="21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33"/>
      <c r="D62" s="81">
        <f>SUM(D45:D58)</f>
        <v>1353</v>
      </c>
      <c r="E62" s="82">
        <f>SUM(E45:E61)</f>
        <v>171470115.47</v>
      </c>
      <c r="F62" s="82">
        <f>SUM(F45:F61)</f>
        <v>15228470.93</v>
      </c>
      <c r="G62" s="83">
        <f>1-(+F62/E62)</f>
        <v>0.91118877544195542</v>
      </c>
      <c r="H62" s="2"/>
    </row>
    <row r="63" spans="1:8" ht="18" x14ac:dyDescent="0.25">
      <c r="A63" s="33"/>
      <c r="B63" s="33"/>
      <c r="C63" s="36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36"/>
      <c r="E64" s="36"/>
      <c r="F64" s="37">
        <f>F62+F40</f>
        <v>17616276.93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A4" sqref="A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AUGUST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103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8</v>
      </c>
      <c r="E10" s="99">
        <v>2961707</v>
      </c>
      <c r="F10" s="74">
        <v>349439.5</v>
      </c>
      <c r="G10" s="100">
        <f>F10/E10</f>
        <v>0.11798584397443772</v>
      </c>
      <c r="H10" s="15"/>
    </row>
    <row r="11" spans="1:8" ht="15.75" x14ac:dyDescent="0.25">
      <c r="A11" s="93" t="s">
        <v>106</v>
      </c>
      <c r="B11" s="13"/>
      <c r="C11" s="14"/>
      <c r="D11" s="73">
        <v>10</v>
      </c>
      <c r="E11" s="99">
        <v>372543</v>
      </c>
      <c r="F11" s="74">
        <v>88404</v>
      </c>
      <c r="G11" s="100">
        <f>F11/E11</f>
        <v>0.23729878161715559</v>
      </c>
      <c r="H11" s="15"/>
    </row>
    <row r="12" spans="1:8" ht="15.75" x14ac:dyDescent="0.2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 x14ac:dyDescent="0.25">
      <c r="A13" s="93" t="s">
        <v>110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73">
        <v>2</v>
      </c>
      <c r="E14" s="99">
        <v>544055</v>
      </c>
      <c r="F14" s="74">
        <v>141075</v>
      </c>
      <c r="G14" s="100">
        <f>F14/E14</f>
        <v>0.25930282783909714</v>
      </c>
      <c r="H14" s="15"/>
    </row>
    <row r="15" spans="1:8" ht="15.75" x14ac:dyDescent="0.2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 x14ac:dyDescent="0.25">
      <c r="A16" s="93" t="s">
        <v>10</v>
      </c>
      <c r="B16" s="13"/>
      <c r="C16" s="14"/>
      <c r="D16" s="73"/>
      <c r="E16" s="99"/>
      <c r="F16" s="74"/>
      <c r="G16" s="100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99">
        <v>956433</v>
      </c>
      <c r="F17" s="74">
        <v>83740</v>
      </c>
      <c r="G17" s="75">
        <f t="shared" ref="G17:G23" si="0">F17/E17</f>
        <v>8.7554486304843096E-2</v>
      </c>
      <c r="H17" s="15"/>
    </row>
    <row r="18" spans="1:8" ht="15.75" x14ac:dyDescent="0.25">
      <c r="A18" s="93" t="s">
        <v>15</v>
      </c>
      <c r="B18" s="13"/>
      <c r="C18" s="14"/>
      <c r="D18" s="73">
        <v>3</v>
      </c>
      <c r="E18" s="99">
        <v>1003972</v>
      </c>
      <c r="F18" s="74">
        <v>277664.5</v>
      </c>
      <c r="G18" s="100">
        <f t="shared" si="0"/>
        <v>0.27656597992772708</v>
      </c>
      <c r="H18" s="15"/>
    </row>
    <row r="19" spans="1:8" ht="15.75" x14ac:dyDescent="0.25">
      <c r="A19" s="93" t="s">
        <v>54</v>
      </c>
      <c r="B19" s="13"/>
      <c r="C19" s="14"/>
      <c r="D19" s="73">
        <v>1</v>
      </c>
      <c r="E19" s="99">
        <v>451801</v>
      </c>
      <c r="F19" s="74">
        <v>170180.5</v>
      </c>
      <c r="G19" s="75">
        <f t="shared" si="0"/>
        <v>0.37667136637590443</v>
      </c>
      <c r="H19" s="15"/>
    </row>
    <row r="20" spans="1:8" ht="15.75" x14ac:dyDescent="0.2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119</v>
      </c>
      <c r="B21" s="13"/>
      <c r="C21" s="14"/>
      <c r="D21" s="73"/>
      <c r="E21" s="99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7</v>
      </c>
      <c r="E22" s="99">
        <v>3198374</v>
      </c>
      <c r="F22" s="74">
        <v>-169353</v>
      </c>
      <c r="G22" s="75">
        <f t="shared" si="0"/>
        <v>-5.2949717575242923E-2</v>
      </c>
      <c r="H22" s="15"/>
    </row>
    <row r="23" spans="1:8" ht="15.75" x14ac:dyDescent="0.25">
      <c r="A23" s="93" t="s">
        <v>56</v>
      </c>
      <c r="B23" s="13"/>
      <c r="C23" s="14"/>
      <c r="D23" s="73">
        <v>3</v>
      </c>
      <c r="E23" s="99">
        <v>1095026</v>
      </c>
      <c r="F23" s="74">
        <v>145632.5</v>
      </c>
      <c r="G23" s="75">
        <f t="shared" si="0"/>
        <v>0.13299455903330148</v>
      </c>
      <c r="H23" s="15"/>
    </row>
    <row r="24" spans="1:8" ht="15.75" x14ac:dyDescent="0.25">
      <c r="A24" s="94" t="s">
        <v>20</v>
      </c>
      <c r="B24" s="13"/>
      <c r="C24" s="14"/>
      <c r="D24" s="73">
        <v>4</v>
      </c>
      <c r="E24" s="99">
        <v>851665</v>
      </c>
      <c r="F24" s="74">
        <v>155077</v>
      </c>
      <c r="G24" s="75">
        <f>F24/E24</f>
        <v>0.18208685339893033</v>
      </c>
      <c r="H24" s="15"/>
    </row>
    <row r="25" spans="1:8" ht="15.75" x14ac:dyDescent="0.25">
      <c r="A25" s="94" t="s">
        <v>21</v>
      </c>
      <c r="B25" s="13"/>
      <c r="C25" s="14"/>
      <c r="D25" s="73">
        <v>13</v>
      </c>
      <c r="E25" s="99">
        <v>257524</v>
      </c>
      <c r="F25" s="74">
        <v>257524</v>
      </c>
      <c r="G25" s="75">
        <f>F25/E25</f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99">
        <v>65052</v>
      </c>
      <c r="F27" s="74">
        <v>-142321</v>
      </c>
      <c r="G27" s="75">
        <f>F27/E27</f>
        <v>-2.1878036032712291</v>
      </c>
      <c r="H27" s="15"/>
    </row>
    <row r="28" spans="1:8" ht="15.75" x14ac:dyDescent="0.25">
      <c r="A28" s="93" t="s">
        <v>129</v>
      </c>
      <c r="B28" s="13"/>
      <c r="C28" s="14"/>
      <c r="D28" s="73"/>
      <c r="E28" s="99"/>
      <c r="F28" s="74"/>
      <c r="G28" s="100"/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99">
        <v>182507</v>
      </c>
      <c r="F29" s="74">
        <v>82594</v>
      </c>
      <c r="G29" s="75">
        <f>F29/E29</f>
        <v>0.45255250483543097</v>
      </c>
      <c r="H29" s="15"/>
    </row>
    <row r="30" spans="1:8" ht="15.75" x14ac:dyDescent="0.25">
      <c r="A30" s="70" t="s">
        <v>123</v>
      </c>
      <c r="B30" s="13"/>
      <c r="C30" s="14"/>
      <c r="D30" s="101"/>
      <c r="E30" s="99"/>
      <c r="F30" s="99"/>
      <c r="G30" s="102"/>
      <c r="H30" s="15"/>
    </row>
    <row r="31" spans="1:8" ht="15.75" x14ac:dyDescent="0.25">
      <c r="A31" s="70" t="s">
        <v>130</v>
      </c>
      <c r="B31" s="13"/>
      <c r="C31" s="14"/>
      <c r="D31" s="73"/>
      <c r="E31" s="103"/>
      <c r="F31" s="74"/>
      <c r="G31" s="100"/>
      <c r="H31" s="15"/>
    </row>
    <row r="32" spans="1:8" ht="15.75" x14ac:dyDescent="0.25">
      <c r="A32" s="70" t="s">
        <v>132</v>
      </c>
      <c r="B32" s="13"/>
      <c r="C32" s="14"/>
      <c r="D32" s="73"/>
      <c r="E32" s="103"/>
      <c r="F32" s="74"/>
      <c r="G32" s="100"/>
      <c r="H32" s="15"/>
    </row>
    <row r="33" spans="1:8" ht="15.75" x14ac:dyDescent="0.25">
      <c r="A33" s="70" t="s">
        <v>58</v>
      </c>
      <c r="B33" s="13"/>
      <c r="C33" s="14"/>
      <c r="D33" s="73">
        <v>6</v>
      </c>
      <c r="E33" s="103">
        <v>1248890</v>
      </c>
      <c r="F33" s="76">
        <v>160253</v>
      </c>
      <c r="G33" s="100">
        <f>F33/E33</f>
        <v>0.1283163449142839</v>
      </c>
      <c r="H33" s="15"/>
    </row>
    <row r="34" spans="1:8" ht="15.75" x14ac:dyDescent="0.25">
      <c r="A34" s="93" t="s">
        <v>158</v>
      </c>
      <c r="B34" s="13"/>
      <c r="C34" s="14"/>
      <c r="D34" s="73">
        <v>2</v>
      </c>
      <c r="E34" s="99">
        <v>345883</v>
      </c>
      <c r="F34" s="74">
        <v>96387</v>
      </c>
      <c r="G34" s="100">
        <f>F34/E34</f>
        <v>0.27866937663892127</v>
      </c>
      <c r="H34" s="15"/>
    </row>
    <row r="35" spans="1:8" ht="15.75" x14ac:dyDescent="0.25">
      <c r="A35" s="93" t="s">
        <v>100</v>
      </c>
      <c r="B35" s="13"/>
      <c r="C35" s="14"/>
      <c r="D35" s="73">
        <v>1</v>
      </c>
      <c r="E35" s="99">
        <v>182594</v>
      </c>
      <c r="F35" s="74">
        <v>46655</v>
      </c>
      <c r="G35" s="100">
        <f>F35/E35</f>
        <v>0.25551222931750223</v>
      </c>
      <c r="H35" s="15"/>
    </row>
    <row r="36" spans="1:8" x14ac:dyDescent="0.2">
      <c r="A36" s="16" t="s">
        <v>28</v>
      </c>
      <c r="B36" s="13"/>
      <c r="C36" s="14"/>
      <c r="D36" s="77"/>
      <c r="E36" s="103"/>
      <c r="F36" s="76"/>
      <c r="G36" s="79"/>
      <c r="H36" s="15"/>
    </row>
    <row r="37" spans="1:8" x14ac:dyDescent="0.2">
      <c r="A37" s="16" t="s">
        <v>29</v>
      </c>
      <c r="B37" s="13"/>
      <c r="C37" s="14"/>
      <c r="D37" s="77"/>
      <c r="E37" s="103"/>
      <c r="F37" s="76"/>
      <c r="G37" s="79"/>
      <c r="H37" s="15"/>
    </row>
    <row r="38" spans="1:8" x14ac:dyDescent="0.2">
      <c r="A38" s="16" t="s">
        <v>30</v>
      </c>
      <c r="B38" s="13"/>
      <c r="C38" s="14"/>
      <c r="D38" s="77"/>
      <c r="E38" s="99"/>
      <c r="F38" s="74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64</v>
      </c>
      <c r="E40" s="82">
        <f>SUM(E9:E39)</f>
        <v>13718026</v>
      </c>
      <c r="F40" s="82">
        <f>SUM(F9:F39)</f>
        <v>1742952</v>
      </c>
      <c r="G40" s="83">
        <f>F40/E40</f>
        <v>0.1270555982325737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141</v>
      </c>
      <c r="F43" s="25" t="s">
        <v>141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142</v>
      </c>
      <c r="F44" s="88" t="s">
        <v>8</v>
      </c>
      <c r="G44" s="88" t="s">
        <v>143</v>
      </c>
      <c r="H44" s="15"/>
    </row>
    <row r="45" spans="1:8" ht="15.75" x14ac:dyDescent="0.25">
      <c r="A45" s="27" t="s">
        <v>33</v>
      </c>
      <c r="B45" s="28"/>
      <c r="C45" s="14"/>
      <c r="D45" s="73">
        <v>52</v>
      </c>
      <c r="E45" s="74">
        <v>7719790.2999999998</v>
      </c>
      <c r="F45" s="74">
        <v>503328.05</v>
      </c>
      <c r="G45" s="75">
        <f>1-(+F45/E45)</f>
        <v>0.93480029502873929</v>
      </c>
      <c r="H45" s="15"/>
    </row>
    <row r="46" spans="1:8" ht="15.75" x14ac:dyDescent="0.25">
      <c r="A46" s="27" t="s">
        <v>34</v>
      </c>
      <c r="B46" s="28"/>
      <c r="C46" s="14"/>
      <c r="D46" s="73">
        <v>10</v>
      </c>
      <c r="E46" s="74">
        <v>4879004.75</v>
      </c>
      <c r="F46" s="74">
        <v>556169.48</v>
      </c>
      <c r="G46" s="75">
        <f t="shared" ref="G46:G55" si="1">1-(+F46/E46)</f>
        <v>0.88600759611886015</v>
      </c>
      <c r="H46" s="15"/>
    </row>
    <row r="47" spans="1:8" ht="15.75" x14ac:dyDescent="0.25">
      <c r="A47" s="27" t="s">
        <v>35</v>
      </c>
      <c r="B47" s="28"/>
      <c r="C47" s="14"/>
      <c r="D47" s="73">
        <v>173</v>
      </c>
      <c r="E47" s="74">
        <v>14244208.199999999</v>
      </c>
      <c r="F47" s="74">
        <v>909266.38</v>
      </c>
      <c r="G47" s="75">
        <f t="shared" si="1"/>
        <v>0.93616588811163259</v>
      </c>
      <c r="H47" s="15"/>
    </row>
    <row r="48" spans="1:8" ht="15.75" x14ac:dyDescent="0.25">
      <c r="A48" s="27" t="s">
        <v>36</v>
      </c>
      <c r="B48" s="28"/>
      <c r="C48" s="14"/>
      <c r="D48" s="73"/>
      <c r="E48" s="74"/>
      <c r="F48" s="74"/>
      <c r="G48" s="75"/>
      <c r="H48" s="15"/>
    </row>
    <row r="49" spans="1:8" ht="15.75" x14ac:dyDescent="0.25">
      <c r="A49" s="27" t="s">
        <v>37</v>
      </c>
      <c r="B49" s="28"/>
      <c r="C49" s="14"/>
      <c r="D49" s="73">
        <v>114</v>
      </c>
      <c r="E49" s="74">
        <v>18140653.870000001</v>
      </c>
      <c r="F49" s="74">
        <v>1271154.75</v>
      </c>
      <c r="G49" s="75">
        <f t="shared" si="1"/>
        <v>0.92992784278287977</v>
      </c>
      <c r="H49" s="15"/>
    </row>
    <row r="50" spans="1:8" ht="15.75" x14ac:dyDescent="0.25">
      <c r="A50" s="27" t="s">
        <v>38</v>
      </c>
      <c r="B50" s="28"/>
      <c r="C50" s="14"/>
      <c r="D50" s="73">
        <v>8</v>
      </c>
      <c r="E50" s="74">
        <v>1609102</v>
      </c>
      <c r="F50" s="74">
        <v>73884.7</v>
      </c>
      <c r="G50" s="75">
        <f t="shared" si="1"/>
        <v>0.95408327129044646</v>
      </c>
      <c r="H50" s="15"/>
    </row>
    <row r="51" spans="1:8" ht="15.75" x14ac:dyDescent="0.25">
      <c r="A51" s="27" t="s">
        <v>39</v>
      </c>
      <c r="B51" s="28"/>
      <c r="C51" s="14"/>
      <c r="D51" s="73">
        <v>9</v>
      </c>
      <c r="E51" s="74">
        <v>2313625</v>
      </c>
      <c r="F51" s="74">
        <v>222690.29</v>
      </c>
      <c r="G51" s="75">
        <f t="shared" si="1"/>
        <v>0.90374832135717753</v>
      </c>
      <c r="H51" s="15"/>
    </row>
    <row r="52" spans="1:8" ht="15.75" x14ac:dyDescent="0.25">
      <c r="A52" s="27" t="s">
        <v>40</v>
      </c>
      <c r="B52" s="28"/>
      <c r="C52" s="14"/>
      <c r="D52" s="73">
        <v>2</v>
      </c>
      <c r="E52" s="74">
        <v>260140</v>
      </c>
      <c r="F52" s="74">
        <v>23250</v>
      </c>
      <c r="G52" s="75">
        <f t="shared" si="1"/>
        <v>0.91062504805104938</v>
      </c>
      <c r="H52" s="15"/>
    </row>
    <row r="53" spans="1:8" ht="15.75" x14ac:dyDescent="0.25">
      <c r="A53" s="27" t="s">
        <v>41</v>
      </c>
      <c r="B53" s="28"/>
      <c r="C53" s="14"/>
      <c r="D53" s="73">
        <v>2</v>
      </c>
      <c r="E53" s="74">
        <v>449875</v>
      </c>
      <c r="F53" s="74">
        <v>69425</v>
      </c>
      <c r="G53" s="75">
        <f t="shared" si="1"/>
        <v>0.84567935537649341</v>
      </c>
      <c r="H53" s="15"/>
    </row>
    <row r="54" spans="1:8" ht="15.75" x14ac:dyDescent="0.25">
      <c r="A54" s="29" t="s">
        <v>60</v>
      </c>
      <c r="B54" s="30"/>
      <c r="C54" s="14"/>
      <c r="D54" s="73">
        <v>3</v>
      </c>
      <c r="E54" s="74">
        <v>277100</v>
      </c>
      <c r="F54" s="74">
        <v>17200</v>
      </c>
      <c r="G54" s="75">
        <f t="shared" si="1"/>
        <v>0.93792854565138939</v>
      </c>
      <c r="H54" s="15"/>
    </row>
    <row r="55" spans="1:8" ht="15.75" x14ac:dyDescent="0.25">
      <c r="A55" s="27" t="s">
        <v>61</v>
      </c>
      <c r="B55" s="30"/>
      <c r="C55" s="14"/>
      <c r="D55" s="73">
        <v>630</v>
      </c>
      <c r="E55" s="74">
        <v>70114252.5</v>
      </c>
      <c r="F55" s="74">
        <v>7999536.9000000004</v>
      </c>
      <c r="G55" s="75">
        <f t="shared" si="1"/>
        <v>0.88590712138020722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21"/>
      <c r="D61" s="77"/>
      <c r="E61" s="97"/>
      <c r="F61" s="80"/>
      <c r="G61" s="79"/>
      <c r="H61" s="2"/>
    </row>
    <row r="62" spans="1:8" ht="18" x14ac:dyDescent="0.25">
      <c r="A62" s="20" t="s">
        <v>45</v>
      </c>
      <c r="B62" s="20"/>
      <c r="C62" s="39"/>
      <c r="D62" s="81">
        <f>SUM(D45:D58)</f>
        <v>1003</v>
      </c>
      <c r="E62" s="82">
        <f>SUM(E45:E61)</f>
        <v>120007751.62</v>
      </c>
      <c r="F62" s="82">
        <f>SUM(F45:F61)</f>
        <v>11645905.550000001</v>
      </c>
      <c r="G62" s="83">
        <f>1-(F62/E62)</f>
        <v>0.90295705575022922</v>
      </c>
      <c r="H62" s="2"/>
    </row>
    <row r="63" spans="1:8" ht="18" x14ac:dyDescent="0.25">
      <c r="A63" s="33"/>
      <c r="B63" s="33"/>
      <c r="C63" s="39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F62+F40</f>
        <v>13388857.550000001</v>
      </c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A4" sqref="A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AUGUST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3</v>
      </c>
      <c r="E10" s="74">
        <v>384520</v>
      </c>
      <c r="F10" s="74">
        <v>43178</v>
      </c>
      <c r="G10" s="75">
        <f>F10/E10</f>
        <v>0.11229064808072402</v>
      </c>
      <c r="H10" s="15"/>
    </row>
    <row r="11" spans="1:8" ht="15.75" x14ac:dyDescent="0.25">
      <c r="A11" s="93" t="s">
        <v>103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91758</v>
      </c>
      <c r="F12" s="74">
        <v>26684</v>
      </c>
      <c r="G12" s="75">
        <f>F12/E12</f>
        <v>0.29080843087251246</v>
      </c>
      <c r="H12" s="15"/>
    </row>
    <row r="13" spans="1:8" ht="15.75" x14ac:dyDescent="0.2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137</v>
      </c>
      <c r="B14" s="13"/>
      <c r="C14" s="14"/>
      <c r="D14" s="73">
        <v>3</v>
      </c>
      <c r="E14" s="74">
        <v>2520622</v>
      </c>
      <c r="F14" s="74">
        <v>144450</v>
      </c>
      <c r="G14" s="75">
        <f>F14/E14</f>
        <v>5.7307283678393668E-2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114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139</v>
      </c>
      <c r="B17" s="13"/>
      <c r="C17" s="14"/>
      <c r="D17" s="73">
        <v>3</v>
      </c>
      <c r="E17" s="74">
        <v>1130525</v>
      </c>
      <c r="F17" s="74">
        <v>92274.5</v>
      </c>
      <c r="G17" s="75">
        <f>F17/E17</f>
        <v>8.1620928329758299E-2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706214</v>
      </c>
      <c r="F18" s="74">
        <v>188822.5</v>
      </c>
      <c r="G18" s="75">
        <f>F18/E18</f>
        <v>0.26737292095597087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104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130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134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121</v>
      </c>
      <c r="B23" s="13"/>
      <c r="C23" s="14"/>
      <c r="D23" s="73">
        <v>5</v>
      </c>
      <c r="E23" s="74">
        <v>1003858</v>
      </c>
      <c r="F23" s="74">
        <v>165396</v>
      </c>
      <c r="G23" s="75">
        <f>F23/E23</f>
        <v>0.16476035455213786</v>
      </c>
      <c r="H23" s="15"/>
    </row>
    <row r="24" spans="1:8" ht="15.75" x14ac:dyDescent="0.25">
      <c r="A24" s="93" t="s">
        <v>147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54433</v>
      </c>
      <c r="F25" s="74">
        <v>5798.5</v>
      </c>
      <c r="G25" s="75">
        <f>F25/E25</f>
        <v>0.10652545330957323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156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112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100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105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17</v>
      </c>
      <c r="E39" s="82">
        <f>SUM(E9:E38)</f>
        <v>5891930</v>
      </c>
      <c r="F39" s="82">
        <f>SUM(F9:F38)</f>
        <v>666603.5</v>
      </c>
      <c r="G39" s="83">
        <f>F39/E39</f>
        <v>0.11313839438010974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55</v>
      </c>
      <c r="E46" s="74">
        <v>2133905.5</v>
      </c>
      <c r="F46" s="74">
        <v>187072.54</v>
      </c>
      <c r="G46" s="75">
        <f>1-(+F46/E46)</f>
        <v>0.91233325936879583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938227</v>
      </c>
      <c r="F47" s="74">
        <v>43173.89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47</v>
      </c>
      <c r="E48" s="74">
        <v>4152062</v>
      </c>
      <c r="F48" s="74">
        <v>402434.36</v>
      </c>
      <c r="G48" s="75">
        <f>1-(+F48/E48)</f>
        <v>0.90307602343124938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16</v>
      </c>
      <c r="E50" s="74">
        <v>1125070</v>
      </c>
      <c r="F50" s="74">
        <v>54025</v>
      </c>
      <c r="G50" s="75">
        <f>1-(+F50/E50)</f>
        <v>0.951980765641249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537</v>
      </c>
      <c r="E54" s="74">
        <v>44480925.450000003</v>
      </c>
      <c r="F54" s="74">
        <v>5380278.6900000004</v>
      </c>
      <c r="G54" s="75">
        <f>1-(+F54/E54)</f>
        <v>0.87904301370600191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 x14ac:dyDescent="0.25">
      <c r="A56" s="72" t="s">
        <v>133</v>
      </c>
      <c r="B56" s="30"/>
      <c r="C56" s="14"/>
      <c r="D56" s="73">
        <v>173</v>
      </c>
      <c r="E56" s="74">
        <v>25596581.32</v>
      </c>
      <c r="F56" s="74">
        <v>2736751.96</v>
      </c>
      <c r="G56" s="75">
        <f>1-(+F56/E56)</f>
        <v>0.89308134841188236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832</v>
      </c>
      <c r="E62" s="82">
        <f>SUM(E44:E61)</f>
        <v>78426771.270000011</v>
      </c>
      <c r="F62" s="82">
        <f>SUM(F44:F61)</f>
        <v>8803736.4400000013</v>
      </c>
      <c r="G62" s="83">
        <f>1-(+F62/E62)</f>
        <v>0.8877457748491091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9470339.9400000013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A4" sqref="A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AUGUST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103</v>
      </c>
      <c r="B11" s="13"/>
      <c r="C11" s="14"/>
      <c r="D11" s="73">
        <v>6</v>
      </c>
      <c r="E11" s="99">
        <v>1120049</v>
      </c>
      <c r="F11" s="74">
        <v>310785</v>
      </c>
      <c r="G11" s="75">
        <f t="shared" ref="G11:G23" si="0">F11/E11</f>
        <v>0.27747446763489814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99">
        <v>77397</v>
      </c>
      <c r="F13" s="74">
        <v>24444</v>
      </c>
      <c r="G13" s="75">
        <f t="shared" si="0"/>
        <v>0.31582619481375246</v>
      </c>
      <c r="H13" s="15"/>
    </row>
    <row r="14" spans="1:8" ht="15.75" x14ac:dyDescent="0.25">
      <c r="A14" s="93" t="s">
        <v>137</v>
      </c>
      <c r="B14" s="13"/>
      <c r="C14" s="14"/>
      <c r="D14" s="73">
        <v>2</v>
      </c>
      <c r="E14" s="99">
        <v>1121774</v>
      </c>
      <c r="F14" s="74">
        <v>287106</v>
      </c>
      <c r="G14" s="75">
        <f t="shared" si="0"/>
        <v>0.25593925336119394</v>
      </c>
      <c r="H14" s="15"/>
    </row>
    <row r="15" spans="1:8" ht="15.75" x14ac:dyDescent="0.25">
      <c r="A15" s="93" t="s">
        <v>25</v>
      </c>
      <c r="B15" s="13"/>
      <c r="C15" s="14"/>
      <c r="D15" s="73">
        <v>1</v>
      </c>
      <c r="E15" s="99">
        <v>142088</v>
      </c>
      <c r="F15" s="74">
        <v>45676</v>
      </c>
      <c r="G15" s="75">
        <f t="shared" si="0"/>
        <v>0.32146275547547998</v>
      </c>
      <c r="H15" s="15"/>
    </row>
    <row r="16" spans="1:8" ht="15.75" x14ac:dyDescent="0.25">
      <c r="A16" s="93" t="s">
        <v>114</v>
      </c>
      <c r="B16" s="13"/>
      <c r="C16" s="14"/>
      <c r="D16" s="73">
        <v>1</v>
      </c>
      <c r="E16" s="99">
        <v>44463</v>
      </c>
      <c r="F16" s="74">
        <v>6587</v>
      </c>
      <c r="G16" s="75">
        <f t="shared" si="0"/>
        <v>0.14814564919146256</v>
      </c>
      <c r="H16" s="15"/>
    </row>
    <row r="17" spans="1:8" ht="15.75" x14ac:dyDescent="0.25">
      <c r="A17" s="93" t="s">
        <v>139</v>
      </c>
      <c r="B17" s="13"/>
      <c r="C17" s="14"/>
      <c r="D17" s="73">
        <v>2</v>
      </c>
      <c r="E17" s="99">
        <v>232008</v>
      </c>
      <c r="F17" s="74">
        <v>9149</v>
      </c>
      <c r="G17" s="75">
        <f t="shared" si="0"/>
        <v>3.9433985034998793E-2</v>
      </c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99">
        <v>250751</v>
      </c>
      <c r="F18" s="74">
        <v>108284</v>
      </c>
      <c r="G18" s="75">
        <f t="shared" si="0"/>
        <v>0.43183875637584695</v>
      </c>
      <c r="H18" s="15"/>
    </row>
    <row r="19" spans="1:8" ht="15.75" x14ac:dyDescent="0.25">
      <c r="A19" s="93" t="s">
        <v>15</v>
      </c>
      <c r="B19" s="13"/>
      <c r="C19" s="14"/>
      <c r="D19" s="73">
        <v>3</v>
      </c>
      <c r="E19" s="99">
        <v>1488934</v>
      </c>
      <c r="F19" s="74">
        <v>384491.5</v>
      </c>
      <c r="G19" s="75">
        <f t="shared" si="0"/>
        <v>0.2582327356350248</v>
      </c>
      <c r="H19" s="15"/>
    </row>
    <row r="20" spans="1:8" ht="15.75" x14ac:dyDescent="0.25">
      <c r="A20" s="93" t="s">
        <v>104</v>
      </c>
      <c r="B20" s="13"/>
      <c r="C20" s="14"/>
      <c r="D20" s="73">
        <v>3</v>
      </c>
      <c r="E20" s="99">
        <v>33200</v>
      </c>
      <c r="F20" s="74">
        <v>34300</v>
      </c>
      <c r="G20" s="75">
        <f t="shared" si="0"/>
        <v>1.0331325301204819</v>
      </c>
      <c r="H20" s="15"/>
    </row>
    <row r="21" spans="1:8" ht="15.75" x14ac:dyDescent="0.25">
      <c r="A21" s="93" t="s">
        <v>130</v>
      </c>
      <c r="B21" s="13"/>
      <c r="C21" s="14"/>
      <c r="D21" s="73">
        <v>2</v>
      </c>
      <c r="E21" s="99">
        <v>334307</v>
      </c>
      <c r="F21" s="74">
        <v>108516.5</v>
      </c>
      <c r="G21" s="75">
        <f t="shared" si="0"/>
        <v>0.32460133948735742</v>
      </c>
      <c r="H21" s="15"/>
    </row>
    <row r="22" spans="1:8" ht="15.75" x14ac:dyDescent="0.25">
      <c r="A22" s="93" t="s">
        <v>134</v>
      </c>
      <c r="B22" s="13"/>
      <c r="C22" s="14"/>
      <c r="D22" s="73"/>
      <c r="E22" s="99"/>
      <c r="F22" s="74"/>
      <c r="G22" s="75"/>
      <c r="H22" s="15"/>
    </row>
    <row r="23" spans="1:8" ht="15.75" x14ac:dyDescent="0.25">
      <c r="A23" s="93" t="s">
        <v>121</v>
      </c>
      <c r="B23" s="13"/>
      <c r="C23" s="14"/>
      <c r="D23" s="73">
        <v>20</v>
      </c>
      <c r="E23" s="99">
        <v>2031946</v>
      </c>
      <c r="F23" s="74">
        <v>501136.5</v>
      </c>
      <c r="G23" s="75">
        <f t="shared" si="0"/>
        <v>0.24662884742015781</v>
      </c>
      <c r="H23" s="15"/>
    </row>
    <row r="24" spans="1:8" ht="15.75" x14ac:dyDescent="0.25">
      <c r="A24" s="93" t="s">
        <v>147</v>
      </c>
      <c r="B24" s="13"/>
      <c r="C24" s="14"/>
      <c r="D24" s="73"/>
      <c r="E24" s="99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619521</v>
      </c>
      <c r="F25" s="74">
        <v>92211.5</v>
      </c>
      <c r="G25" s="75">
        <f>F25/E25</f>
        <v>0.14884321919676655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156</v>
      </c>
      <c r="B29" s="13"/>
      <c r="C29" s="14"/>
      <c r="D29" s="73"/>
      <c r="E29" s="99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>
        <v>1</v>
      </c>
      <c r="E30" s="99">
        <v>48997</v>
      </c>
      <c r="F30" s="74">
        <v>13463</v>
      </c>
      <c r="G30" s="75">
        <f>F30/E30</f>
        <v>0.27477192481172319</v>
      </c>
      <c r="H30" s="15"/>
    </row>
    <row r="31" spans="1:8" ht="15.75" x14ac:dyDescent="0.25">
      <c r="A31" s="70" t="s">
        <v>112</v>
      </c>
      <c r="B31" s="13"/>
      <c r="C31" s="14"/>
      <c r="D31" s="73"/>
      <c r="E31" s="99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>
        <v>1</v>
      </c>
      <c r="E32" s="99">
        <v>144771</v>
      </c>
      <c r="F32" s="74">
        <v>51369</v>
      </c>
      <c r="G32" s="75">
        <f>F32/E32</f>
        <v>0.35482935118221193</v>
      </c>
      <c r="H32" s="15"/>
    </row>
    <row r="33" spans="1:8" ht="15.75" x14ac:dyDescent="0.25">
      <c r="A33" s="70" t="s">
        <v>100</v>
      </c>
      <c r="B33" s="13"/>
      <c r="C33" s="14"/>
      <c r="D33" s="73">
        <v>1</v>
      </c>
      <c r="E33" s="99">
        <v>16665</v>
      </c>
      <c r="F33" s="74">
        <v>7615</v>
      </c>
      <c r="G33" s="75">
        <f>F33/E33</f>
        <v>0.45694569456945694</v>
      </c>
      <c r="H33" s="15"/>
    </row>
    <row r="34" spans="1:8" ht="15.75" x14ac:dyDescent="0.25">
      <c r="A34" s="70" t="s">
        <v>105</v>
      </c>
      <c r="B34" s="13"/>
      <c r="C34" s="14"/>
      <c r="D34" s="73">
        <v>7</v>
      </c>
      <c r="E34" s="99">
        <v>1170086</v>
      </c>
      <c r="F34" s="74">
        <v>290054.5</v>
      </c>
      <c r="G34" s="75">
        <f>F34/E34</f>
        <v>0.24789160796727761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>
        <v>1000</v>
      </c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57</v>
      </c>
      <c r="E39" s="82">
        <f>SUM(E9:E38)</f>
        <v>8876957</v>
      </c>
      <c r="F39" s="82">
        <f>SUM(F9:F38)</f>
        <v>2276188.5</v>
      </c>
      <c r="G39" s="83">
        <f>F39/E39</f>
        <v>0.25641540226003123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x14ac:dyDescent="0.25">
      <c r="A44" s="27" t="s">
        <v>33</v>
      </c>
      <c r="B44" s="28"/>
      <c r="C44" s="14"/>
      <c r="D44" s="73">
        <v>136</v>
      </c>
      <c r="E44" s="74">
        <v>14445882.6</v>
      </c>
      <c r="F44" s="74">
        <v>781077.83</v>
      </c>
      <c r="G44" s="75">
        <f>1-(+F44/E44)</f>
        <v>0.94593076438264834</v>
      </c>
      <c r="H44" s="15"/>
    </row>
    <row r="45" spans="1:8" ht="15.75" x14ac:dyDescent="0.25">
      <c r="A45" s="27" t="s">
        <v>34</v>
      </c>
      <c r="B45" s="28"/>
      <c r="C45" s="14"/>
      <c r="D45" s="73">
        <v>10</v>
      </c>
      <c r="E45" s="74">
        <v>5283549.24</v>
      </c>
      <c r="F45" s="74">
        <v>325902.03999999998</v>
      </c>
      <c r="G45" s="75">
        <f t="shared" ref="G45:G53" si="1">1-(+F45/E45)</f>
        <v>0.93831759198292242</v>
      </c>
      <c r="H45" s="15"/>
    </row>
    <row r="46" spans="1:8" ht="15.75" x14ac:dyDescent="0.25">
      <c r="A46" s="27" t="s">
        <v>35</v>
      </c>
      <c r="B46" s="28"/>
      <c r="C46" s="14"/>
      <c r="D46" s="73">
        <v>240</v>
      </c>
      <c r="E46" s="74">
        <v>7322686.5</v>
      </c>
      <c r="F46" s="74">
        <v>547650.72</v>
      </c>
      <c r="G46" s="75">
        <f t="shared" si="1"/>
        <v>0.92521177576016667</v>
      </c>
      <c r="H46" s="15"/>
    </row>
    <row r="47" spans="1:8" ht="15.75" x14ac:dyDescent="0.25">
      <c r="A47" s="27" t="s">
        <v>36</v>
      </c>
      <c r="B47" s="28"/>
      <c r="C47" s="14"/>
      <c r="D47" s="73">
        <v>24</v>
      </c>
      <c r="E47" s="74">
        <v>1032346</v>
      </c>
      <c r="F47" s="74">
        <v>113730</v>
      </c>
      <c r="G47" s="75">
        <f t="shared" si="1"/>
        <v>0.88983344731320702</v>
      </c>
      <c r="H47" s="15"/>
    </row>
    <row r="48" spans="1:8" ht="15.75" x14ac:dyDescent="0.25">
      <c r="A48" s="27" t="s">
        <v>37</v>
      </c>
      <c r="B48" s="28"/>
      <c r="C48" s="14"/>
      <c r="D48" s="73">
        <v>120</v>
      </c>
      <c r="E48" s="74">
        <v>20845020.800000001</v>
      </c>
      <c r="F48" s="74">
        <v>1307018.3500000001</v>
      </c>
      <c r="G48" s="75">
        <f t="shared" si="1"/>
        <v>0.93729829475631898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18</v>
      </c>
      <c r="E50" s="74">
        <v>1844200</v>
      </c>
      <c r="F50" s="74">
        <v>214600</v>
      </c>
      <c r="G50" s="75">
        <f t="shared" si="1"/>
        <v>0.88363518056609913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242670</v>
      </c>
      <c r="F51" s="74">
        <v>23970</v>
      </c>
      <c r="G51" s="75">
        <f t="shared" si="1"/>
        <v>0.90122388428730371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419600</v>
      </c>
      <c r="F52" s="74">
        <v>33925</v>
      </c>
      <c r="G52" s="75">
        <f t="shared" si="1"/>
        <v>0.91914918970448045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228500</v>
      </c>
      <c r="F53" s="74">
        <v>39000</v>
      </c>
      <c r="G53" s="75">
        <f t="shared" si="1"/>
        <v>0.82932166301969368</v>
      </c>
      <c r="H53" s="15"/>
    </row>
    <row r="54" spans="1:8" ht="15.75" x14ac:dyDescent="0.25">
      <c r="A54" s="27" t="s">
        <v>61</v>
      </c>
      <c r="B54" s="30"/>
      <c r="C54" s="14"/>
      <c r="D54" s="73">
        <v>1286</v>
      </c>
      <c r="E54" s="74">
        <v>93655266.719999999</v>
      </c>
      <c r="F54" s="74">
        <v>10553267.369999999</v>
      </c>
      <c r="G54" s="75">
        <f>1-(+F54/E54)</f>
        <v>0.88731795082543541</v>
      </c>
      <c r="H54" s="15"/>
    </row>
    <row r="55" spans="1:8" ht="15.75" x14ac:dyDescent="0.25">
      <c r="A55" s="27" t="s">
        <v>62</v>
      </c>
      <c r="B55" s="30"/>
      <c r="C55" s="14"/>
      <c r="D55" s="73">
        <v>21</v>
      </c>
      <c r="E55" s="74">
        <v>524874.29</v>
      </c>
      <c r="F55" s="74">
        <v>67127.91</v>
      </c>
      <c r="G55" s="75">
        <f>1-(+F55/E55)</f>
        <v>0.8721066905372713</v>
      </c>
      <c r="H55" s="15"/>
    </row>
    <row r="56" spans="1:8" ht="15.75" x14ac:dyDescent="0.25">
      <c r="A56" s="72" t="s">
        <v>133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>
        <v>-0.02</v>
      </c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1865</v>
      </c>
      <c r="E62" s="82">
        <f>SUM(E44:E61)</f>
        <v>145844596.15000001</v>
      </c>
      <c r="F62" s="82">
        <f>SUM(F44:F61)</f>
        <v>14007269.199999999</v>
      </c>
      <c r="G62" s="83">
        <f>1-(F62/E62)</f>
        <v>0.90395757148524281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16283457.699999999</v>
      </c>
      <c r="G64" s="36"/>
      <c r="H64" s="2"/>
    </row>
    <row r="65" spans="1:8" ht="18" x14ac:dyDescent="0.25">
      <c r="A65" s="38"/>
      <c r="B65" s="39"/>
      <c r="C65" s="39"/>
      <c r="D65" s="114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A4" sqref="A4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AUGUST 2021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180181</v>
      </c>
      <c r="F9" s="74">
        <v>51337</v>
      </c>
      <c r="G9" s="75">
        <f>F9/E9</f>
        <v>0.28491905361830605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118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99</v>
      </c>
      <c r="B14" s="13"/>
      <c r="C14" s="14"/>
      <c r="D14" s="73">
        <v>1</v>
      </c>
      <c r="E14" s="74">
        <v>2080</v>
      </c>
      <c r="F14" s="74">
        <v>365</v>
      </c>
      <c r="G14" s="75">
        <f>F14/E14</f>
        <v>0.17548076923076922</v>
      </c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27614</v>
      </c>
      <c r="F15" s="74">
        <v>4169.5</v>
      </c>
      <c r="G15" s="75">
        <f>F15/E15</f>
        <v>0.15099225030781488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>
        <v>2</v>
      </c>
      <c r="E18" s="74">
        <v>85034</v>
      </c>
      <c r="F18" s="74">
        <v>37693.5</v>
      </c>
      <c r="G18" s="75">
        <f>F18/E18</f>
        <v>0.44327563092410094</v>
      </c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135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115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70097</v>
      </c>
      <c r="F31" s="74">
        <v>15864</v>
      </c>
      <c r="G31" s="75">
        <f>F31/E31</f>
        <v>0.22631496355050859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122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138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7</v>
      </c>
      <c r="E39" s="82">
        <f>SUM(E9:E38)</f>
        <v>365006</v>
      </c>
      <c r="F39" s="82">
        <f>SUM(F9:F38)</f>
        <v>109429</v>
      </c>
      <c r="G39" s="83">
        <f>F39/E39</f>
        <v>0.29980055122381549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141</v>
      </c>
      <c r="F42" s="25" t="s">
        <v>141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88" t="s">
        <v>143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19</v>
      </c>
      <c r="E44" s="74">
        <v>862837.3</v>
      </c>
      <c r="F44" s="74">
        <v>58034.25</v>
      </c>
      <c r="G44" s="75">
        <f>1-(+F44/E44)</f>
        <v>0.93274021649272698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31</v>
      </c>
      <c r="E46" s="74">
        <v>850826.25</v>
      </c>
      <c r="F46" s="74">
        <v>92871.77</v>
      </c>
      <c r="G46" s="75">
        <f>1-(+F46/E46)</f>
        <v>0.89084519900508474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788985.5</v>
      </c>
      <c r="F47" s="74">
        <v>59933.48</v>
      </c>
      <c r="G47" s="75">
        <f>1-(+F47/E47)</f>
        <v>0.92403728585633071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25</v>
      </c>
      <c r="E48" s="74">
        <v>1380898.19</v>
      </c>
      <c r="F48" s="74">
        <v>87873.19</v>
      </c>
      <c r="G48" s="75">
        <f>1-(+F48/E48)</f>
        <v>0.93636519286045261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9</v>
      </c>
      <c r="E50" s="74">
        <v>901046.5</v>
      </c>
      <c r="F50" s="74">
        <v>67847</v>
      </c>
      <c r="G50" s="75">
        <f>1-(+F50/E50)</f>
        <v>0.9247019992863853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324</v>
      </c>
      <c r="E53" s="74">
        <v>24466677.780000001</v>
      </c>
      <c r="F53" s="74">
        <v>2748735.9</v>
      </c>
      <c r="G53" s="75">
        <f>1-(+F53/E53)</f>
        <v>0.88765389707927889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420</v>
      </c>
      <c r="E60" s="82">
        <f>SUM(E44:E59)</f>
        <v>29251271.520000003</v>
      </c>
      <c r="F60" s="82">
        <f>SUM(F44:F59)</f>
        <v>3115295.59</v>
      </c>
      <c r="G60" s="83">
        <f>1-(F60/E60)</f>
        <v>0.89349879755244233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3224724.59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4"/>
  <sheetViews>
    <sheetView showOutlineSymbols="0" zoomScale="87" workbookViewId="0">
      <selection activeCell="A4" sqref="A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AUGUST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1314094</v>
      </c>
      <c r="F10" s="74">
        <v>117850</v>
      </c>
      <c r="G10" s="104">
        <f>F10/E10</f>
        <v>8.9681560071045149E-2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305113</v>
      </c>
      <c r="F11" s="74">
        <v>95818</v>
      </c>
      <c r="G11" s="104">
        <f>F11/E11</f>
        <v>0.31404102742262702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173915</v>
      </c>
      <c r="F12" s="74">
        <v>50945</v>
      </c>
      <c r="G12" s="104">
        <f>F12/E12</f>
        <v>0.29293045453238653</v>
      </c>
      <c r="H12" s="15"/>
    </row>
    <row r="13" spans="1:8" ht="15.75" x14ac:dyDescent="0.25">
      <c r="A13" s="93" t="s">
        <v>74</v>
      </c>
      <c r="B13" s="13"/>
      <c r="C13" s="14"/>
      <c r="D13" s="73">
        <v>19</v>
      </c>
      <c r="E13" s="74">
        <v>4710621</v>
      </c>
      <c r="F13" s="74">
        <v>1103190</v>
      </c>
      <c r="G13" s="104">
        <f>F13/E13</f>
        <v>0.23419205238544982</v>
      </c>
      <c r="H13" s="15"/>
    </row>
    <row r="14" spans="1:8" ht="15.75" x14ac:dyDescent="0.25">
      <c r="A14" s="93" t="s">
        <v>126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116</v>
      </c>
      <c r="B15" s="13"/>
      <c r="C15" s="14"/>
      <c r="D15" s="73"/>
      <c r="E15" s="74"/>
      <c r="F15" s="74"/>
      <c r="G15" s="104"/>
      <c r="H15" s="15"/>
    </row>
    <row r="16" spans="1:8" ht="15.75" x14ac:dyDescent="0.25">
      <c r="A16" s="93" t="s">
        <v>124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55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1804193</v>
      </c>
      <c r="F18" s="74">
        <v>397796</v>
      </c>
      <c r="G18" s="104">
        <f>F18/E18</f>
        <v>0.22048417214787996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2756236</v>
      </c>
      <c r="F19" s="74">
        <v>205376</v>
      </c>
      <c r="G19" s="104">
        <f>F19/E19</f>
        <v>7.4513212946931973E-2</v>
      </c>
      <c r="H19" s="15"/>
    </row>
    <row r="20" spans="1:8" ht="15.75" x14ac:dyDescent="0.25">
      <c r="A20" s="70" t="s">
        <v>132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>
        <v>4</v>
      </c>
      <c r="E21" s="74">
        <v>3386433</v>
      </c>
      <c r="F21" s="74">
        <v>1303583.5</v>
      </c>
      <c r="G21" s="104">
        <f>F21/E21</f>
        <v>0.38494294734311885</v>
      </c>
      <c r="H21" s="15"/>
    </row>
    <row r="22" spans="1:8" ht="15.75" x14ac:dyDescent="0.25">
      <c r="A22" s="93" t="s">
        <v>100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71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159</v>
      </c>
      <c r="B24" s="13"/>
      <c r="C24" s="14"/>
      <c r="D24" s="73">
        <v>1</v>
      </c>
      <c r="E24" s="74">
        <v>370958</v>
      </c>
      <c r="F24" s="74">
        <v>90889</v>
      </c>
      <c r="G24" s="104">
        <f>F24/E24</f>
        <v>0.24501156465152391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74">
        <v>1400827</v>
      </c>
      <c r="F25" s="74">
        <v>300657</v>
      </c>
      <c r="G25" s="104">
        <f>F25/E25</f>
        <v>0.21462821604666385</v>
      </c>
      <c r="H25" s="15"/>
    </row>
    <row r="26" spans="1:8" ht="15.75" x14ac:dyDescent="0.25">
      <c r="A26" s="94" t="s">
        <v>21</v>
      </c>
      <c r="B26" s="13"/>
      <c r="C26" s="14"/>
      <c r="D26" s="73">
        <v>23</v>
      </c>
      <c r="E26" s="74">
        <v>343484</v>
      </c>
      <c r="F26" s="74">
        <v>343484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79637</v>
      </c>
      <c r="F28" s="74">
        <v>24787</v>
      </c>
      <c r="G28" s="104">
        <f>F28/E28</f>
        <v>0.31124979594911911</v>
      </c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108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76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158</v>
      </c>
      <c r="B32" s="13"/>
      <c r="C32" s="14"/>
      <c r="D32" s="73">
        <v>1</v>
      </c>
      <c r="E32" s="74">
        <v>258190</v>
      </c>
      <c r="F32" s="74">
        <v>48714.720000000001</v>
      </c>
      <c r="G32" s="104">
        <f>F32/E32</f>
        <v>0.18867779542197607</v>
      </c>
      <c r="H32" s="15"/>
    </row>
    <row r="33" spans="1:8" ht="15.75" x14ac:dyDescent="0.25">
      <c r="A33" s="70" t="s">
        <v>27</v>
      </c>
      <c r="B33" s="13"/>
      <c r="C33" s="14"/>
      <c r="D33" s="73">
        <v>3</v>
      </c>
      <c r="E33" s="74">
        <v>861716</v>
      </c>
      <c r="F33" s="74">
        <v>223686</v>
      </c>
      <c r="G33" s="104">
        <f>F33/E33</f>
        <v>0.25958204327179718</v>
      </c>
      <c r="H33" s="15"/>
    </row>
    <row r="34" spans="1:8" ht="15.75" x14ac:dyDescent="0.25">
      <c r="A34" s="70" t="s">
        <v>77</v>
      </c>
      <c r="B34" s="13"/>
      <c r="C34" s="14"/>
      <c r="D34" s="73">
        <v>4</v>
      </c>
      <c r="E34" s="74">
        <v>2874489</v>
      </c>
      <c r="F34" s="74">
        <v>235407</v>
      </c>
      <c r="G34" s="104">
        <f>F34/E34</f>
        <v>8.1895251642987679E-2</v>
      </c>
      <c r="H34" s="15"/>
    </row>
    <row r="35" spans="1:8" x14ac:dyDescent="0.2">
      <c r="A35" s="16" t="s">
        <v>28</v>
      </c>
      <c r="B35" s="13"/>
      <c r="C35" s="14"/>
      <c r="D35" s="77"/>
      <c r="E35" s="95">
        <v>485325</v>
      </c>
      <c r="F35" s="74">
        <v>75580</v>
      </c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69</v>
      </c>
      <c r="E39" s="82">
        <f>SUM(E9:E38)</f>
        <v>21125231</v>
      </c>
      <c r="F39" s="82">
        <f>SUM(F9:F38)</f>
        <v>4617763.2200000007</v>
      </c>
      <c r="G39" s="106">
        <f>F39/E39</f>
        <v>0.21858995151342964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148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157</v>
      </c>
      <c r="F42" s="25" t="s">
        <v>157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109" t="s">
        <v>143</v>
      </c>
      <c r="H43" s="2"/>
    </row>
    <row r="44" spans="1:8" ht="15.75" x14ac:dyDescent="0.25">
      <c r="A44" s="27" t="s">
        <v>10</v>
      </c>
      <c r="B44" s="28"/>
      <c r="C44" s="14"/>
      <c r="D44" s="73">
        <v>28</v>
      </c>
      <c r="E44" s="111">
        <v>3704866.99</v>
      </c>
      <c r="F44" s="74">
        <v>126701.54</v>
      </c>
      <c r="G44" s="104">
        <f>1-(+F44/E44)</f>
        <v>0.96580132556931553</v>
      </c>
      <c r="H44" s="2"/>
    </row>
    <row r="45" spans="1:8" ht="15.75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x14ac:dyDescent="0.25">
      <c r="A46" s="27"/>
      <c r="B46" s="28"/>
      <c r="C46" s="14"/>
      <c r="D46" s="73"/>
      <c r="E46" s="111"/>
      <c r="F46" s="74"/>
      <c r="G46" s="104"/>
      <c r="H46" s="2"/>
    </row>
    <row r="47" spans="1:8" x14ac:dyDescent="0.2">
      <c r="A47" s="16" t="s">
        <v>149</v>
      </c>
      <c r="B47" s="30"/>
      <c r="C47" s="14"/>
      <c r="D47" s="77"/>
      <c r="E47" s="96"/>
      <c r="F47" s="74"/>
      <c r="G47" s="105"/>
      <c r="H47" s="2"/>
    </row>
    <row r="48" spans="1:8" x14ac:dyDescent="0.2">
      <c r="A48" s="16" t="s">
        <v>44</v>
      </c>
      <c r="B48" s="28"/>
      <c r="C48" s="14"/>
      <c r="D48" s="77"/>
      <c r="E48" s="95"/>
      <c r="F48" s="74"/>
      <c r="G48" s="105"/>
      <c r="H48" s="2"/>
    </row>
    <row r="49" spans="1:8" x14ac:dyDescent="0.2">
      <c r="A49" s="16" t="s">
        <v>30</v>
      </c>
      <c r="B49" s="28"/>
      <c r="C49" s="14"/>
      <c r="D49" s="77"/>
      <c r="E49" s="95"/>
      <c r="F49" s="74"/>
      <c r="G49" s="105"/>
      <c r="H49" s="2"/>
    </row>
    <row r="50" spans="1:8" ht="15.75" x14ac:dyDescent="0.25">
      <c r="A50" s="32"/>
      <c r="B50" s="18"/>
      <c r="C50" s="14"/>
      <c r="D50" s="77"/>
      <c r="E50" s="80"/>
      <c r="F50" s="80"/>
      <c r="G50" s="105"/>
      <c r="H50" s="2"/>
    </row>
    <row r="51" spans="1:8" ht="15.75" x14ac:dyDescent="0.25">
      <c r="A51" s="20" t="s">
        <v>150</v>
      </c>
      <c r="B51" s="20"/>
      <c r="C51" s="21"/>
      <c r="D51" s="138">
        <f>SUM(D44:D47)</f>
        <v>28</v>
      </c>
      <c r="E51" s="139">
        <f>SUM(E44:E50)</f>
        <v>3704866.99</v>
      </c>
      <c r="F51" s="139">
        <f>SUM(F44:F50)</f>
        <v>126701.54</v>
      </c>
      <c r="G51" s="110">
        <f>1-(+F51/E51)</f>
        <v>0.96580132556931553</v>
      </c>
      <c r="H51" s="2"/>
    </row>
    <row r="52" spans="1:8" ht="15.75" x14ac:dyDescent="0.25">
      <c r="A52" s="22"/>
      <c r="B52" s="22"/>
      <c r="C52" s="22"/>
      <c r="D52" s="136"/>
      <c r="E52" s="137"/>
      <c r="F52" s="107"/>
      <c r="G52" s="107"/>
      <c r="H52" s="2"/>
    </row>
    <row r="53" spans="1:8" ht="18" x14ac:dyDescent="0.25">
      <c r="A53" s="23" t="s">
        <v>32</v>
      </c>
      <c r="B53" s="24"/>
      <c r="C53" s="24"/>
      <c r="D53" s="25"/>
      <c r="E53" s="87"/>
      <c r="F53" s="88"/>
      <c r="G53" s="107"/>
      <c r="H53" s="2"/>
    </row>
    <row r="54" spans="1:8" ht="15.75" x14ac:dyDescent="0.25">
      <c r="A54" s="26"/>
      <c r="B54" s="26"/>
      <c r="C54" s="26"/>
      <c r="D54" s="89"/>
      <c r="E54" s="25" t="s">
        <v>141</v>
      </c>
      <c r="F54" s="25" t="s">
        <v>141</v>
      </c>
      <c r="G54" s="108" t="s">
        <v>5</v>
      </c>
      <c r="H54" s="2"/>
    </row>
    <row r="55" spans="1:8" ht="15.75" x14ac:dyDescent="0.25">
      <c r="A55" s="26"/>
      <c r="B55" s="26"/>
      <c r="C55" s="26"/>
      <c r="D55" s="89" t="s">
        <v>6</v>
      </c>
      <c r="E55" s="90" t="s">
        <v>142</v>
      </c>
      <c r="F55" s="88" t="s">
        <v>8</v>
      </c>
      <c r="G55" s="109" t="s">
        <v>143</v>
      </c>
      <c r="H55" s="2"/>
    </row>
    <row r="56" spans="1:8" ht="15.75" x14ac:dyDescent="0.25">
      <c r="A56" s="27" t="s">
        <v>33</v>
      </c>
      <c r="B56" s="28"/>
      <c r="C56" s="14"/>
      <c r="D56" s="73">
        <v>97</v>
      </c>
      <c r="E56" s="74">
        <v>20121467.199999999</v>
      </c>
      <c r="F56" s="74">
        <v>987050.13</v>
      </c>
      <c r="G56" s="104">
        <f>1-(+F56/E56)</f>
        <v>0.95094541962625867</v>
      </c>
      <c r="H56" s="15"/>
    </row>
    <row r="57" spans="1:8" ht="15.75" x14ac:dyDescent="0.25">
      <c r="A57" s="27" t="s">
        <v>34</v>
      </c>
      <c r="B57" s="28"/>
      <c r="C57" s="14"/>
      <c r="D57" s="73">
        <v>8</v>
      </c>
      <c r="E57" s="74">
        <v>4764533.51</v>
      </c>
      <c r="F57" s="74">
        <v>445416.76</v>
      </c>
      <c r="G57" s="104">
        <f>1-(+F57/E57)</f>
        <v>0.90651408809170075</v>
      </c>
      <c r="H57" s="15"/>
    </row>
    <row r="58" spans="1:8" ht="15.75" x14ac:dyDescent="0.25">
      <c r="A58" s="27" t="s">
        <v>35</v>
      </c>
      <c r="B58" s="28"/>
      <c r="C58" s="14"/>
      <c r="D58" s="73">
        <v>296</v>
      </c>
      <c r="E58" s="74">
        <v>21689217</v>
      </c>
      <c r="F58" s="74">
        <v>1152274.44</v>
      </c>
      <c r="G58" s="104">
        <f>1-(+F58/E58)</f>
        <v>0.94687339612121546</v>
      </c>
      <c r="H58" s="15"/>
    </row>
    <row r="59" spans="1:8" ht="15.75" x14ac:dyDescent="0.25">
      <c r="A59" s="27" t="s">
        <v>36</v>
      </c>
      <c r="B59" s="28"/>
      <c r="C59" s="14"/>
      <c r="D59" s="73">
        <v>29</v>
      </c>
      <c r="E59" s="74">
        <v>2675161</v>
      </c>
      <c r="F59" s="74">
        <v>269203.53000000003</v>
      </c>
      <c r="G59" s="104">
        <f>1-(+F59/E59)</f>
        <v>0.89936922301125055</v>
      </c>
      <c r="H59" s="15"/>
    </row>
    <row r="60" spans="1:8" ht="15.75" x14ac:dyDescent="0.25">
      <c r="A60" s="27" t="s">
        <v>37</v>
      </c>
      <c r="B60" s="28"/>
      <c r="C60" s="14"/>
      <c r="D60" s="73">
        <v>124</v>
      </c>
      <c r="E60" s="74">
        <v>22133548.149999999</v>
      </c>
      <c r="F60" s="74">
        <v>1477649.43</v>
      </c>
      <c r="G60" s="104">
        <f>1-(+F60/E60)</f>
        <v>0.93323937852232697</v>
      </c>
      <c r="H60" s="15"/>
    </row>
    <row r="61" spans="1:8" ht="15.75" x14ac:dyDescent="0.25">
      <c r="A61" s="27" t="s">
        <v>38</v>
      </c>
      <c r="B61" s="28"/>
      <c r="C61" s="14"/>
      <c r="D61" s="73"/>
      <c r="E61" s="74"/>
      <c r="F61" s="74"/>
      <c r="G61" s="104"/>
      <c r="H61" s="15"/>
    </row>
    <row r="62" spans="1:8" ht="15.75" x14ac:dyDescent="0.25">
      <c r="A62" s="27" t="s">
        <v>39</v>
      </c>
      <c r="B62" s="28"/>
      <c r="C62" s="14"/>
      <c r="D62" s="73">
        <v>52</v>
      </c>
      <c r="E62" s="74">
        <v>10517529</v>
      </c>
      <c r="F62" s="74">
        <v>523854.21</v>
      </c>
      <c r="G62" s="104">
        <f t="shared" ref="G62:G67" si="0">1-(+F62/E62)</f>
        <v>0.95019227329917511</v>
      </c>
      <c r="H62" s="15"/>
    </row>
    <row r="63" spans="1:8" ht="15.75" x14ac:dyDescent="0.25">
      <c r="A63" s="27" t="s">
        <v>40</v>
      </c>
      <c r="B63" s="28"/>
      <c r="C63" s="14"/>
      <c r="D63" s="73">
        <v>21</v>
      </c>
      <c r="E63" s="74">
        <v>1913592.5</v>
      </c>
      <c r="F63" s="74">
        <v>147176.42000000001</v>
      </c>
      <c r="G63" s="104">
        <f t="shared" si="0"/>
        <v>0.92308894396272978</v>
      </c>
      <c r="H63" s="15"/>
    </row>
    <row r="64" spans="1:8" ht="15.75" x14ac:dyDescent="0.25">
      <c r="A64" s="54" t="s">
        <v>41</v>
      </c>
      <c r="B64" s="28"/>
      <c r="C64" s="14"/>
      <c r="D64" s="73">
        <v>6</v>
      </c>
      <c r="E64" s="74">
        <v>500800</v>
      </c>
      <c r="F64" s="74">
        <v>51200</v>
      </c>
      <c r="G64" s="104">
        <f t="shared" si="0"/>
        <v>0.89776357827476039</v>
      </c>
      <c r="H64" s="15"/>
    </row>
    <row r="65" spans="1:8" ht="15.75" x14ac:dyDescent="0.25">
      <c r="A65" s="55" t="s">
        <v>60</v>
      </c>
      <c r="B65" s="28"/>
      <c r="C65" s="14"/>
      <c r="D65" s="73">
        <v>2</v>
      </c>
      <c r="E65" s="74">
        <v>179200</v>
      </c>
      <c r="F65" s="74">
        <v>14600</v>
      </c>
      <c r="G65" s="104">
        <f t="shared" si="0"/>
        <v>0.9185267857142857</v>
      </c>
      <c r="H65" s="15"/>
    </row>
    <row r="66" spans="1:8" ht="15.75" x14ac:dyDescent="0.25">
      <c r="A66" s="27" t="s">
        <v>101</v>
      </c>
      <c r="B66" s="28"/>
      <c r="C66" s="14"/>
      <c r="D66" s="73">
        <v>1367</v>
      </c>
      <c r="E66" s="74">
        <v>127873866.11</v>
      </c>
      <c r="F66" s="74">
        <v>14528761.98</v>
      </c>
      <c r="G66" s="104">
        <f t="shared" si="0"/>
        <v>0.88638208555060005</v>
      </c>
      <c r="H66" s="15"/>
    </row>
    <row r="67" spans="1:8" ht="15.75" x14ac:dyDescent="0.25">
      <c r="A67" s="71" t="s">
        <v>102</v>
      </c>
      <c r="B67" s="30"/>
      <c r="C67" s="14"/>
      <c r="D67" s="73">
        <v>3</v>
      </c>
      <c r="E67" s="74">
        <v>804073</v>
      </c>
      <c r="F67" s="74">
        <v>82041.7</v>
      </c>
      <c r="G67" s="104">
        <f t="shared" si="0"/>
        <v>0.89796734873574913</v>
      </c>
      <c r="H67" s="15"/>
    </row>
    <row r="68" spans="1:8" x14ac:dyDescent="0.2">
      <c r="A68" s="31" t="s">
        <v>42</v>
      </c>
      <c r="B68" s="30"/>
      <c r="C68" s="14"/>
      <c r="D68" s="77"/>
      <c r="E68" s="96"/>
      <c r="F68" s="74"/>
      <c r="G68" s="105"/>
      <c r="H68" s="15"/>
    </row>
    <row r="69" spans="1:8" x14ac:dyDescent="0.2">
      <c r="A69" s="16" t="s">
        <v>43</v>
      </c>
      <c r="B69" s="28"/>
      <c r="C69" s="14"/>
      <c r="D69" s="77"/>
      <c r="E69" s="96"/>
      <c r="F69" s="74"/>
      <c r="G69" s="105"/>
      <c r="H69" s="15"/>
    </row>
    <row r="70" spans="1:8" x14ac:dyDescent="0.2">
      <c r="A70" s="16" t="s">
        <v>29</v>
      </c>
      <c r="B70" s="28"/>
      <c r="C70" s="14"/>
      <c r="D70" s="77"/>
      <c r="E70" s="95"/>
      <c r="F70" s="74"/>
      <c r="G70" s="105"/>
      <c r="H70" s="15"/>
    </row>
    <row r="71" spans="1:8" x14ac:dyDescent="0.2">
      <c r="A71" s="16" t="s">
        <v>30</v>
      </c>
      <c r="B71" s="28"/>
      <c r="C71" s="14"/>
      <c r="D71" s="77"/>
      <c r="E71" s="95"/>
      <c r="F71" s="74"/>
      <c r="G71" s="105"/>
      <c r="H71" s="15"/>
    </row>
    <row r="72" spans="1:8" ht="15.75" x14ac:dyDescent="0.25">
      <c r="A72" s="32"/>
      <c r="B72" s="18"/>
      <c r="C72" s="14"/>
      <c r="D72" s="77"/>
      <c r="E72" s="80"/>
      <c r="F72" s="80"/>
      <c r="G72" s="105"/>
      <c r="H72" s="2"/>
    </row>
    <row r="73" spans="1:8" ht="15.75" x14ac:dyDescent="0.25">
      <c r="A73" s="20" t="s">
        <v>45</v>
      </c>
      <c r="B73" s="20"/>
      <c r="C73" s="21"/>
      <c r="D73" s="81">
        <f>SUM(D56:D69)</f>
        <v>2005</v>
      </c>
      <c r="E73" s="82">
        <f>SUM(E56:E72)</f>
        <v>213172987.47</v>
      </c>
      <c r="F73" s="82">
        <f>SUM(F56:F72)</f>
        <v>19679228.599999998</v>
      </c>
      <c r="G73" s="110">
        <f>1-(+F73/E73)</f>
        <v>0.90768422944408245</v>
      </c>
      <c r="H73" s="2"/>
    </row>
    <row r="74" spans="1:8" x14ac:dyDescent="0.2">
      <c r="A74" s="33"/>
      <c r="B74" s="33"/>
      <c r="C74" s="33"/>
      <c r="D74" s="91"/>
      <c r="E74" s="92"/>
      <c r="F74" s="34"/>
      <c r="G74" s="34"/>
      <c r="H74" s="2"/>
    </row>
    <row r="75" spans="1:8" ht="18" x14ac:dyDescent="0.25">
      <c r="A75" s="35" t="s">
        <v>46</v>
      </c>
      <c r="B75" s="36"/>
      <c r="C75" s="36"/>
      <c r="D75" s="36"/>
      <c r="E75" s="36"/>
      <c r="F75" s="37">
        <f>F73+F39+F51</f>
        <v>24423693.359999999</v>
      </c>
      <c r="G75" s="36"/>
      <c r="H75" s="2"/>
    </row>
    <row r="76" spans="1:8" ht="18" x14ac:dyDescent="0.25">
      <c r="A76" s="35"/>
      <c r="B76" s="36"/>
      <c r="C76" s="36"/>
      <c r="D76" s="36"/>
      <c r="E76" s="36"/>
      <c r="F76" s="37"/>
      <c r="G76" s="36"/>
      <c r="H76" s="2"/>
    </row>
    <row r="77" spans="1:8" ht="15.75" x14ac:dyDescent="0.2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 x14ac:dyDescent="0.2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 x14ac:dyDescent="0.2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/>
      <c r="B80" s="40"/>
      <c r="C80" s="40"/>
      <c r="D80" s="40"/>
      <c r="E80" s="40"/>
      <c r="F80" s="41"/>
      <c r="G80" s="40"/>
      <c r="H80" s="2"/>
    </row>
    <row r="81" spans="1:8" ht="18" x14ac:dyDescent="0.25">
      <c r="A81" s="42" t="s">
        <v>50</v>
      </c>
      <c r="B81" s="39"/>
      <c r="C81" s="39"/>
      <c r="D81" s="39"/>
      <c r="E81" s="39"/>
      <c r="F81" s="37"/>
      <c r="G81" s="39"/>
      <c r="H81" s="2"/>
    </row>
    <row r="82" spans="1:8" ht="18" x14ac:dyDescent="0.25">
      <c r="A82" s="43"/>
      <c r="B82" s="39"/>
      <c r="C82" s="39"/>
      <c r="D82" s="39"/>
      <c r="E82" s="37"/>
      <c r="F82" s="2"/>
      <c r="G82" s="2"/>
      <c r="H82" s="2"/>
    </row>
    <row r="83" spans="1:8" ht="18" x14ac:dyDescent="0.25">
      <c r="A83" s="116"/>
      <c r="B83" s="117"/>
      <c r="C83" s="117"/>
      <c r="D83" s="117"/>
      <c r="E83" s="44"/>
      <c r="F83" s="2"/>
      <c r="G83" s="2"/>
      <c r="H83" s="2"/>
    </row>
    <row r="84" spans="1:8" ht="18" x14ac:dyDescent="0.25">
      <c r="A84" s="43"/>
      <c r="B84" s="39"/>
      <c r="C84" s="39"/>
      <c r="D84" s="39"/>
      <c r="E84" s="45"/>
      <c r="F84" s="2"/>
      <c r="G84" s="2"/>
      <c r="H84" s="2"/>
    </row>
    <row r="85" spans="1:8" ht="18" x14ac:dyDescent="0.25">
      <c r="A85" s="43"/>
      <c r="B85" s="39"/>
      <c r="C85" s="39"/>
      <c r="D85" s="39"/>
      <c r="E85" s="46"/>
      <c r="F85" s="2"/>
      <c r="G85" s="2"/>
      <c r="H85" s="2"/>
    </row>
    <row r="86" spans="1:8" ht="18" x14ac:dyDescent="0.25">
      <c r="A86" s="43"/>
      <c r="B86" s="39"/>
      <c r="C86" s="39"/>
      <c r="D86" s="39"/>
      <c r="E86" s="37"/>
      <c r="F86" s="2"/>
      <c r="G86" s="2"/>
      <c r="H86" s="2"/>
    </row>
    <row r="87" spans="1:8" ht="18" x14ac:dyDescent="0.25">
      <c r="A87" s="43"/>
      <c r="B87" s="39"/>
      <c r="C87" s="39"/>
      <c r="D87" s="39"/>
      <c r="E87" s="37"/>
      <c r="F87" s="2"/>
      <c r="G87" s="2"/>
      <c r="H87" s="2"/>
    </row>
    <row r="88" spans="1:8" ht="18" x14ac:dyDescent="0.25">
      <c r="A88" s="43"/>
      <c r="B88" s="39"/>
      <c r="C88" s="39"/>
      <c r="D88" s="39"/>
      <c r="E88" s="44"/>
      <c r="F88" s="2"/>
      <c r="G88" s="2"/>
      <c r="H88" s="2"/>
    </row>
    <row r="89" spans="1:8" ht="18" x14ac:dyDescent="0.25">
      <c r="A89" s="43"/>
      <c r="B89" s="39"/>
      <c r="C89" s="39"/>
      <c r="D89" s="39"/>
      <c r="E89" s="45"/>
      <c r="F89" s="2"/>
      <c r="G89" s="2"/>
      <c r="H89" s="2"/>
    </row>
    <row r="90" spans="1:8" ht="18" x14ac:dyDescent="0.25">
      <c r="A90" s="43"/>
      <c r="B90" s="39"/>
      <c r="C90" s="39"/>
      <c r="D90" s="39"/>
      <c r="E90" s="45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7"/>
      <c r="F92" s="2"/>
      <c r="G92" s="2"/>
      <c r="H92" s="2"/>
    </row>
    <row r="93" spans="1:8" ht="18" x14ac:dyDescent="0.25">
      <c r="A93" s="43"/>
      <c r="B93" s="39"/>
      <c r="C93" s="39"/>
      <c r="D93" s="39"/>
      <c r="E93" s="39"/>
      <c r="F93" s="2"/>
      <c r="G93" s="2"/>
      <c r="H93" s="2"/>
    </row>
    <row r="94" spans="1:8" ht="15.75" x14ac:dyDescent="0.25">
      <c r="A94" s="48"/>
      <c r="B94" s="2"/>
      <c r="C94" s="2"/>
      <c r="D94" s="2"/>
      <c r="E94" s="2"/>
      <c r="F94" s="2"/>
      <c r="G94" s="2"/>
      <c r="H94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A4" sqref="A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AUGUST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118"/>
      <c r="D5" s="61" t="s">
        <v>78</v>
      </c>
      <c r="E5" s="62"/>
      <c r="F5" s="8"/>
      <c r="G5" s="119"/>
      <c r="H5" s="2"/>
    </row>
    <row r="6" spans="1:8" ht="18" x14ac:dyDescent="0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 x14ac:dyDescent="0.25">
      <c r="A11" s="93" t="s">
        <v>125</v>
      </c>
      <c r="B11" s="13"/>
      <c r="C11" s="14"/>
      <c r="D11" s="73"/>
      <c r="E11" s="99"/>
      <c r="F11" s="111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10</v>
      </c>
      <c r="E13" s="99">
        <v>2728965</v>
      </c>
      <c r="F13" s="111">
        <v>483485.5</v>
      </c>
      <c r="G13" s="104">
        <f>F13/E13</f>
        <v>0.17716808387062494</v>
      </c>
      <c r="H13" s="15"/>
    </row>
    <row r="14" spans="1:8" ht="15.75" x14ac:dyDescent="0.25">
      <c r="A14" s="93" t="s">
        <v>109</v>
      </c>
      <c r="B14" s="13"/>
      <c r="C14" s="14"/>
      <c r="D14" s="73">
        <v>2</v>
      </c>
      <c r="E14" s="99">
        <v>602073</v>
      </c>
      <c r="F14" s="111">
        <v>113891.5</v>
      </c>
      <c r="G14" s="104">
        <f>F14/E14</f>
        <v>0.18916559952032394</v>
      </c>
      <c r="H14" s="15"/>
    </row>
    <row r="15" spans="1:8" ht="15.75" x14ac:dyDescent="0.25">
      <c r="A15" s="93" t="s">
        <v>111</v>
      </c>
      <c r="B15" s="13"/>
      <c r="C15" s="14"/>
      <c r="D15" s="73"/>
      <c r="E15" s="99"/>
      <c r="F15" s="111"/>
      <c r="G15" s="104"/>
      <c r="H15" s="15"/>
    </row>
    <row r="16" spans="1:8" ht="15.75" x14ac:dyDescent="0.25">
      <c r="A16" s="93" t="s">
        <v>106</v>
      </c>
      <c r="B16" s="13"/>
      <c r="C16" s="14"/>
      <c r="D16" s="73">
        <v>1</v>
      </c>
      <c r="E16" s="99">
        <v>206134</v>
      </c>
      <c r="F16" s="111">
        <v>41017</v>
      </c>
      <c r="G16" s="104">
        <f>F16/E16</f>
        <v>0.19898221545208455</v>
      </c>
      <c r="H16" s="15"/>
    </row>
    <row r="17" spans="1:8" ht="15.75" x14ac:dyDescent="0.25">
      <c r="A17" s="93" t="s">
        <v>79</v>
      </c>
      <c r="B17" s="13"/>
      <c r="C17" s="14"/>
      <c r="D17" s="73">
        <v>2</v>
      </c>
      <c r="E17" s="99">
        <v>591332</v>
      </c>
      <c r="F17" s="111">
        <v>49975</v>
      </c>
      <c r="G17" s="104">
        <f>F17/E17</f>
        <v>8.4512591911142979E-2</v>
      </c>
      <c r="H17" s="15"/>
    </row>
    <row r="18" spans="1:8" ht="15.75" x14ac:dyDescent="0.25">
      <c r="A18" s="70" t="s">
        <v>117</v>
      </c>
      <c r="B18" s="13"/>
      <c r="C18" s="14"/>
      <c r="D18" s="73">
        <v>1</v>
      </c>
      <c r="E18" s="99">
        <v>407105</v>
      </c>
      <c r="F18" s="111">
        <v>143278</v>
      </c>
      <c r="G18" s="104">
        <f>F18/E18</f>
        <v>0.35194360177349826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99">
        <v>1455046</v>
      </c>
      <c r="F19" s="111">
        <v>182469</v>
      </c>
      <c r="G19" s="104">
        <f>F19/E19</f>
        <v>0.12540428275119825</v>
      </c>
      <c r="H19" s="15"/>
    </row>
    <row r="20" spans="1:8" ht="15.75" x14ac:dyDescent="0.25">
      <c r="A20" s="93" t="s">
        <v>59</v>
      </c>
      <c r="B20" s="13"/>
      <c r="C20" s="14"/>
      <c r="D20" s="73"/>
      <c r="E20" s="99"/>
      <c r="F20" s="111"/>
      <c r="G20" s="104"/>
      <c r="H20" s="15"/>
    </row>
    <row r="21" spans="1:8" ht="15.75" x14ac:dyDescent="0.25">
      <c r="A21" s="93" t="s">
        <v>100</v>
      </c>
      <c r="B21" s="13"/>
      <c r="C21" s="14"/>
      <c r="D21" s="73"/>
      <c r="E21" s="99"/>
      <c r="F21" s="111"/>
      <c r="G21" s="104"/>
      <c r="H21" s="15"/>
    </row>
    <row r="22" spans="1:8" ht="15.75" x14ac:dyDescent="0.25">
      <c r="A22" s="93" t="s">
        <v>128</v>
      </c>
      <c r="B22" s="13"/>
      <c r="C22" s="14"/>
      <c r="D22" s="73"/>
      <c r="E22" s="99"/>
      <c r="F22" s="111"/>
      <c r="G22" s="104"/>
      <c r="H22" s="15"/>
    </row>
    <row r="23" spans="1:8" ht="15.75" x14ac:dyDescent="0.25">
      <c r="A23" s="93" t="s">
        <v>118</v>
      </c>
      <c r="B23" s="13"/>
      <c r="C23" s="14"/>
      <c r="D23" s="73">
        <v>3</v>
      </c>
      <c r="E23" s="99">
        <v>866169</v>
      </c>
      <c r="F23" s="111">
        <v>20173.48</v>
      </c>
      <c r="G23" s="104">
        <f t="shared" ref="G23:G29" si="0">F23/E23</f>
        <v>2.3290466410134741E-2</v>
      </c>
      <c r="H23" s="15"/>
    </row>
    <row r="24" spans="1:8" ht="15.75" x14ac:dyDescent="0.25">
      <c r="A24" s="93" t="s">
        <v>18</v>
      </c>
      <c r="B24" s="13"/>
      <c r="C24" s="14"/>
      <c r="D24" s="73">
        <v>2</v>
      </c>
      <c r="E24" s="99">
        <v>1351366</v>
      </c>
      <c r="F24" s="111">
        <v>295149.5</v>
      </c>
      <c r="G24" s="104">
        <f t="shared" si="0"/>
        <v>0.21840826245443498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817312</v>
      </c>
      <c r="F25" s="111">
        <v>253126</v>
      </c>
      <c r="G25" s="104">
        <f t="shared" si="0"/>
        <v>0.30970547355232764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44233</v>
      </c>
      <c r="F29" s="111">
        <v>18266</v>
      </c>
      <c r="G29" s="104">
        <f t="shared" si="0"/>
        <v>0.41294960775891304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 x14ac:dyDescent="0.25">
      <c r="A31" s="70" t="s">
        <v>80</v>
      </c>
      <c r="B31" s="13"/>
      <c r="C31" s="14"/>
      <c r="D31" s="73"/>
      <c r="E31" s="99"/>
      <c r="F31" s="111"/>
      <c r="G31" s="104"/>
      <c r="H31" s="15"/>
    </row>
    <row r="32" spans="1:8" ht="15.75" x14ac:dyDescent="0.25">
      <c r="A32" s="70" t="s">
        <v>113</v>
      </c>
      <c r="B32" s="13"/>
      <c r="C32" s="14"/>
      <c r="D32" s="73">
        <v>1</v>
      </c>
      <c r="E32" s="99">
        <v>160886</v>
      </c>
      <c r="F32" s="111">
        <v>64063.5</v>
      </c>
      <c r="G32" s="104">
        <f>F32/E32</f>
        <v>0.39819188742339295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 x14ac:dyDescent="0.25">
      <c r="A34" s="70" t="s">
        <v>77</v>
      </c>
      <c r="B34" s="13"/>
      <c r="C34" s="14"/>
      <c r="D34" s="73">
        <v>6</v>
      </c>
      <c r="E34" s="99">
        <v>3706554</v>
      </c>
      <c r="F34" s="111">
        <v>377061</v>
      </c>
      <c r="G34" s="104">
        <f>F34/E34</f>
        <v>0.10172818202567668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x14ac:dyDescent="0.2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35</v>
      </c>
      <c r="E39" s="82">
        <f>SUM(E9:E38)</f>
        <v>12937175</v>
      </c>
      <c r="F39" s="82">
        <f>SUM(F9:F38)</f>
        <v>2041955.48</v>
      </c>
      <c r="G39" s="106">
        <f>F39/E39</f>
        <v>0.15783627260201705</v>
      </c>
      <c r="H39" s="15"/>
    </row>
    <row r="40" spans="1:8" ht="15.75" x14ac:dyDescent="0.25">
      <c r="A40" s="120"/>
      <c r="B40" s="121"/>
      <c r="C40" s="21"/>
      <c r="D40" s="122"/>
      <c r="E40" s="123"/>
      <c r="F40" s="123"/>
      <c r="G40" s="124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26"/>
      <c r="D42" s="89"/>
      <c r="E42" s="25" t="s">
        <v>141</v>
      </c>
      <c r="F42" s="25" t="s">
        <v>141</v>
      </c>
      <c r="G42" s="108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142</v>
      </c>
      <c r="F43" s="88" t="s">
        <v>8</v>
      </c>
      <c r="G43" s="109" t="s">
        <v>143</v>
      </c>
      <c r="H43" s="15"/>
    </row>
    <row r="44" spans="1:8" ht="15.75" x14ac:dyDescent="0.25">
      <c r="A44" s="27" t="s">
        <v>33</v>
      </c>
      <c r="B44" s="28"/>
      <c r="C44" s="14"/>
      <c r="D44" s="73">
        <v>147</v>
      </c>
      <c r="E44" s="74">
        <v>24355496.010000002</v>
      </c>
      <c r="F44" s="74">
        <v>1248114.74</v>
      </c>
      <c r="G44" s="104">
        <f>1-(+F44/E44)</f>
        <v>0.94875428775962756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4445030.09</v>
      </c>
      <c r="F45" s="74">
        <v>252135.45</v>
      </c>
      <c r="G45" s="104">
        <f t="shared" ref="G45:G54" si="1">1-(+F45/E45)</f>
        <v>0.94327699815413402</v>
      </c>
      <c r="H45" s="15"/>
    </row>
    <row r="46" spans="1:8" ht="15.75" x14ac:dyDescent="0.25">
      <c r="A46" s="27" t="s">
        <v>35</v>
      </c>
      <c r="B46" s="28"/>
      <c r="C46" s="14"/>
      <c r="D46" s="73">
        <v>162</v>
      </c>
      <c r="E46" s="74">
        <v>22898027.91</v>
      </c>
      <c r="F46" s="74">
        <v>1155332.67</v>
      </c>
      <c r="G46" s="104">
        <f t="shared" si="1"/>
        <v>0.94954444659858916</v>
      </c>
      <c r="H46" s="15"/>
    </row>
    <row r="47" spans="1:8" ht="15.75" x14ac:dyDescent="0.25">
      <c r="A47" s="27" t="s">
        <v>36</v>
      </c>
      <c r="B47" s="28"/>
      <c r="C47" s="14"/>
      <c r="D47" s="73">
        <v>2</v>
      </c>
      <c r="E47" s="74">
        <v>756620</v>
      </c>
      <c r="F47" s="74">
        <v>14769</v>
      </c>
      <c r="G47" s="104">
        <f t="shared" si="1"/>
        <v>0.98048029393883318</v>
      </c>
      <c r="H47" s="15"/>
    </row>
    <row r="48" spans="1:8" ht="15.75" x14ac:dyDescent="0.25">
      <c r="A48" s="27" t="s">
        <v>37</v>
      </c>
      <c r="B48" s="28"/>
      <c r="C48" s="14"/>
      <c r="D48" s="73">
        <v>115</v>
      </c>
      <c r="E48" s="74">
        <v>17525595.859999999</v>
      </c>
      <c r="F48" s="74">
        <v>1183996.1399999999</v>
      </c>
      <c r="G48" s="104">
        <f t="shared" si="1"/>
        <v>0.93244188959632901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 x14ac:dyDescent="0.25">
      <c r="A50" s="27" t="s">
        <v>39</v>
      </c>
      <c r="B50" s="28"/>
      <c r="C50" s="14"/>
      <c r="D50" s="73">
        <v>11</v>
      </c>
      <c r="E50" s="74">
        <v>2826205</v>
      </c>
      <c r="F50" s="74">
        <v>194936.1</v>
      </c>
      <c r="G50" s="104">
        <f t="shared" si="1"/>
        <v>0.93102549178138172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1442180</v>
      </c>
      <c r="F51" s="74">
        <v>45000.1</v>
      </c>
      <c r="G51" s="104">
        <f t="shared" si="1"/>
        <v>0.96879716817595585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747850</v>
      </c>
      <c r="F52" s="74">
        <v>53750</v>
      </c>
      <c r="G52" s="104">
        <f t="shared" si="1"/>
        <v>0.92812729825499762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 x14ac:dyDescent="0.25">
      <c r="A54" s="27" t="s">
        <v>101</v>
      </c>
      <c r="B54" s="28"/>
      <c r="C54" s="14"/>
      <c r="D54" s="73">
        <v>1450</v>
      </c>
      <c r="E54" s="74">
        <v>112883341.02</v>
      </c>
      <c r="F54" s="74">
        <v>13004880.890000001</v>
      </c>
      <c r="G54" s="104">
        <f t="shared" si="1"/>
        <v>0.88479362169395859</v>
      </c>
      <c r="H54" s="2"/>
    </row>
    <row r="55" spans="1:8" ht="15.75" x14ac:dyDescent="0.25">
      <c r="A55" s="71" t="s">
        <v>102</v>
      </c>
      <c r="B55" s="30"/>
      <c r="C55" s="14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1899</v>
      </c>
      <c r="E61" s="82">
        <f>SUM(E44:E60)</f>
        <v>187880345.88999999</v>
      </c>
      <c r="F61" s="82">
        <f>SUM(F44:F60)</f>
        <v>17152915.09</v>
      </c>
      <c r="G61" s="110">
        <f>1-(+F61/E61)</f>
        <v>0.90870298322719356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19194870.57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CASINOKC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2021-06-09T15:11:19Z</cp:lastPrinted>
  <dcterms:created xsi:type="dcterms:W3CDTF">2012-06-07T14:04:25Z</dcterms:created>
  <dcterms:modified xsi:type="dcterms:W3CDTF">2021-10-08T18:57:13Z</dcterms:modified>
</cp:coreProperties>
</file>