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-210" yWindow="135" windowWidth="7845" windowHeight="4080" tabRatio="684"/>
  </bookViews>
  <sheets>
    <sheet name="ARG" sheetId="1" r:id="rId1"/>
    <sheet name="CARUTHERSVILLE" sheetId="2" r:id="rId2"/>
    <sheet name="HOLLYWOOD" sheetId="3" r:id="rId3"/>
    <sheet name="HARKC" sheetId="4" r:id="rId4"/>
    <sheet name="CASINOKC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4" r:id="rId13"/>
    <sheet name="STATE TOTALS" sheetId="13" r:id="rId14"/>
  </sheets>
  <definedNames>
    <definedName name="_xlnm.Print_Area" localSheetId="13">'STATE TOTALS'!$A$1:$C$23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B13" i="13" l="1"/>
  <c r="B12" i="13"/>
  <c r="B11" i="13"/>
  <c r="F63" i="10"/>
  <c r="F61" i="14"/>
  <c r="F63" i="14"/>
  <c r="E61" i="14"/>
  <c r="D61" i="14"/>
  <c r="G55" i="14"/>
  <c r="G54" i="14"/>
  <c r="G52" i="14"/>
  <c r="G51" i="14"/>
  <c r="G50" i="14"/>
  <c r="G48" i="14"/>
  <c r="G47" i="14"/>
  <c r="G46" i="14"/>
  <c r="G44" i="14"/>
  <c r="F39" i="14"/>
  <c r="G39" i="14"/>
  <c r="E39" i="14"/>
  <c r="D39" i="14"/>
  <c r="G34" i="14"/>
  <c r="G30" i="14"/>
  <c r="G29" i="14"/>
  <c r="G26" i="14"/>
  <c r="G24" i="14"/>
  <c r="G19" i="14"/>
  <c r="G15" i="14"/>
  <c r="F60" i="12"/>
  <c r="F62" i="12"/>
  <c r="E60" i="12"/>
  <c r="D60" i="12"/>
  <c r="G53" i="12"/>
  <c r="G50" i="12"/>
  <c r="G48" i="12"/>
  <c r="G46" i="12"/>
  <c r="G44" i="12"/>
  <c r="F39" i="12"/>
  <c r="G39" i="12"/>
  <c r="E39" i="12"/>
  <c r="D39" i="12"/>
  <c r="G33" i="12"/>
  <c r="G31" i="12"/>
  <c r="G18" i="12"/>
  <c r="G17" i="12"/>
  <c r="F60" i="7"/>
  <c r="F62" i="7"/>
  <c r="E60" i="7"/>
  <c r="D60" i="7"/>
  <c r="G53" i="7"/>
  <c r="G50" i="7"/>
  <c r="G48" i="7"/>
  <c r="G47" i="7"/>
  <c r="G46" i="7"/>
  <c r="G44" i="7"/>
  <c r="G39" i="7"/>
  <c r="F39" i="7"/>
  <c r="E39" i="7"/>
  <c r="D39" i="7"/>
  <c r="G31" i="7"/>
  <c r="G18" i="7"/>
  <c r="G15" i="7"/>
  <c r="G14" i="7"/>
  <c r="G9" i="7"/>
  <c r="F61" i="10"/>
  <c r="E61" i="10"/>
  <c r="D61" i="10"/>
  <c r="G54" i="10"/>
  <c r="G52" i="10"/>
  <c r="G50" i="10"/>
  <c r="G49" i="10"/>
  <c r="G48" i="10"/>
  <c r="G47" i="10"/>
  <c r="G46" i="10"/>
  <c r="G45" i="10"/>
  <c r="G44" i="10"/>
  <c r="F39" i="10"/>
  <c r="G39" i="10"/>
  <c r="E39" i="10"/>
  <c r="D39" i="10"/>
  <c r="G34" i="10"/>
  <c r="G33" i="10"/>
  <c r="G29" i="10"/>
  <c r="G25" i="10"/>
  <c r="G21" i="10"/>
  <c r="G19" i="10"/>
  <c r="G17" i="10"/>
  <c r="G15" i="10"/>
  <c r="G12" i="10"/>
  <c r="G10" i="10"/>
  <c r="F61" i="9"/>
  <c r="F63" i="9"/>
  <c r="E61" i="9"/>
  <c r="D61" i="9"/>
  <c r="G54" i="9"/>
  <c r="G52" i="9"/>
  <c r="G51" i="9"/>
  <c r="G50" i="9"/>
  <c r="G48" i="9"/>
  <c r="G47" i="9"/>
  <c r="G46" i="9"/>
  <c r="G45" i="9"/>
  <c r="G44" i="9"/>
  <c r="F39" i="9"/>
  <c r="G39" i="9"/>
  <c r="E39" i="9"/>
  <c r="D39" i="9"/>
  <c r="G34" i="9"/>
  <c r="G32" i="9"/>
  <c r="G29" i="9"/>
  <c r="G25" i="9"/>
  <c r="G24" i="9"/>
  <c r="G23" i="9"/>
  <c r="G19" i="9"/>
  <c r="G18" i="9"/>
  <c r="G17" i="9"/>
  <c r="G16" i="9"/>
  <c r="G14" i="9"/>
  <c r="G13" i="9"/>
  <c r="F61" i="11"/>
  <c r="F63" i="11"/>
  <c r="E61" i="11"/>
  <c r="D61" i="11"/>
  <c r="G54" i="11"/>
  <c r="G52" i="11"/>
  <c r="G51" i="11"/>
  <c r="G50" i="11"/>
  <c r="G49" i="11"/>
  <c r="G48" i="11"/>
  <c r="G47" i="11"/>
  <c r="G46" i="11"/>
  <c r="G44" i="11"/>
  <c r="F39" i="11"/>
  <c r="G39" i="11"/>
  <c r="E39" i="11"/>
  <c r="D39" i="11"/>
  <c r="G34" i="11"/>
  <c r="G30" i="11"/>
  <c r="G22" i="11"/>
  <c r="G18" i="11"/>
  <c r="G15" i="11"/>
  <c r="G13" i="11"/>
  <c r="G10" i="11"/>
  <c r="F73" i="8"/>
  <c r="F75" i="8"/>
  <c r="E73" i="8"/>
  <c r="D73" i="8"/>
  <c r="G67" i="8"/>
  <c r="G66" i="8"/>
  <c r="G65" i="8"/>
  <c r="G64" i="8"/>
  <c r="G63" i="8"/>
  <c r="G62" i="8"/>
  <c r="G60" i="8"/>
  <c r="G59" i="8"/>
  <c r="G58" i="8"/>
  <c r="G57" i="8"/>
  <c r="G56" i="8"/>
  <c r="F51" i="8"/>
  <c r="G51" i="8"/>
  <c r="E51" i="8"/>
  <c r="D51" i="8"/>
  <c r="G44" i="8"/>
  <c r="F39" i="8"/>
  <c r="G39" i="8"/>
  <c r="E39" i="8"/>
  <c r="B7" i="13"/>
  <c r="D39" i="8"/>
  <c r="G34" i="8"/>
  <c r="G33" i="8"/>
  <c r="G32" i="8"/>
  <c r="G28" i="8"/>
  <c r="G26" i="8"/>
  <c r="G25" i="8"/>
  <c r="G24" i="8"/>
  <c r="G21" i="8"/>
  <c r="G19" i="8"/>
  <c r="G18" i="8"/>
  <c r="G16" i="8"/>
  <c r="G14" i="8"/>
  <c r="G13" i="8"/>
  <c r="G12" i="8"/>
  <c r="G11" i="8"/>
  <c r="G10" i="8"/>
  <c r="F62" i="6"/>
  <c r="F64" i="6"/>
  <c r="E62" i="6"/>
  <c r="D62" i="6"/>
  <c r="G55" i="6"/>
  <c r="G54" i="6"/>
  <c r="G53" i="6"/>
  <c r="G52" i="6"/>
  <c r="G51" i="6"/>
  <c r="G50" i="6"/>
  <c r="G48" i="6"/>
  <c r="G47" i="6"/>
  <c r="G46" i="6"/>
  <c r="G45" i="6"/>
  <c r="G44" i="6"/>
  <c r="F39" i="6"/>
  <c r="G39" i="6"/>
  <c r="E39" i="6"/>
  <c r="D39" i="6"/>
  <c r="G34" i="6"/>
  <c r="G33" i="6"/>
  <c r="G32" i="6"/>
  <c r="G30" i="6"/>
  <c r="G29" i="6"/>
  <c r="G25" i="6"/>
  <c r="G24" i="6"/>
  <c r="G23" i="6"/>
  <c r="G21" i="6"/>
  <c r="G20" i="6"/>
  <c r="G19" i="6"/>
  <c r="G18" i="6"/>
  <c r="G17" i="6"/>
  <c r="G16" i="6"/>
  <c r="G15" i="6"/>
  <c r="G14" i="6"/>
  <c r="G13" i="6"/>
  <c r="G11" i="6"/>
  <c r="G62" i="5"/>
  <c r="F62" i="5"/>
  <c r="E62" i="5"/>
  <c r="D62" i="5"/>
  <c r="G56" i="5"/>
  <c r="G55" i="5"/>
  <c r="G54" i="5"/>
  <c r="G50" i="5"/>
  <c r="G48" i="5"/>
  <c r="G46" i="5"/>
  <c r="F39" i="5"/>
  <c r="F64" i="5"/>
  <c r="E39" i="5"/>
  <c r="D39" i="5"/>
  <c r="G25" i="5"/>
  <c r="G23" i="5"/>
  <c r="G18" i="5"/>
  <c r="G17" i="5"/>
  <c r="G14" i="5"/>
  <c r="G13" i="5"/>
  <c r="G12" i="5"/>
  <c r="G10" i="5"/>
  <c r="G9" i="5"/>
  <c r="F62" i="4"/>
  <c r="F64" i="4"/>
  <c r="E62" i="4"/>
  <c r="D62" i="4"/>
  <c r="G55" i="4"/>
  <c r="G54" i="4"/>
  <c r="G53" i="4"/>
  <c r="G52" i="4"/>
  <c r="G51" i="4"/>
  <c r="G50" i="4"/>
  <c r="G49" i="4"/>
  <c r="G47" i="4"/>
  <c r="G46" i="4"/>
  <c r="G45" i="4"/>
  <c r="G40" i="4"/>
  <c r="F40" i="4"/>
  <c r="E40" i="4"/>
  <c r="D40" i="4"/>
  <c r="G35" i="4"/>
  <c r="G34" i="4"/>
  <c r="G33" i="4"/>
  <c r="G31" i="4"/>
  <c r="G30" i="4"/>
  <c r="G29" i="4"/>
  <c r="G27" i="4"/>
  <c r="G25" i="4"/>
  <c r="G24" i="4"/>
  <c r="G23" i="4"/>
  <c r="G22" i="4"/>
  <c r="G19" i="4"/>
  <c r="G18" i="4"/>
  <c r="G17" i="4"/>
  <c r="G14" i="4"/>
  <c r="G12" i="4"/>
  <c r="G11" i="4"/>
  <c r="G10" i="4"/>
  <c r="F62" i="3"/>
  <c r="F64" i="3"/>
  <c r="E62" i="3"/>
  <c r="D62" i="3"/>
  <c r="G55" i="3"/>
  <c r="G54" i="3"/>
  <c r="G53" i="3"/>
  <c r="G51" i="3"/>
  <c r="G50" i="3"/>
  <c r="G49" i="3"/>
  <c r="G48" i="3"/>
  <c r="G47" i="3"/>
  <c r="G46" i="3"/>
  <c r="G45" i="3"/>
  <c r="G40" i="3"/>
  <c r="F40" i="3"/>
  <c r="E40" i="3"/>
  <c r="D40" i="3"/>
  <c r="G35" i="3"/>
  <c r="G33" i="3"/>
  <c r="G30" i="3"/>
  <c r="G29" i="3"/>
  <c r="G27" i="3"/>
  <c r="G25" i="3"/>
  <c r="G24" i="3"/>
  <c r="G23" i="3"/>
  <c r="G22" i="3"/>
  <c r="G20" i="3"/>
  <c r="G18" i="3"/>
  <c r="G17" i="3"/>
  <c r="G13" i="3"/>
  <c r="G12" i="3"/>
  <c r="G11" i="3"/>
  <c r="G9" i="3"/>
  <c r="F60" i="2"/>
  <c r="F62" i="2"/>
  <c r="E60" i="2"/>
  <c r="D60" i="2"/>
  <c r="G54" i="2"/>
  <c r="G53" i="2"/>
  <c r="G50" i="2"/>
  <c r="G48" i="2"/>
  <c r="G47" i="2"/>
  <c r="G46" i="2"/>
  <c r="G44" i="2"/>
  <c r="F39" i="2"/>
  <c r="G39" i="2"/>
  <c r="E39" i="2"/>
  <c r="D39" i="2"/>
  <c r="G34" i="2"/>
  <c r="G32" i="2"/>
  <c r="G30" i="2"/>
  <c r="G29" i="2"/>
  <c r="G18" i="2"/>
  <c r="F60" i="1"/>
  <c r="G60" i="1"/>
  <c r="E60" i="1"/>
  <c r="D60" i="1"/>
  <c r="G53" i="1"/>
  <c r="G52" i="1"/>
  <c r="G50" i="1"/>
  <c r="G49" i="1"/>
  <c r="G48" i="1"/>
  <c r="G47" i="1"/>
  <c r="G46" i="1"/>
  <c r="G45" i="1"/>
  <c r="G44" i="1"/>
  <c r="G39" i="1"/>
  <c r="F39" i="1"/>
  <c r="E39" i="1"/>
  <c r="D39" i="1"/>
  <c r="G33" i="1"/>
  <c r="G31" i="1"/>
  <c r="G25" i="1"/>
  <c r="G24" i="1"/>
  <c r="G23" i="1"/>
  <c r="G21" i="1"/>
  <c r="G20" i="1"/>
  <c r="G18" i="1"/>
  <c r="G16" i="1"/>
  <c r="G15" i="1"/>
  <c r="G13" i="1"/>
  <c r="G11" i="1"/>
  <c r="G10" i="1"/>
  <c r="A3" i="14"/>
  <c r="A4" i="13"/>
  <c r="A3" i="12"/>
  <c r="A3" i="11"/>
  <c r="A3" i="10"/>
  <c r="A3" i="9"/>
  <c r="A3" i="8"/>
  <c r="A3" i="7"/>
  <c r="A3" i="6"/>
  <c r="A3" i="5"/>
  <c r="A3" i="4"/>
  <c r="A3" i="3"/>
  <c r="A3" i="2"/>
  <c r="B16" i="13"/>
  <c r="G61" i="10"/>
  <c r="G61" i="14"/>
  <c r="G60" i="12"/>
  <c r="G60" i="7"/>
  <c r="B14" i="13"/>
  <c r="B8" i="13"/>
  <c r="G61" i="9"/>
  <c r="G61" i="11"/>
  <c r="G73" i="8"/>
  <c r="G62" i="6"/>
  <c r="B6" i="13"/>
  <c r="G39" i="5"/>
  <c r="G62" i="4"/>
  <c r="G62" i="3"/>
  <c r="B9" i="13"/>
  <c r="B17" i="13"/>
  <c r="G60" i="2"/>
  <c r="F62" i="1"/>
  <c r="B18" i="13"/>
  <c r="B19" i="13"/>
  <c r="B21" i="13"/>
</calcChain>
</file>

<file path=xl/sharedStrings.xml><?xml version="1.0" encoding="utf-8"?>
<sst xmlns="http://schemas.openxmlformats.org/spreadsheetml/2006/main" count="953" uniqueCount="161">
  <si>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</si>
  <si>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</si>
  <si>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</si>
  <si>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</si>
  <si>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</si>
  <si>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</si>
  <si>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</si>
  <si>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</si>
  <si>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</si>
  <si>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</si>
  <si>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</si>
  <si>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</si>
  <si>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</si>
  <si>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</si>
  <si>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</si>
  <si>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</si>
  <si>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</si>
  <si>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</si>
  <si>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</si>
  <si>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</si>
  <si>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</si>
  <si>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</si>
  <si>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</si>
  <si>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</si>
  <si>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</si>
  <si>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</si>
  <si>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</si>
  <si>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</si>
  <si>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</si>
  <si>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</si>
  <si>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</si>
  <si>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</si>
  <si>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</si>
  <si>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</si>
  <si>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</si>
  <si>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</si>
  <si>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</si>
  <si>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</si>
  <si>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</si>
  <si>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</si>
  <si>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</si>
  <si>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</si>
  <si>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</si>
  <si>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</si>
  <si>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</si>
  <si>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</si>
  <si>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</si>
  <si>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</si>
  <si>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</si>
  <si>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</si>
  <si>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</si>
  <si>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</si>
  <si>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</si>
  <si>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</si>
  <si>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</si>
  <si>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</si>
  <si>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</si>
  <si>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</si>
  <si>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</si>
  <si>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</si>
  <si>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</si>
  <si>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</si>
  <si>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</si>
  <si>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</si>
  <si>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</si>
  <si>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</si>
  <si>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</si>
  <si>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</si>
  <si>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</si>
  <si>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</si>
  <si>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</si>
  <si>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</si>
  <si>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</si>
  <si>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</si>
  <si>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</si>
  <si>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</si>
  <si>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EZ Pai Gow Poker</t>
  </si>
  <si>
    <t xml:space="preserve">   EZ Baccarat</t>
  </si>
  <si>
    <t>BOAT:     RIVER CITY</t>
  </si>
  <si>
    <t xml:space="preserve">   Bonus Craps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</si>
  <si>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</si>
  <si>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</si>
  <si>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</si>
  <si>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</si>
  <si>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</si>
  <si>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</si>
  <si>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</si>
  <si>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</si>
  <si>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</si>
  <si>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</si>
  <si>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</si>
  <si>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</si>
  <si>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</si>
  <si>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</si>
  <si>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</si>
  <si>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 xml:space="preserve">   Super 7</t>
  </si>
  <si>
    <t xml:space="preserve">   Three Card Poker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</si>
  <si>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</si>
  <si>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</si>
  <si>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</si>
  <si>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</si>
  <si>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</si>
  <si>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</si>
  <si>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</si>
  <si>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</si>
  <si>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</si>
  <si>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</si>
  <si>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</si>
  <si>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</si>
  <si>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</si>
  <si>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</si>
  <si>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</si>
  <si>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</si>
  <si>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</si>
  <si>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</si>
  <si>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4 Card Frenzy</t>
  </si>
  <si>
    <t xml:space="preserve">   Cajun Stud Poker</t>
  </si>
  <si>
    <t xml:space="preserve">   Cajun Stud</t>
  </si>
  <si>
    <t xml:space="preserve">   Heads Up Hold'em</t>
  </si>
  <si>
    <t xml:space="preserve">   Pick Em &amp; Bet Em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</si>
  <si>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</si>
  <si>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</si>
  <si>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</si>
  <si>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</si>
  <si>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Free Bet Blackjack</t>
  </si>
  <si>
    <t xml:space="preserve">   Sic Bo</t>
  </si>
  <si>
    <t xml:space="preserve">   DJ Wild Poker</t>
  </si>
  <si>
    <t xml:space="preserve">   Fortune 7</t>
  </si>
  <si>
    <t xml:space="preserve">   Dai Bac</t>
  </si>
  <si>
    <t xml:space="preserve">   Four Card Frenzy</t>
  </si>
  <si>
    <t xml:space="preserve">   Criss Cross Poker</t>
  </si>
  <si>
    <t xml:space="preserve">   Straw Poker</t>
  </si>
  <si>
    <t xml:space="preserve">   Bad Beat Baccarat</t>
  </si>
  <si>
    <t xml:space="preserve">  Multi Denom</t>
  </si>
  <si>
    <t xml:space="preserve">   21+3 Extreme Top Three</t>
  </si>
  <si>
    <t xml:space="preserve">   DJ Wild Stud</t>
  </si>
  <si>
    <t xml:space="preserve">   Ultimate Texas Poker</t>
  </si>
  <si>
    <t xml:space="preserve">   5 Treasures Baccarat</t>
  </si>
  <si>
    <t xml:space="preserve">    I LUV Suits</t>
  </si>
  <si>
    <t xml:space="preserve">    EZ Baccarat</t>
  </si>
  <si>
    <t xml:space="preserve">BOAT:     AMERISTAR KC </t>
  </si>
  <si>
    <t>SLOT</t>
  </si>
  <si>
    <t>HANDLE</t>
  </si>
  <si>
    <t>PAYOUT % (1)</t>
  </si>
  <si>
    <t>BOAT: CENTURY CARUTHERSVILLE</t>
  </si>
  <si>
    <t>BOAT:     HARRAHS KANSAS CITY</t>
  </si>
  <si>
    <t>BOAT:   CASINO KC</t>
  </si>
  <si>
    <t xml:space="preserve">   Trilux X</t>
  </si>
  <si>
    <t>HYBRID TABLES</t>
  </si>
  <si>
    <t xml:space="preserve">   Hybrid Tournaments</t>
  </si>
  <si>
    <t xml:space="preserve">     TOTAL HYBRID:</t>
  </si>
  <si>
    <t xml:space="preserve">     HYBRID MACHINES:</t>
  </si>
  <si>
    <t xml:space="preserve">     HYBRID HANDLE:</t>
  </si>
  <si>
    <t xml:space="preserve">     HYBRID AGR:</t>
  </si>
  <si>
    <t>BOAT: CENTURY CAPE GIRARDEAU</t>
  </si>
  <si>
    <t xml:space="preserve">   BJ 6 to 5</t>
  </si>
  <si>
    <t xml:space="preserve">   Super Three Card</t>
  </si>
  <si>
    <t>HYBRID</t>
  </si>
  <si>
    <t>MONTH ENDED:  APRIL 2021</t>
  </si>
  <si>
    <t xml:space="preserve">   Face Up Pai Gow</t>
  </si>
  <si>
    <t xml:space="preserve">   I Luv Suits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</si>
</sst>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00%"/>
  </numFmts>
  <fonts count="22" x14ac:knownFonts="1">
    <font>
      <sz val="12"/>
      <name val="Arial"/>
    </font>
    <font>
      <b/>
      <sz val="10"/>
      <name val="Arial"/>
    </font>
    <font>
      <b/>
      <sz val="18"/>
      <name val="Arial"/>
      <family val="2"/>
    </font>
    <font>
      <b/>
      <u/>
      <sz val="18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/>
      <sz val="17"/>
      <name val="Arial"/>
      <family val="2"/>
    </font>
    <font>
      <b/>
      <sz val="11"/>
      <name val="Arial"/>
    </font>
    <font>
      <b/>
      <sz val="10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</borders>
  <cellStyleXfs count="1">
    <xf numFmtId="0" fontId="0" fillId="0" borderId="0"/>
  </cellStyleXfs>
  <cellXfs count="140">
    <xf numFmtId="0" fontId="0" fillId="0" borderId="0" xfId="0" applyNumberFormat="1" applyFont="1" applyAlignment="1" applyProtection="1">
      <protection locked="0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NumberFormat="1" applyFont="1" applyAlignment="1" applyProtection="1">
      <protection locked="0"/>
    </xf>
    <xf numFmtId="0" fontId="1" fillId="0" borderId="0" xfId="0" applyFont="1" applyAlignment="1"/>
    <xf numFmtId="0" fontId="1" fillId="0" borderId="0" xfId="0" applyNumberFormat="1" applyFont="1" applyAlignment="1">
      <alignment horizontal="centerContinuous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NumberFormat="1" applyFont="1" applyAlignment="1">
      <alignment horizontal="centerContinuous"/>
    </xf>
    <xf numFmtId="0" fontId="0" fillId="2" borderId="0" xfId="0" applyFill="1" applyAlignment="1"/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6" fillId="2" borderId="0" xfId="0" applyNumberFormat="1" applyFont="1" applyFill="1" applyAlignment="1">
      <alignment horizontal="centerContinuous"/>
    </xf>
    <xf numFmtId="0" fontId="7" fillId="0" borderId="1" xfId="0" applyNumberFormat="1" applyFont="1" applyBorder="1" applyAlignment="1" applyProtection="1">
      <protection locked="0"/>
    </xf>
    <xf numFmtId="0" fontId="8" fillId="0" borderId="2" xfId="0" applyNumberFormat="1" applyFont="1" applyBorder="1" applyAlignment="1"/>
    <xf numFmtId="0" fontId="0" fillId="0" borderId="2" xfId="0" applyFont="1" applyBorder="1" applyAlignment="1"/>
    <xf numFmtId="0" fontId="9" fillId="0" borderId="3" xfId="0" applyNumberFormat="1" applyFont="1" applyBorder="1" applyAlignment="1"/>
    <xf numFmtId="0" fontId="9" fillId="3" borderId="3" xfId="0" applyNumberFormat="1" applyFont="1" applyFill="1" applyBorder="1" applyAlignment="1"/>
    <xf numFmtId="0" fontId="8" fillId="3" borderId="1" xfId="0" applyNumberFormat="1" applyFont="1" applyFill="1" applyBorder="1" applyAlignment="1" applyProtection="1">
      <protection locked="0"/>
    </xf>
    <xf numFmtId="0" fontId="10" fillId="0" borderId="1" xfId="0" applyNumberFormat="1" applyFont="1" applyBorder="1" applyAlignment="1">
      <alignment horizontal="left"/>
    </xf>
    <xf numFmtId="0" fontId="10" fillId="0" borderId="1" xfId="0" applyNumberFormat="1" applyFont="1" applyBorder="1" applyAlignment="1"/>
    <xf numFmtId="0" fontId="0" fillId="0" borderId="0" xfId="0" applyNumberFormat="1" applyFont="1" applyAlignment="1"/>
    <xf numFmtId="0" fontId="8" fillId="0" borderId="0" xfId="0" applyNumberFormat="1" applyFont="1" applyAlignment="1"/>
    <xf numFmtId="0" fontId="11" fillId="2" borderId="0" xfId="0" applyNumberFormat="1" applyFont="1" applyFill="1" applyAlignment="1"/>
    <xf numFmtId="0" fontId="8" fillId="2" borderId="0" xfId="0" applyNumberFormat="1" applyFont="1" applyFill="1" applyAlignment="1"/>
    <xf numFmtId="0" fontId="6" fillId="2" borderId="0" xfId="0" applyNumberFormat="1" applyFont="1" applyFill="1" applyAlignment="1">
      <alignment horizontal="center"/>
    </xf>
    <xf numFmtId="0" fontId="6" fillId="0" borderId="0" xfId="0" applyNumberFormat="1" applyFont="1" applyAlignment="1"/>
    <xf numFmtId="0" fontId="6" fillId="2" borderId="3" xfId="0" applyNumberFormat="1" applyFont="1" applyFill="1" applyBorder="1" applyAlignment="1" applyProtection="1">
      <protection locked="0"/>
    </xf>
    <xf numFmtId="0" fontId="8" fillId="2" borderId="1" xfId="0" applyNumberFormat="1" applyFont="1" applyFill="1" applyBorder="1" applyAlignment="1" applyProtection="1">
      <protection locked="0"/>
    </xf>
    <xf numFmtId="0" fontId="6" fillId="2" borderId="3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centerContinuous"/>
      <protection locked="0"/>
    </xf>
    <xf numFmtId="0" fontId="9" fillId="0" borderId="3" xfId="0" applyNumberFormat="1" applyFont="1" applyBorder="1" applyAlignment="1">
      <alignment horizontal="left"/>
    </xf>
    <xf numFmtId="0" fontId="6" fillId="3" borderId="3" xfId="0" applyNumberFormat="1" applyFont="1" applyFill="1" applyBorder="1" applyAlignment="1" applyProtection="1">
      <protection locked="0"/>
    </xf>
    <xf numFmtId="0" fontId="7" fillId="0" borderId="0" xfId="0" applyNumberFormat="1" applyFont="1" applyAlignment="1"/>
    <xf numFmtId="0" fontId="0" fillId="0" borderId="1" xfId="0" applyNumberFormat="1" applyFont="1" applyBorder="1" applyAlignment="1"/>
    <xf numFmtId="0" fontId="10" fillId="0" borderId="0" xfId="0" applyNumberFormat="1" applyFont="1" applyAlignment="1"/>
    <xf numFmtId="0" fontId="12" fillId="0" borderId="0" xfId="0" applyNumberFormat="1" applyFont="1" applyAlignment="1"/>
    <xf numFmtId="4" fontId="10" fillId="0" borderId="0" xfId="0" applyNumberFormat="1" applyFont="1" applyAlignment="1">
      <alignment horizontal="right"/>
    </xf>
    <xf numFmtId="0" fontId="10" fillId="0" borderId="0" xfId="0" applyFont="1" applyAlignment="1"/>
    <xf numFmtId="0" fontId="12" fillId="0" borderId="0" xfId="0" applyFont="1" applyAlignment="1"/>
    <xf numFmtId="0" fontId="8" fillId="0" borderId="0" xfId="0" applyFont="1" applyAlignment="1"/>
    <xf numFmtId="4" fontId="6" fillId="0" borderId="0" xfId="0" applyNumberFormat="1" applyFont="1" applyAlignment="1">
      <alignment horizontal="right"/>
    </xf>
    <xf numFmtId="0" fontId="5" fillId="0" borderId="0" xfId="0" applyFont="1" applyAlignment="1"/>
    <xf numFmtId="0" fontId="13" fillId="0" borderId="0" xfId="0" applyFont="1" applyAlignment="1"/>
    <xf numFmtId="164" fontId="10" fillId="0" borderId="0" xfId="0" applyNumberFormat="1" applyFont="1" applyAlignment="1"/>
    <xf numFmtId="4" fontId="10" fillId="0" borderId="0" xfId="0" applyNumberFormat="1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/>
    <xf numFmtId="0" fontId="14" fillId="0" borderId="0" xfId="0" applyFont="1" applyAlignment="1"/>
    <xf numFmtId="0" fontId="15" fillId="0" borderId="0" xfId="0" applyFont="1" applyAlignment="1"/>
    <xf numFmtId="0" fontId="7" fillId="0" borderId="0" xfId="0" applyFont="1" applyAlignment="1"/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NumberFormat="1" applyFont="1" applyAlignment="1" applyProtection="1">
      <protection locked="0"/>
    </xf>
    <xf numFmtId="8" fontId="6" fillId="2" borderId="3" xfId="0" quotePrefix="1" applyNumberFormat="1" applyFont="1" applyFill="1" applyBorder="1" applyAlignment="1" applyProtection="1">
      <protection locked="0"/>
    </xf>
    <xf numFmtId="0" fontId="6" fillId="2" borderId="3" xfId="0" quotePrefix="1" applyNumberFormat="1" applyFont="1" applyFill="1" applyBorder="1" applyAlignment="1" applyProtection="1">
      <protection locked="0"/>
    </xf>
    <xf numFmtId="0" fontId="2" fillId="0" borderId="0" xfId="0" applyNumberFormat="1" applyFont="1" applyAlignment="1"/>
    <xf numFmtId="0" fontId="0" fillId="0" borderId="0" xfId="0" applyAlignment="1"/>
    <xf numFmtId="0" fontId="0" fillId="0" borderId="4" xfId="0" applyNumberFormat="1" applyFont="1" applyBorder="1" applyAlignment="1"/>
    <xf numFmtId="0" fontId="14" fillId="0" borderId="0" xfId="0" applyNumberFormat="1" applyFont="1" applyAlignment="1"/>
    <xf numFmtId="0" fontId="1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0" fillId="2" borderId="0" xfId="0" applyNumberFormat="1" applyFont="1" applyFill="1" applyAlignment="1"/>
    <xf numFmtId="0" fontId="6" fillId="2" borderId="0" xfId="0" applyNumberFormat="1" applyFont="1" applyFill="1" applyAlignment="1"/>
    <xf numFmtId="0" fontId="12" fillId="2" borderId="0" xfId="0" applyNumberFormat="1" applyFont="1" applyFill="1" applyAlignment="1"/>
    <xf numFmtId="0" fontId="8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0" fontId="8" fillId="0" borderId="0" xfId="0" applyNumberFormat="1" applyFont="1" applyFill="1" applyAlignment="1"/>
    <xf numFmtId="0" fontId="18" fillId="0" borderId="0" xfId="0" applyNumberFormat="1" applyFont="1" applyAlignment="1"/>
    <xf numFmtId="0" fontId="6" fillId="0" borderId="3" xfId="0" applyNumberFormat="1" applyFont="1" applyBorder="1" applyAlignment="1" applyProtection="1">
      <protection locked="0"/>
    </xf>
    <xf numFmtId="0" fontId="6" fillId="2" borderId="5" xfId="0" applyNumberFormat="1" applyFont="1" applyFill="1" applyBorder="1" applyAlignment="1" applyProtection="1">
      <alignment horizontal="left"/>
      <protection locked="0"/>
    </xf>
    <xf numFmtId="0" fontId="19" fillId="2" borderId="3" xfId="0" applyNumberFormat="1" applyFont="1" applyFill="1" applyBorder="1" applyAlignment="1" applyProtection="1">
      <protection locked="0"/>
    </xf>
    <xf numFmtId="3" fontId="8" fillId="0" borderId="3" xfId="0" applyNumberFormat="1" applyFont="1" applyBorder="1" applyAlignment="1" applyProtection="1">
      <alignment horizontal="center"/>
      <protection locked="0"/>
    </xf>
    <xf numFmtId="40" fontId="8" fillId="0" borderId="3" xfId="0" applyNumberFormat="1" applyFont="1" applyBorder="1" applyAlignment="1" applyProtection="1">
      <protection locked="0"/>
    </xf>
    <xf numFmtId="164" fontId="8" fillId="0" borderId="3" xfId="0" applyNumberFormat="1" applyFont="1" applyBorder="1" applyAlignment="1" applyProtection="1">
      <protection locked="0"/>
    </xf>
    <xf numFmtId="4" fontId="8" fillId="0" borderId="3" xfId="0" applyNumberFormat="1" applyFont="1" applyBorder="1" applyAlignment="1" applyProtection="1">
      <protection locked="0"/>
    </xf>
    <xf numFmtId="3" fontId="8" fillId="3" borderId="3" xfId="0" applyNumberFormat="1" applyFont="1" applyFill="1" applyBorder="1" applyAlignment="1" applyProtection="1">
      <alignment horizontal="center"/>
      <protection locked="0"/>
    </xf>
    <xf numFmtId="4" fontId="8" fillId="2" borderId="3" xfId="0" applyNumberFormat="1" applyFont="1" applyFill="1" applyBorder="1" applyAlignment="1" applyProtection="1">
      <protection locked="0"/>
    </xf>
    <xf numFmtId="164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protection locked="0"/>
    </xf>
    <xf numFmtId="3" fontId="10" fillId="2" borderId="3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/>
    <xf numFmtId="164" fontId="10" fillId="0" borderId="3" xfId="0" applyNumberFormat="1" applyFont="1" applyBorder="1" applyAlignment="1" applyProtection="1">
      <protection locked="0"/>
    </xf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centerContinuous"/>
    </xf>
    <xf numFmtId="4" fontId="6" fillId="0" borderId="0" xfId="0" applyNumberFormat="1" applyFont="1" applyAlignment="1"/>
    <xf numFmtId="4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1" xfId="0" applyNumberFormat="1" applyFont="1" applyBorder="1" applyAlignment="1"/>
    <xf numFmtId="4" fontId="20" fillId="0" borderId="1" xfId="0" applyNumberFormat="1" applyFont="1" applyBorder="1" applyAlignment="1"/>
    <xf numFmtId="0" fontId="6" fillId="0" borderId="3" xfId="0" applyNumberFormat="1" applyFont="1" applyBorder="1" applyAlignment="1"/>
    <xf numFmtId="0" fontId="21" fillId="0" borderId="3" xfId="0" applyNumberFormat="1" applyFont="1" applyBorder="1" applyAlignment="1" applyProtection="1">
      <protection locked="0"/>
    </xf>
    <xf numFmtId="40" fontId="8" fillId="2" borderId="3" xfId="0" applyNumberFormat="1" applyFont="1" applyFill="1" applyBorder="1" applyAlignment="1" applyProtection="1">
      <protection locked="0"/>
    </xf>
    <xf numFmtId="40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40" fontId="8" fillId="5" borderId="3" xfId="0" applyNumberFormat="1" applyFont="1" applyFill="1" applyBorder="1" applyAlignment="1" applyProtection="1">
      <protection locked="0"/>
    </xf>
    <xf numFmtId="10" fontId="8" fillId="0" borderId="3" xfId="0" applyNumberFormat="1" applyFont="1" applyBorder="1" applyAlignment="1" applyProtection="1">
      <protection locked="0"/>
    </xf>
    <xf numFmtId="3" fontId="8" fillId="5" borderId="3" xfId="0" applyNumberFormat="1" applyFont="1" applyFill="1" applyBorder="1" applyAlignment="1" applyProtection="1">
      <alignment horizontal="center"/>
      <protection locked="0"/>
    </xf>
    <xf numFmtId="164" fontId="8" fillId="5" borderId="3" xfId="0" applyNumberFormat="1" applyFont="1" applyFill="1" applyBorder="1" applyAlignment="1" applyProtection="1">
      <protection locked="0"/>
    </xf>
    <xf numFmtId="4" fontId="8" fillId="5" borderId="3" xfId="0" applyNumberFormat="1" applyFont="1" applyFill="1" applyBorder="1" applyAlignment="1" applyProtection="1">
      <protection locked="0"/>
    </xf>
    <xf numFmtId="164" fontId="8" fillId="0" borderId="6" xfId="0" applyNumberFormat="1" applyFont="1" applyBorder="1" applyAlignment="1" applyProtection="1">
      <protection locked="0"/>
    </xf>
    <xf numFmtId="164" fontId="8" fillId="3" borderId="6" xfId="0" applyNumberFormat="1" applyFont="1" applyFill="1" applyBorder="1" applyAlignment="1" applyProtection="1">
      <protection locked="0"/>
    </xf>
    <xf numFmtId="164" fontId="10" fillId="0" borderId="6" xfId="0" applyNumberFormat="1" applyFont="1" applyBorder="1" applyAlignment="1" applyProtection="1">
      <protection locked="0"/>
    </xf>
    <xf numFmtId="4" fontId="6" fillId="0" borderId="0" xfId="0" applyNumberFormat="1" applyFont="1" applyBorder="1" applyAlignment="1">
      <alignment horizontal="centerContinuous"/>
    </xf>
    <xf numFmtId="0" fontId="6" fillId="2" borderId="0" xfId="0" applyNumberFormat="1" applyFont="1" applyFill="1" applyBorder="1" applyAlignment="1">
      <alignment horizontal="center"/>
    </xf>
    <xf numFmtId="4" fontId="6" fillId="0" borderId="7" xfId="0" applyNumberFormat="1" applyFont="1" applyBorder="1" applyAlignment="1">
      <alignment horizontal="centerContinuous"/>
    </xf>
    <xf numFmtId="164" fontId="10" fillId="0" borderId="8" xfId="0" applyNumberFormat="1" applyFont="1" applyBorder="1" applyAlignment="1" applyProtection="1">
      <protection locked="0"/>
    </xf>
    <xf numFmtId="40" fontId="8" fillId="0" borderId="3" xfId="0" applyNumberFormat="1" applyFont="1" applyFill="1" applyBorder="1" applyAlignment="1" applyProtection="1">
      <protection locked="0"/>
    </xf>
    <xf numFmtId="3" fontId="8" fillId="0" borderId="5" xfId="0" applyNumberFormat="1" applyFont="1" applyBorder="1" applyAlignment="1" applyProtection="1">
      <alignment horizontal="center"/>
      <protection locked="0"/>
    </xf>
    <xf numFmtId="40" fontId="8" fillId="0" borderId="5" xfId="0" applyNumberFormat="1" applyFont="1" applyBorder="1" applyAlignment="1" applyProtection="1">
      <protection locked="0"/>
    </xf>
    <xf numFmtId="0" fontId="10" fillId="0" borderId="0" xfId="0" applyNumberFormat="1" applyFont="1" applyAlignment="1">
      <alignment horizontal="left"/>
    </xf>
    <xf numFmtId="164" fontId="13" fillId="0" borderId="9" xfId="0" applyNumberFormat="1" applyFont="1" applyBorder="1" applyAlignment="1">
      <alignment horizontal="center"/>
    </xf>
    <xf numFmtId="0" fontId="10" fillId="0" borderId="0" xfId="0" applyFont="1" applyFill="1" applyAlignment="1"/>
    <xf numFmtId="0" fontId="12" fillId="0" borderId="0" xfId="0" applyFont="1" applyFill="1" applyAlignment="1"/>
    <xf numFmtId="0" fontId="20" fillId="0" borderId="0" xfId="0" applyNumberFormat="1" applyFont="1" applyAlignment="1"/>
    <xf numFmtId="0" fontId="20" fillId="0" borderId="0" xfId="0" applyNumberFormat="1" applyFont="1" applyAlignment="1">
      <alignment horizontal="centerContinuous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/>
    <xf numFmtId="3" fontId="10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/>
    <xf numFmtId="164" fontId="10" fillId="0" borderId="1" xfId="0" applyNumberFormat="1" applyFont="1" applyBorder="1" applyAlignment="1" applyProtection="1">
      <protection locked="0"/>
    </xf>
    <xf numFmtId="0" fontId="16" fillId="0" borderId="10" xfId="0" applyFont="1" applyBorder="1" applyAlignment="1"/>
    <xf numFmtId="3" fontId="13" fillId="0" borderId="11" xfId="0" applyNumberFormat="1" applyFont="1" applyBorder="1" applyAlignment="1">
      <alignment horizontal="center"/>
    </xf>
    <xf numFmtId="0" fontId="16" fillId="0" borderId="12" xfId="0" applyFont="1" applyBorder="1" applyAlignment="1"/>
    <xf numFmtId="4" fontId="13" fillId="0" borderId="9" xfId="0" applyNumberFormat="1" applyFont="1" applyBorder="1" applyAlignment="1">
      <alignment horizontal="center"/>
    </xf>
    <xf numFmtId="0" fontId="16" fillId="4" borderId="12" xfId="0" applyFont="1" applyFill="1" applyBorder="1" applyAlignment="1"/>
    <xf numFmtId="4" fontId="12" fillId="4" borderId="9" xfId="0" applyNumberFormat="1" applyFont="1" applyFill="1" applyBorder="1" applyAlignment="1">
      <alignment horizontal="center"/>
    </xf>
    <xf numFmtId="164" fontId="13" fillId="4" borderId="9" xfId="0" applyNumberFormat="1" applyFont="1" applyFill="1" applyBorder="1" applyAlignment="1">
      <alignment horizontal="center"/>
    </xf>
    <xf numFmtId="4" fontId="12" fillId="4" borderId="13" xfId="0" applyNumberFormat="1" applyFont="1" applyFill="1" applyBorder="1" applyAlignment="1">
      <alignment horizontal="center"/>
    </xf>
    <xf numFmtId="0" fontId="13" fillId="0" borderId="14" xfId="0" applyFont="1" applyBorder="1" applyAlignment="1"/>
    <xf numFmtId="0" fontId="12" fillId="0" borderId="14" xfId="0" applyFont="1" applyBorder="1" applyAlignment="1"/>
    <xf numFmtId="4" fontId="13" fillId="0" borderId="1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/>
    <xf numFmtId="3" fontId="10" fillId="2" borderId="5" xfId="0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2"/>
  <sheetViews>
    <sheetView tabSelected="1"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">
        <v>158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155</v>
      </c>
      <c r="B10" s="13"/>
      <c r="C10" s="14"/>
      <c r="D10" s="73">
        <v>1</v>
      </c>
      <c r="E10" s="74">
        <v>307128</v>
      </c>
      <c r="F10" s="74">
        <v>119474.5</v>
      </c>
      <c r="G10" s="75">
        <f>F10/E10</f>
        <v>0.3890055611992394</v>
      </c>
      <c r="H10" s="15"/>
    </row>
    <row r="11" spans="1:8" ht="15.75" x14ac:dyDescent="0.25">
      <c r="A11" s="93" t="s">
        <v>109</v>
      </c>
      <c r="B11" s="13"/>
      <c r="C11" s="14"/>
      <c r="D11" s="73">
        <v>2</v>
      </c>
      <c r="E11" s="74">
        <v>811275</v>
      </c>
      <c r="F11" s="74">
        <v>153627.5</v>
      </c>
      <c r="G11" s="75">
        <f>F11/E11</f>
        <v>0.18936550491510276</v>
      </c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117</v>
      </c>
      <c r="B13" s="13"/>
      <c r="C13" s="14"/>
      <c r="D13" s="73">
        <v>1</v>
      </c>
      <c r="E13" s="74">
        <v>174567</v>
      </c>
      <c r="F13" s="74">
        <v>63574</v>
      </c>
      <c r="G13" s="75">
        <f>F13/E13</f>
        <v>0.36418108806360883</v>
      </c>
      <c r="H13" s="15"/>
    </row>
    <row r="14" spans="1:8" ht="15.75" x14ac:dyDescent="0.25">
      <c r="A14" s="93" t="s">
        <v>53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120</v>
      </c>
      <c r="B15" s="13"/>
      <c r="C15" s="14"/>
      <c r="D15" s="73">
        <v>2</v>
      </c>
      <c r="E15" s="74">
        <v>405978</v>
      </c>
      <c r="F15" s="74">
        <v>79020.5</v>
      </c>
      <c r="G15" s="75">
        <f>F15/E15</f>
        <v>0.19464232051983113</v>
      </c>
      <c r="H15" s="15"/>
    </row>
    <row r="16" spans="1:8" ht="15.75" x14ac:dyDescent="0.25">
      <c r="A16" s="93" t="s">
        <v>127</v>
      </c>
      <c r="B16" s="13"/>
      <c r="C16" s="14"/>
      <c r="D16" s="73">
        <v>2</v>
      </c>
      <c r="E16" s="74">
        <v>2447916</v>
      </c>
      <c r="F16" s="74">
        <v>159878.5</v>
      </c>
      <c r="G16" s="75">
        <f>F16/E16</f>
        <v>6.5312085872227643E-2</v>
      </c>
      <c r="H16" s="15"/>
    </row>
    <row r="17" spans="1:8" ht="15.75" x14ac:dyDescent="0.25">
      <c r="A17" s="93" t="s">
        <v>13</v>
      </c>
      <c r="B17" s="13"/>
      <c r="C17" s="14"/>
      <c r="D17" s="73"/>
      <c r="E17" s="74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489927</v>
      </c>
      <c r="F18" s="74">
        <v>149848.5</v>
      </c>
      <c r="G18" s="75">
        <f>F18/E18</f>
        <v>0.30585883203007797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>
        <v>1</v>
      </c>
      <c r="E20" s="74">
        <v>221443</v>
      </c>
      <c r="F20" s="74">
        <v>62501.5</v>
      </c>
      <c r="G20" s="75">
        <f t="shared" ref="G20:G25" si="0">F20/E20</f>
        <v>0.28224644716699104</v>
      </c>
      <c r="H20" s="15"/>
    </row>
    <row r="21" spans="1:8" ht="15.75" x14ac:dyDescent="0.25">
      <c r="A21" s="93" t="s">
        <v>113</v>
      </c>
      <c r="B21" s="13"/>
      <c r="C21" s="14"/>
      <c r="D21" s="73">
        <v>1</v>
      </c>
      <c r="E21" s="74">
        <v>147789</v>
      </c>
      <c r="F21" s="74">
        <v>72022.5</v>
      </c>
      <c r="G21" s="75">
        <f t="shared" si="0"/>
        <v>0.4873332927349126</v>
      </c>
      <c r="H21" s="15"/>
    </row>
    <row r="22" spans="1:8" ht="15.75" x14ac:dyDescent="0.25">
      <c r="A22" s="93" t="s">
        <v>56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>
        <v>5</v>
      </c>
      <c r="E23" s="74">
        <v>2498555</v>
      </c>
      <c r="F23" s="74">
        <v>383689.5</v>
      </c>
      <c r="G23" s="75">
        <f t="shared" si="0"/>
        <v>0.15356456031586257</v>
      </c>
      <c r="H23" s="15"/>
    </row>
    <row r="24" spans="1:8" ht="15.75" x14ac:dyDescent="0.25">
      <c r="A24" s="93" t="s">
        <v>19</v>
      </c>
      <c r="B24" s="13"/>
      <c r="C24" s="14"/>
      <c r="D24" s="73">
        <v>1</v>
      </c>
      <c r="E24" s="74">
        <v>43291</v>
      </c>
      <c r="F24" s="74">
        <v>4414</v>
      </c>
      <c r="G24" s="75">
        <f t="shared" si="0"/>
        <v>0.10196114665865884</v>
      </c>
      <c r="H24" s="15"/>
    </row>
    <row r="25" spans="1:8" ht="15.75" x14ac:dyDescent="0.25">
      <c r="A25" s="94" t="s">
        <v>20</v>
      </c>
      <c r="B25" s="13"/>
      <c r="C25" s="14"/>
      <c r="D25" s="73">
        <v>3</v>
      </c>
      <c r="E25" s="74">
        <v>521233</v>
      </c>
      <c r="F25" s="74">
        <v>142508</v>
      </c>
      <c r="G25" s="75">
        <f t="shared" si="0"/>
        <v>0.27340555950985451</v>
      </c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/>
      <c r="E29" s="76"/>
      <c r="F29" s="76"/>
      <c r="G29" s="75"/>
      <c r="H29" s="15"/>
    </row>
    <row r="30" spans="1:8" ht="15.75" x14ac:dyDescent="0.25">
      <c r="A30" s="70" t="s">
        <v>25</v>
      </c>
      <c r="B30" s="13"/>
      <c r="C30" s="14"/>
      <c r="D30" s="73"/>
      <c r="E30" s="76"/>
      <c r="F30" s="74"/>
      <c r="G30" s="75"/>
      <c r="H30" s="15"/>
    </row>
    <row r="31" spans="1:8" ht="15.75" x14ac:dyDescent="0.25">
      <c r="A31" s="70" t="s">
        <v>26</v>
      </c>
      <c r="B31" s="13"/>
      <c r="C31" s="14"/>
      <c r="D31" s="73">
        <v>9</v>
      </c>
      <c r="E31" s="76">
        <v>2369867</v>
      </c>
      <c r="F31" s="76">
        <v>563402</v>
      </c>
      <c r="G31" s="75">
        <f>F31/E31</f>
        <v>0.23773570415554965</v>
      </c>
      <c r="H31" s="15"/>
    </row>
    <row r="32" spans="1:8" ht="15.75" x14ac:dyDescent="0.25">
      <c r="A32" s="70" t="s">
        <v>122</v>
      </c>
      <c r="B32" s="13"/>
      <c r="C32" s="14"/>
      <c r="D32" s="73"/>
      <c r="E32" s="76"/>
      <c r="F32" s="76"/>
      <c r="G32" s="75"/>
      <c r="H32" s="15"/>
    </row>
    <row r="33" spans="1:8" ht="15.75" x14ac:dyDescent="0.25">
      <c r="A33" s="70" t="s">
        <v>100</v>
      </c>
      <c r="B33" s="13"/>
      <c r="C33" s="14"/>
      <c r="D33" s="73">
        <v>1</v>
      </c>
      <c r="E33" s="76">
        <v>57052</v>
      </c>
      <c r="F33" s="76">
        <v>18811</v>
      </c>
      <c r="G33" s="75">
        <f>F33/E33</f>
        <v>0.32971674963191472</v>
      </c>
      <c r="H33" s="15"/>
    </row>
    <row r="34" spans="1:8" ht="15.75" x14ac:dyDescent="0.25">
      <c r="A34" s="70" t="s">
        <v>27</v>
      </c>
      <c r="B34" s="13"/>
      <c r="C34" s="14"/>
      <c r="D34" s="73"/>
      <c r="E34" s="76"/>
      <c r="F34" s="76"/>
      <c r="G34" s="75"/>
      <c r="H34" s="15"/>
    </row>
    <row r="35" spans="1:8" x14ac:dyDescent="0.2">
      <c r="A35" s="16" t="s">
        <v>28</v>
      </c>
      <c r="B35" s="13"/>
      <c r="C35" s="14"/>
      <c r="D35" s="77"/>
      <c r="E35" s="78"/>
      <c r="F35" s="74"/>
      <c r="G35" s="79"/>
      <c r="H35" s="15"/>
    </row>
    <row r="36" spans="1:8" x14ac:dyDescent="0.2">
      <c r="A36" s="16" t="s">
        <v>29</v>
      </c>
      <c r="B36" s="13"/>
      <c r="C36" s="14"/>
      <c r="D36" s="77"/>
      <c r="E36" s="78"/>
      <c r="F36" s="76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30</v>
      </c>
      <c r="E39" s="82">
        <f>SUM(E9:E38)</f>
        <v>10496021</v>
      </c>
      <c r="F39" s="82">
        <f>SUM(F9:F38)</f>
        <v>1972772</v>
      </c>
      <c r="G39" s="83">
        <f>F39/E39</f>
        <v>0.18795427333843939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141</v>
      </c>
      <c r="F42" s="25" t="s">
        <v>141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142</v>
      </c>
      <c r="F43" s="88" t="s">
        <v>8</v>
      </c>
      <c r="G43" s="88" t="s">
        <v>143</v>
      </c>
      <c r="H43" s="2"/>
    </row>
    <row r="44" spans="1:8" ht="15.75" x14ac:dyDescent="0.25">
      <c r="A44" s="27" t="s">
        <v>33</v>
      </c>
      <c r="B44" s="28"/>
      <c r="C44" s="14"/>
      <c r="D44" s="73">
        <v>94</v>
      </c>
      <c r="E44" s="74">
        <v>11939474.85</v>
      </c>
      <c r="F44" s="74">
        <v>683373.4</v>
      </c>
      <c r="G44" s="75">
        <f t="shared" ref="G44:G50" si="1">1-(+F44/E44)</f>
        <v>0.94276352950314224</v>
      </c>
      <c r="H44" s="15"/>
    </row>
    <row r="45" spans="1:8" ht="15.75" x14ac:dyDescent="0.25">
      <c r="A45" s="27" t="s">
        <v>34</v>
      </c>
      <c r="B45" s="28"/>
      <c r="C45" s="14"/>
      <c r="D45" s="73">
        <v>7</v>
      </c>
      <c r="E45" s="74">
        <v>3360740.31</v>
      </c>
      <c r="F45" s="74">
        <v>254173.49</v>
      </c>
      <c r="G45" s="75">
        <f t="shared" si="1"/>
        <v>0.92436979160701649</v>
      </c>
      <c r="H45" s="15"/>
    </row>
    <row r="46" spans="1:8" ht="15.75" x14ac:dyDescent="0.25">
      <c r="A46" s="27" t="s">
        <v>35</v>
      </c>
      <c r="B46" s="28"/>
      <c r="C46" s="14"/>
      <c r="D46" s="73">
        <v>78</v>
      </c>
      <c r="E46" s="74">
        <v>7311392.75</v>
      </c>
      <c r="F46" s="74">
        <v>485923.78</v>
      </c>
      <c r="G46" s="75">
        <f t="shared" si="1"/>
        <v>0.93353882131417443</v>
      </c>
      <c r="H46" s="15"/>
    </row>
    <row r="47" spans="1:8" ht="15.75" x14ac:dyDescent="0.25">
      <c r="A47" s="27" t="s">
        <v>36</v>
      </c>
      <c r="B47" s="28"/>
      <c r="C47" s="14"/>
      <c r="D47" s="73">
        <v>1</v>
      </c>
      <c r="E47" s="74">
        <v>1007360.5</v>
      </c>
      <c r="F47" s="74">
        <v>13201</v>
      </c>
      <c r="G47" s="75">
        <f t="shared" si="1"/>
        <v>0.98689545599614037</v>
      </c>
      <c r="H47" s="15"/>
    </row>
    <row r="48" spans="1:8" ht="15.75" x14ac:dyDescent="0.25">
      <c r="A48" s="27" t="s">
        <v>37</v>
      </c>
      <c r="B48" s="28"/>
      <c r="C48" s="14"/>
      <c r="D48" s="73">
        <v>115</v>
      </c>
      <c r="E48" s="74">
        <v>17437643.09</v>
      </c>
      <c r="F48" s="74">
        <v>1235638.47</v>
      </c>
      <c r="G48" s="75">
        <f t="shared" si="1"/>
        <v>0.92913959394497503</v>
      </c>
      <c r="H48" s="15"/>
    </row>
    <row r="49" spans="1:8" ht="15.75" x14ac:dyDescent="0.25">
      <c r="A49" s="27" t="s">
        <v>38</v>
      </c>
      <c r="B49" s="28"/>
      <c r="C49" s="14"/>
      <c r="D49" s="73">
        <v>9</v>
      </c>
      <c r="E49" s="74">
        <v>1667433</v>
      </c>
      <c r="F49" s="74">
        <v>117951</v>
      </c>
      <c r="G49" s="75">
        <f t="shared" si="1"/>
        <v>0.92926192536671637</v>
      </c>
      <c r="H49" s="15"/>
    </row>
    <row r="50" spans="1:8" ht="15.75" x14ac:dyDescent="0.25">
      <c r="A50" s="27" t="s">
        <v>39</v>
      </c>
      <c r="B50" s="28"/>
      <c r="C50" s="14"/>
      <c r="D50" s="73">
        <v>15</v>
      </c>
      <c r="E50" s="74">
        <v>1375302.49</v>
      </c>
      <c r="F50" s="74">
        <v>88327.49</v>
      </c>
      <c r="G50" s="75">
        <f t="shared" si="1"/>
        <v>0.93577595427752047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>
        <v>3</v>
      </c>
      <c r="E52" s="74">
        <v>461050</v>
      </c>
      <c r="F52" s="74">
        <v>-11670</v>
      </c>
      <c r="G52" s="75">
        <f>1-(+F52/E52)</f>
        <v>1.0253117883092939</v>
      </c>
      <c r="H52" s="15"/>
    </row>
    <row r="53" spans="1:8" ht="15.75" x14ac:dyDescent="0.25">
      <c r="A53" s="29" t="s">
        <v>61</v>
      </c>
      <c r="B53" s="30"/>
      <c r="C53" s="14"/>
      <c r="D53" s="73">
        <v>817</v>
      </c>
      <c r="E53" s="74">
        <v>93319136.280000001</v>
      </c>
      <c r="F53" s="74">
        <v>10263787.41</v>
      </c>
      <c r="G53" s="75">
        <f>1-(+F53/E53)</f>
        <v>0.89001411908481498</v>
      </c>
      <c r="H53" s="15"/>
    </row>
    <row r="54" spans="1:8" ht="15.75" x14ac:dyDescent="0.25">
      <c r="A54" s="29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31" t="s">
        <v>42</v>
      </c>
      <c r="B55" s="30"/>
      <c r="C55" s="14"/>
      <c r="D55" s="77"/>
      <c r="E55" s="80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80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78"/>
      <c r="F57" s="76"/>
      <c r="G57" s="79"/>
      <c r="H57" s="15"/>
    </row>
    <row r="58" spans="1:8" x14ac:dyDescent="0.2">
      <c r="A58" s="16" t="s">
        <v>30</v>
      </c>
      <c r="B58" s="28"/>
      <c r="C58" s="14"/>
      <c r="D58" s="77"/>
      <c r="E58" s="78"/>
      <c r="F58" s="76"/>
      <c r="G58" s="79"/>
      <c r="H58" s="15"/>
    </row>
    <row r="59" spans="1:8" ht="15.75" x14ac:dyDescent="0.25">
      <c r="A59" s="32"/>
      <c r="B59" s="18"/>
      <c r="C59" s="14"/>
      <c r="D59" s="77"/>
      <c r="E59" s="80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1139</v>
      </c>
      <c r="E60" s="82">
        <f>SUM(E44:E59)</f>
        <v>137879533.27000001</v>
      </c>
      <c r="F60" s="82">
        <f>SUM(F44:F59)</f>
        <v>13130706.039999999</v>
      </c>
      <c r="G60" s="83">
        <f>1-(+F60/E60)</f>
        <v>0.90476682268508235</v>
      </c>
      <c r="H60" s="15"/>
    </row>
    <row r="61" spans="1:8" x14ac:dyDescent="0.2">
      <c r="A61" s="33"/>
      <c r="B61" s="33"/>
      <c r="C61" s="33"/>
      <c r="D61" s="91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6"/>
      <c r="D62" s="36"/>
      <c r="E62" s="36"/>
      <c r="F62" s="37">
        <f>F60+F39</f>
        <v>15103478.039999999</v>
      </c>
      <c r="G62" s="36"/>
      <c r="H62" s="2"/>
    </row>
    <row r="63" spans="1:8" ht="18" x14ac:dyDescent="0.25">
      <c r="A63" s="38"/>
      <c r="B63" s="39"/>
      <c r="C63" s="39"/>
      <c r="D63" s="39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116"/>
      <c r="B70" s="117"/>
      <c r="C70" s="117"/>
      <c r="D70" s="117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APRIL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8"/>
      <c r="C5" s="4"/>
      <c r="D5" s="6" t="s">
        <v>81</v>
      </c>
      <c r="E5" s="7"/>
      <c r="F5" s="8"/>
      <c r="G5" s="5"/>
      <c r="H5" s="2"/>
    </row>
    <row r="6" spans="1:8" ht="18" x14ac:dyDescent="0.25">
      <c r="A6" s="23" t="s">
        <v>3</v>
      </c>
      <c r="B6" s="118"/>
      <c r="C6" s="4"/>
      <c r="D6" s="4"/>
      <c r="E6" s="4"/>
      <c r="F6" s="5"/>
      <c r="G6" s="5"/>
      <c r="H6" s="2"/>
    </row>
    <row r="7" spans="1:8" ht="15.75" x14ac:dyDescent="0.25">
      <c r="A7" s="64"/>
      <c r="B7" s="64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64"/>
      <c r="B8" s="64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104"/>
      <c r="H9" s="15"/>
    </row>
    <row r="10" spans="1:8" ht="15.75" x14ac:dyDescent="0.25">
      <c r="A10" s="93" t="s">
        <v>11</v>
      </c>
      <c r="B10" s="13"/>
      <c r="C10" s="14"/>
      <c r="D10" s="73">
        <v>3</v>
      </c>
      <c r="E10" s="74">
        <v>290005</v>
      </c>
      <c r="F10" s="74">
        <v>61602</v>
      </c>
      <c r="G10" s="104">
        <f>F10/E10</f>
        <v>0.2124170272926329</v>
      </c>
      <c r="H10" s="15"/>
    </row>
    <row r="11" spans="1:8" ht="15.75" x14ac:dyDescent="0.25">
      <c r="A11" s="93" t="s">
        <v>125</v>
      </c>
      <c r="B11" s="13"/>
      <c r="C11" s="14"/>
      <c r="D11" s="73"/>
      <c r="E11" s="74"/>
      <c r="F11" s="74"/>
      <c r="G11" s="104"/>
      <c r="H11" s="15"/>
    </row>
    <row r="12" spans="1:8" ht="15.75" x14ac:dyDescent="0.25">
      <c r="A12" s="93" t="s">
        <v>25</v>
      </c>
      <c r="B12" s="13"/>
      <c r="C12" s="14"/>
      <c r="D12" s="73">
        <v>1</v>
      </c>
      <c r="E12" s="74">
        <v>55398</v>
      </c>
      <c r="F12" s="74">
        <v>29675</v>
      </c>
      <c r="G12" s="104">
        <f>F12/E12</f>
        <v>0.53566915773132606</v>
      </c>
      <c r="H12" s="15"/>
    </row>
    <row r="13" spans="1:8" ht="15.75" x14ac:dyDescent="0.25">
      <c r="A13" s="93" t="s">
        <v>74</v>
      </c>
      <c r="B13" s="13"/>
      <c r="C13" s="14"/>
      <c r="D13" s="73"/>
      <c r="E13" s="74"/>
      <c r="F13" s="74"/>
      <c r="G13" s="104"/>
      <c r="H13" s="15"/>
    </row>
    <row r="14" spans="1:8" ht="15.75" x14ac:dyDescent="0.25">
      <c r="A14" s="93" t="s">
        <v>109</v>
      </c>
      <c r="B14" s="13"/>
      <c r="C14" s="14"/>
      <c r="D14" s="73"/>
      <c r="E14" s="74"/>
      <c r="F14" s="74"/>
      <c r="G14" s="104"/>
      <c r="H14" s="15"/>
    </row>
    <row r="15" spans="1:8" ht="15.75" x14ac:dyDescent="0.25">
      <c r="A15" s="93" t="s">
        <v>111</v>
      </c>
      <c r="B15" s="13"/>
      <c r="C15" s="14"/>
      <c r="D15" s="73">
        <v>13</v>
      </c>
      <c r="E15" s="74">
        <v>2975152</v>
      </c>
      <c r="F15" s="74">
        <v>571790</v>
      </c>
      <c r="G15" s="104">
        <f>F15/E15</f>
        <v>0.19218849994891019</v>
      </c>
      <c r="H15" s="15"/>
    </row>
    <row r="16" spans="1:8" ht="15.75" x14ac:dyDescent="0.25">
      <c r="A16" s="93" t="s">
        <v>106</v>
      </c>
      <c r="B16" s="13"/>
      <c r="C16" s="14"/>
      <c r="D16" s="73"/>
      <c r="E16" s="74"/>
      <c r="F16" s="74"/>
      <c r="G16" s="104"/>
      <c r="H16" s="15"/>
    </row>
    <row r="17" spans="1:8" ht="15.75" x14ac:dyDescent="0.25">
      <c r="A17" s="93" t="s">
        <v>79</v>
      </c>
      <c r="B17" s="13"/>
      <c r="C17" s="14"/>
      <c r="D17" s="73">
        <v>1</v>
      </c>
      <c r="E17" s="74">
        <v>108940</v>
      </c>
      <c r="F17" s="74">
        <v>23663</v>
      </c>
      <c r="G17" s="104">
        <f>F17/E17</f>
        <v>0.21721130897741875</v>
      </c>
      <c r="H17" s="15"/>
    </row>
    <row r="18" spans="1:8" ht="15.75" x14ac:dyDescent="0.25">
      <c r="A18" s="70" t="s">
        <v>117</v>
      </c>
      <c r="B18" s="13"/>
      <c r="C18" s="14"/>
      <c r="D18" s="73"/>
      <c r="E18" s="74"/>
      <c r="F18" s="74"/>
      <c r="G18" s="104"/>
      <c r="H18" s="15"/>
    </row>
    <row r="19" spans="1:8" ht="15.75" x14ac:dyDescent="0.25">
      <c r="A19" s="93" t="s">
        <v>15</v>
      </c>
      <c r="B19" s="13"/>
      <c r="C19" s="14"/>
      <c r="D19" s="73">
        <v>1</v>
      </c>
      <c r="E19" s="74">
        <v>714033</v>
      </c>
      <c r="F19" s="74">
        <v>181036</v>
      </c>
      <c r="G19" s="104">
        <f>F19/E19</f>
        <v>0.25354010248826037</v>
      </c>
      <c r="H19" s="15"/>
    </row>
    <row r="20" spans="1:8" ht="15.75" x14ac:dyDescent="0.25">
      <c r="A20" s="93" t="s">
        <v>59</v>
      </c>
      <c r="B20" s="13"/>
      <c r="C20" s="14"/>
      <c r="D20" s="73"/>
      <c r="E20" s="74"/>
      <c r="F20" s="74"/>
      <c r="G20" s="104"/>
      <c r="H20" s="15"/>
    </row>
    <row r="21" spans="1:8" ht="15.75" x14ac:dyDescent="0.25">
      <c r="A21" s="93" t="s">
        <v>100</v>
      </c>
      <c r="B21" s="13"/>
      <c r="C21" s="14"/>
      <c r="D21" s="73">
        <v>1</v>
      </c>
      <c r="E21" s="74">
        <v>88558</v>
      </c>
      <c r="F21" s="74">
        <v>21752</v>
      </c>
      <c r="G21" s="104">
        <f>F21/E21</f>
        <v>0.24562433659296731</v>
      </c>
      <c r="H21" s="15"/>
    </row>
    <row r="22" spans="1:8" ht="15.75" x14ac:dyDescent="0.25">
      <c r="A22" s="93" t="s">
        <v>128</v>
      </c>
      <c r="B22" s="13"/>
      <c r="C22" s="14"/>
      <c r="D22" s="73"/>
      <c r="E22" s="74"/>
      <c r="F22" s="74"/>
      <c r="G22" s="104"/>
      <c r="H22" s="15"/>
    </row>
    <row r="23" spans="1:8" ht="15.75" x14ac:dyDescent="0.25">
      <c r="A23" s="93" t="s">
        <v>118</v>
      </c>
      <c r="B23" s="13"/>
      <c r="C23" s="14"/>
      <c r="D23" s="73"/>
      <c r="E23" s="74"/>
      <c r="F23" s="74"/>
      <c r="G23" s="104"/>
      <c r="H23" s="15"/>
    </row>
    <row r="24" spans="1:8" ht="15.75" x14ac:dyDescent="0.25">
      <c r="A24" s="93" t="s">
        <v>18</v>
      </c>
      <c r="B24" s="13"/>
      <c r="C24" s="14"/>
      <c r="D24" s="73"/>
      <c r="E24" s="74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>
        <v>3</v>
      </c>
      <c r="E25" s="74">
        <v>749123</v>
      </c>
      <c r="F25" s="74">
        <v>206650</v>
      </c>
      <c r="G25" s="104">
        <f>F25/E25</f>
        <v>0.27585590083337447</v>
      </c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137489</v>
      </c>
      <c r="F29" s="74">
        <v>43299.88</v>
      </c>
      <c r="G29" s="104">
        <f t="shared" ref="G29:G34" si="0">F29/E29</f>
        <v>0.31493341285484655</v>
      </c>
      <c r="H29" s="15"/>
    </row>
    <row r="30" spans="1:8" ht="15.75" x14ac:dyDescent="0.25">
      <c r="A30" s="70" t="s">
        <v>67</v>
      </c>
      <c r="B30" s="13"/>
      <c r="C30" s="14"/>
      <c r="D30" s="73"/>
      <c r="E30" s="74"/>
      <c r="F30" s="74"/>
      <c r="G30" s="104"/>
      <c r="H30" s="15"/>
    </row>
    <row r="31" spans="1:8" ht="15.75" x14ac:dyDescent="0.25">
      <c r="A31" s="70" t="s">
        <v>80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113</v>
      </c>
      <c r="B32" s="13"/>
      <c r="C32" s="14"/>
      <c r="D32" s="73"/>
      <c r="E32" s="74"/>
      <c r="F32" s="74"/>
      <c r="G32" s="104"/>
      <c r="H32" s="15"/>
    </row>
    <row r="33" spans="1:8" ht="15.75" x14ac:dyDescent="0.25">
      <c r="A33" s="70" t="s">
        <v>27</v>
      </c>
      <c r="B33" s="13"/>
      <c r="C33" s="14"/>
      <c r="D33" s="73">
        <v>1</v>
      </c>
      <c r="E33" s="74">
        <v>254964</v>
      </c>
      <c r="F33" s="74">
        <v>79649.5</v>
      </c>
      <c r="G33" s="104">
        <f t="shared" si="0"/>
        <v>0.31239508322743603</v>
      </c>
      <c r="H33" s="15"/>
    </row>
    <row r="34" spans="1:8" ht="15.75" x14ac:dyDescent="0.25">
      <c r="A34" s="70" t="s">
        <v>77</v>
      </c>
      <c r="B34" s="13"/>
      <c r="C34" s="14"/>
      <c r="D34" s="73">
        <v>1</v>
      </c>
      <c r="E34" s="74">
        <v>715093</v>
      </c>
      <c r="F34" s="74">
        <v>136370</v>
      </c>
      <c r="G34" s="104">
        <f t="shared" si="0"/>
        <v>0.19070246807058663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26</v>
      </c>
      <c r="E39" s="82">
        <f>SUM(E9:E38)</f>
        <v>6088755</v>
      </c>
      <c r="F39" s="82">
        <f>SUM(F9:F38)</f>
        <v>1355487.38</v>
      </c>
      <c r="G39" s="106">
        <f>F39/E39</f>
        <v>0.22262143574507431</v>
      </c>
      <c r="H39" s="15"/>
    </row>
    <row r="40" spans="1:8" ht="15.75" x14ac:dyDescent="0.25">
      <c r="A40" s="120"/>
      <c r="B40" s="121"/>
      <c r="C40" s="22"/>
      <c r="D40" s="122"/>
      <c r="E40" s="123"/>
      <c r="F40" s="123"/>
      <c r="G40" s="124"/>
      <c r="H40" s="2"/>
    </row>
    <row r="41" spans="1:8" ht="18" x14ac:dyDescent="0.25">
      <c r="A41" s="23" t="s">
        <v>32</v>
      </c>
      <c r="B41" s="24"/>
      <c r="C41" s="14"/>
      <c r="D41" s="25"/>
      <c r="E41" s="87"/>
      <c r="F41" s="88"/>
      <c r="G41" s="107"/>
      <c r="H41" s="15"/>
    </row>
    <row r="42" spans="1:8" ht="15.75" x14ac:dyDescent="0.25">
      <c r="A42" s="26"/>
      <c r="B42" s="26"/>
      <c r="C42" s="14"/>
      <c r="D42" s="89"/>
      <c r="E42" s="25" t="s">
        <v>141</v>
      </c>
      <c r="F42" s="25" t="s">
        <v>141</v>
      </c>
      <c r="G42" s="108" t="s">
        <v>5</v>
      </c>
      <c r="H42" s="15"/>
    </row>
    <row r="43" spans="1:8" ht="15.75" x14ac:dyDescent="0.25">
      <c r="A43" s="26"/>
      <c r="B43" s="26"/>
      <c r="C43" s="14"/>
      <c r="D43" s="89" t="s">
        <v>6</v>
      </c>
      <c r="E43" s="90" t="s">
        <v>142</v>
      </c>
      <c r="F43" s="88" t="s">
        <v>8</v>
      </c>
      <c r="G43" s="109" t="s">
        <v>143</v>
      </c>
      <c r="H43" s="15"/>
    </row>
    <row r="44" spans="1:8" ht="15.75" x14ac:dyDescent="0.25">
      <c r="A44" s="27" t="s">
        <v>33</v>
      </c>
      <c r="B44" s="28"/>
      <c r="C44" s="14"/>
      <c r="D44" s="73">
        <v>43</v>
      </c>
      <c r="E44" s="111">
        <v>6861729.9000000004</v>
      </c>
      <c r="F44" s="74">
        <v>407681.04</v>
      </c>
      <c r="G44" s="104">
        <f>1-(+F44/E44)</f>
        <v>0.94058625945040475</v>
      </c>
      <c r="H44" s="15"/>
    </row>
    <row r="45" spans="1:8" ht="15.75" x14ac:dyDescent="0.25">
      <c r="A45" s="27" t="s">
        <v>34</v>
      </c>
      <c r="B45" s="28"/>
      <c r="C45" s="14"/>
      <c r="D45" s="73">
        <v>5</v>
      </c>
      <c r="E45" s="111">
        <v>1536827.42</v>
      </c>
      <c r="F45" s="74">
        <v>126624.19</v>
      </c>
      <c r="G45" s="104">
        <f>1-(+F45/E45)</f>
        <v>0.91760676029583077</v>
      </c>
      <c r="H45" s="15"/>
    </row>
    <row r="46" spans="1:8" ht="15.75" x14ac:dyDescent="0.25">
      <c r="A46" s="27" t="s">
        <v>35</v>
      </c>
      <c r="B46" s="28"/>
      <c r="C46" s="14"/>
      <c r="D46" s="73">
        <v>116</v>
      </c>
      <c r="E46" s="111">
        <v>7493669.75</v>
      </c>
      <c r="F46" s="74">
        <v>464137.65</v>
      </c>
      <c r="G46" s="104">
        <f>1-(+F46/E46)</f>
        <v>0.9380627028566344</v>
      </c>
      <c r="H46" s="15"/>
    </row>
    <row r="47" spans="1:8" ht="15.75" x14ac:dyDescent="0.25">
      <c r="A47" s="27" t="s">
        <v>36</v>
      </c>
      <c r="B47" s="28"/>
      <c r="C47" s="14"/>
      <c r="D47" s="73">
        <v>5</v>
      </c>
      <c r="E47" s="111">
        <v>2643935.5</v>
      </c>
      <c r="F47" s="74">
        <v>97860.63</v>
      </c>
      <c r="G47" s="104">
        <f>1-(+F47/E47)</f>
        <v>0.96298675591745719</v>
      </c>
      <c r="H47" s="15"/>
    </row>
    <row r="48" spans="1:8" ht="15.75" x14ac:dyDescent="0.25">
      <c r="A48" s="27" t="s">
        <v>37</v>
      </c>
      <c r="B48" s="28"/>
      <c r="C48" s="14"/>
      <c r="D48" s="73">
        <v>86</v>
      </c>
      <c r="E48" s="111">
        <v>19511518.09</v>
      </c>
      <c r="F48" s="74">
        <v>1408464.88</v>
      </c>
      <c r="G48" s="104">
        <f t="shared" ref="G48:G54" si="1">1-(+F48/E48)</f>
        <v>0.92781367018684913</v>
      </c>
      <c r="H48" s="15"/>
    </row>
    <row r="49" spans="1:8" ht="15.75" x14ac:dyDescent="0.25">
      <c r="A49" s="27" t="s">
        <v>38</v>
      </c>
      <c r="B49" s="28"/>
      <c r="C49" s="14"/>
      <c r="D49" s="73">
        <v>3</v>
      </c>
      <c r="E49" s="111">
        <v>2200857</v>
      </c>
      <c r="F49" s="74">
        <v>50830</v>
      </c>
      <c r="G49" s="104">
        <f t="shared" si="1"/>
        <v>0.97690445131146642</v>
      </c>
      <c r="H49" s="2"/>
    </row>
    <row r="50" spans="1:8" ht="15.75" x14ac:dyDescent="0.25">
      <c r="A50" s="27" t="s">
        <v>39</v>
      </c>
      <c r="B50" s="28"/>
      <c r="C50" s="21"/>
      <c r="D50" s="73">
        <v>10</v>
      </c>
      <c r="E50" s="111">
        <v>1285210</v>
      </c>
      <c r="F50" s="74">
        <v>51734.97</v>
      </c>
      <c r="G50" s="104">
        <f t="shared" si="1"/>
        <v>0.95974590144801242</v>
      </c>
      <c r="H50" s="2"/>
    </row>
    <row r="51" spans="1:8" ht="15.75" x14ac:dyDescent="0.25">
      <c r="A51" s="27" t="s">
        <v>40</v>
      </c>
      <c r="B51" s="28"/>
      <c r="C51" s="33"/>
      <c r="D51" s="73"/>
      <c r="E51" s="111"/>
      <c r="F51" s="74"/>
      <c r="G51" s="104"/>
      <c r="H51" s="2"/>
    </row>
    <row r="52" spans="1:8" ht="18" x14ac:dyDescent="0.25">
      <c r="A52" s="54" t="s">
        <v>41</v>
      </c>
      <c r="B52" s="28"/>
      <c r="C52" s="36"/>
      <c r="D52" s="73">
        <v>4</v>
      </c>
      <c r="E52" s="111">
        <v>222175</v>
      </c>
      <c r="F52" s="74">
        <v>-6798</v>
      </c>
      <c r="G52" s="104">
        <f t="shared" si="1"/>
        <v>1.0305975019691684</v>
      </c>
      <c r="H52" s="2"/>
    </row>
    <row r="53" spans="1:8" ht="18" x14ac:dyDescent="0.25">
      <c r="A53" s="55" t="s">
        <v>60</v>
      </c>
      <c r="B53" s="28"/>
      <c r="C53" s="36"/>
      <c r="D53" s="73"/>
      <c r="E53" s="111"/>
      <c r="F53" s="74"/>
      <c r="G53" s="104"/>
      <c r="H53" s="2"/>
    </row>
    <row r="54" spans="1:8" ht="15.75" x14ac:dyDescent="0.25">
      <c r="A54" s="27" t="s">
        <v>101</v>
      </c>
      <c r="B54" s="28"/>
      <c r="C54" s="40"/>
      <c r="D54" s="73">
        <v>946</v>
      </c>
      <c r="E54" s="111">
        <v>106730461.19</v>
      </c>
      <c r="F54" s="74">
        <v>12596157.77</v>
      </c>
      <c r="G54" s="104">
        <f t="shared" si="1"/>
        <v>0.88198160459949193</v>
      </c>
      <c r="H54" s="2"/>
    </row>
    <row r="55" spans="1:8" ht="15.75" x14ac:dyDescent="0.25">
      <c r="A55" s="71" t="s">
        <v>102</v>
      </c>
      <c r="B55" s="30"/>
      <c r="C55" s="40"/>
      <c r="D55" s="73"/>
      <c r="E55" s="74"/>
      <c r="F55" s="74"/>
      <c r="G55" s="104"/>
      <c r="H55" s="2"/>
    </row>
    <row r="56" spans="1:8" x14ac:dyDescent="0.2">
      <c r="A56" s="16" t="s">
        <v>42</v>
      </c>
      <c r="B56" s="30"/>
      <c r="C56" s="40"/>
      <c r="D56" s="77"/>
      <c r="E56" s="96"/>
      <c r="F56" s="74"/>
      <c r="G56" s="105"/>
      <c r="H56" s="2"/>
    </row>
    <row r="57" spans="1:8" ht="18" x14ac:dyDescent="0.25">
      <c r="A57" s="16" t="s">
        <v>43</v>
      </c>
      <c r="B57" s="28"/>
      <c r="C57" s="39"/>
      <c r="D57" s="77"/>
      <c r="E57" s="96"/>
      <c r="F57" s="74"/>
      <c r="G57" s="105"/>
      <c r="H57" s="2"/>
    </row>
    <row r="58" spans="1:8" ht="18" x14ac:dyDescent="0.25">
      <c r="A58" s="16" t="s">
        <v>44</v>
      </c>
      <c r="B58" s="28"/>
      <c r="C58" s="39"/>
      <c r="D58" s="77"/>
      <c r="E58" s="95"/>
      <c r="F58" s="74"/>
      <c r="G58" s="105"/>
      <c r="H58" s="2"/>
    </row>
    <row r="59" spans="1:8" ht="18" x14ac:dyDescent="0.25">
      <c r="A59" s="16" t="s">
        <v>30</v>
      </c>
      <c r="B59" s="28"/>
      <c r="C59" s="117"/>
      <c r="D59" s="77"/>
      <c r="E59" s="95"/>
      <c r="F59" s="74"/>
      <c r="G59" s="105"/>
      <c r="H59" s="2"/>
    </row>
    <row r="60" spans="1:8" ht="18" x14ac:dyDescent="0.25">
      <c r="A60" s="32"/>
      <c r="B60" s="18"/>
      <c r="C60" s="39"/>
      <c r="D60" s="77"/>
      <c r="E60" s="80"/>
      <c r="F60" s="80"/>
      <c r="G60" s="105"/>
      <c r="H60" s="2"/>
    </row>
    <row r="61" spans="1:8" ht="18" x14ac:dyDescent="0.25">
      <c r="A61" s="20" t="s">
        <v>45</v>
      </c>
      <c r="B61" s="20"/>
      <c r="C61" s="39"/>
      <c r="D61" s="81">
        <f>SUM(D44:D57)</f>
        <v>1218</v>
      </c>
      <c r="E61" s="82">
        <f>SUM(E44:E60)</f>
        <v>148486383.84999999</v>
      </c>
      <c r="F61" s="82">
        <f>SUM(F44:F60)</f>
        <v>15196693.129999999</v>
      </c>
      <c r="G61" s="110">
        <f>1-(+F61/E61)</f>
        <v>0.89765598207744357</v>
      </c>
      <c r="H61" s="2"/>
    </row>
    <row r="62" spans="1:8" ht="18" x14ac:dyDescent="0.25">
      <c r="A62" s="33"/>
      <c r="B62" s="33"/>
      <c r="C62" s="39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9"/>
      <c r="D63" s="36"/>
      <c r="E63" s="36"/>
      <c r="F63" s="37">
        <f>F61+F39</f>
        <v>16552180.509999998</v>
      </c>
      <c r="G63" s="36"/>
      <c r="H63" s="2"/>
    </row>
    <row r="64" spans="1:8" ht="18" x14ac:dyDescent="0.25">
      <c r="A64" s="43"/>
      <c r="B64" s="39"/>
      <c r="C64" s="39"/>
      <c r="D64" s="39"/>
      <c r="E64" s="44"/>
      <c r="F64" s="2"/>
      <c r="G64" s="2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9"/>
      <c r="F70" s="2"/>
      <c r="G70" s="2"/>
      <c r="H70" s="2"/>
    </row>
    <row r="71" spans="1:8" ht="15.75" x14ac:dyDescent="0.25">
      <c r="A71" s="48"/>
      <c r="B71" s="2"/>
      <c r="C71" s="2"/>
      <c r="D71" s="2"/>
      <c r="E71" s="2"/>
      <c r="F71" s="2"/>
      <c r="G71" s="2"/>
      <c r="H71" s="2"/>
    </row>
  </sheetData>
  <phoneticPr fontId="17" type="noConversion"/>
  <printOptions horizontalCentered="1"/>
  <pageMargins left="0.75" right="0.75" top="0.31" bottom="0.25" header="0.5" footer="0.5"/>
  <pageSetup scale="5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0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APRIL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74"/>
      <c r="G9" s="104"/>
      <c r="H9" s="15"/>
    </row>
    <row r="10" spans="1:8" ht="15.75" x14ac:dyDescent="0.25">
      <c r="A10" s="93" t="s">
        <v>11</v>
      </c>
      <c r="B10" s="13"/>
      <c r="C10" s="14"/>
      <c r="D10" s="73">
        <v>2</v>
      </c>
      <c r="E10" s="99">
        <v>170827</v>
      </c>
      <c r="F10" s="74">
        <v>62752</v>
      </c>
      <c r="G10" s="104">
        <f>F10/E10</f>
        <v>0.36734239903528132</v>
      </c>
      <c r="H10" s="15"/>
    </row>
    <row r="11" spans="1:8" ht="15.75" x14ac:dyDescent="0.25">
      <c r="A11" s="93" t="s">
        <v>73</v>
      </c>
      <c r="B11" s="13"/>
      <c r="C11" s="14"/>
      <c r="D11" s="73"/>
      <c r="E11" s="99"/>
      <c r="F11" s="74"/>
      <c r="G11" s="104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74"/>
      <c r="G12" s="104"/>
      <c r="H12" s="15"/>
    </row>
    <row r="13" spans="1:8" ht="15.75" x14ac:dyDescent="0.25">
      <c r="A13" s="93" t="s">
        <v>74</v>
      </c>
      <c r="B13" s="13"/>
      <c r="C13" s="14"/>
      <c r="D13" s="73">
        <v>7</v>
      </c>
      <c r="E13" s="99">
        <v>1148671</v>
      </c>
      <c r="F13" s="74">
        <v>335120</v>
      </c>
      <c r="G13" s="104">
        <f t="shared" ref="G13:G18" si="0">F13/E13</f>
        <v>0.29174585238070777</v>
      </c>
      <c r="H13" s="15"/>
    </row>
    <row r="14" spans="1:8" ht="15.75" x14ac:dyDescent="0.25">
      <c r="A14" s="93" t="s">
        <v>126</v>
      </c>
      <c r="B14" s="13"/>
      <c r="C14" s="14"/>
      <c r="D14" s="73"/>
      <c r="E14" s="99"/>
      <c r="F14" s="74"/>
      <c r="G14" s="104"/>
      <c r="H14" s="15"/>
    </row>
    <row r="15" spans="1:8" ht="15.75" x14ac:dyDescent="0.25">
      <c r="A15" s="93" t="s">
        <v>116</v>
      </c>
      <c r="B15" s="13"/>
      <c r="C15" s="14"/>
      <c r="D15" s="73">
        <v>2</v>
      </c>
      <c r="E15" s="99">
        <v>188740</v>
      </c>
      <c r="F15" s="74">
        <v>75547</v>
      </c>
      <c r="G15" s="104">
        <f t="shared" si="0"/>
        <v>0.40027021299141674</v>
      </c>
      <c r="H15" s="15"/>
    </row>
    <row r="16" spans="1:8" ht="15.75" x14ac:dyDescent="0.25">
      <c r="A16" s="93" t="s">
        <v>124</v>
      </c>
      <c r="B16" s="13"/>
      <c r="C16" s="14"/>
      <c r="D16" s="73"/>
      <c r="E16" s="99"/>
      <c r="F16" s="74"/>
      <c r="G16" s="104"/>
      <c r="H16" s="15"/>
    </row>
    <row r="17" spans="1:8" ht="15.75" x14ac:dyDescent="0.25">
      <c r="A17" s="93" t="s">
        <v>55</v>
      </c>
      <c r="B17" s="13"/>
      <c r="C17" s="14"/>
      <c r="D17" s="73"/>
      <c r="E17" s="99"/>
      <c r="F17" s="74"/>
      <c r="G17" s="104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99">
        <v>366337</v>
      </c>
      <c r="F18" s="74">
        <v>135891.5</v>
      </c>
      <c r="G18" s="104">
        <f t="shared" si="0"/>
        <v>0.37094669662087093</v>
      </c>
      <c r="H18" s="15"/>
    </row>
    <row r="19" spans="1:8" ht="15.75" x14ac:dyDescent="0.25">
      <c r="A19" s="93" t="s">
        <v>15</v>
      </c>
      <c r="B19" s="13"/>
      <c r="C19" s="14"/>
      <c r="D19" s="73"/>
      <c r="E19" s="99"/>
      <c r="F19" s="74"/>
      <c r="G19" s="104"/>
      <c r="H19" s="15"/>
    </row>
    <row r="20" spans="1:8" ht="15.75" x14ac:dyDescent="0.25">
      <c r="A20" s="70" t="s">
        <v>132</v>
      </c>
      <c r="B20" s="13"/>
      <c r="C20" s="14"/>
      <c r="D20" s="73"/>
      <c r="E20" s="99"/>
      <c r="F20" s="74"/>
      <c r="G20" s="104"/>
      <c r="H20" s="15"/>
    </row>
    <row r="21" spans="1:8" ht="15.75" x14ac:dyDescent="0.25">
      <c r="A21" s="93" t="s">
        <v>75</v>
      </c>
      <c r="B21" s="13"/>
      <c r="C21" s="14"/>
      <c r="D21" s="73"/>
      <c r="E21" s="99"/>
      <c r="F21" s="74"/>
      <c r="G21" s="104"/>
      <c r="H21" s="15"/>
    </row>
    <row r="22" spans="1:8" ht="15.75" x14ac:dyDescent="0.25">
      <c r="A22" s="93" t="s">
        <v>100</v>
      </c>
      <c r="B22" s="13"/>
      <c r="C22" s="14"/>
      <c r="D22" s="73">
        <v>1</v>
      </c>
      <c r="E22" s="99">
        <v>83385</v>
      </c>
      <c r="F22" s="74">
        <v>17997</v>
      </c>
      <c r="G22" s="104">
        <f>F22/E22</f>
        <v>0.21583018528512321</v>
      </c>
      <c r="H22" s="15"/>
    </row>
    <row r="23" spans="1:8" ht="15.75" x14ac:dyDescent="0.25">
      <c r="A23" s="93" t="s">
        <v>71</v>
      </c>
      <c r="B23" s="13"/>
      <c r="C23" s="14"/>
      <c r="D23" s="73"/>
      <c r="E23" s="99"/>
      <c r="F23" s="74"/>
      <c r="G23" s="104"/>
      <c r="H23" s="15"/>
    </row>
    <row r="24" spans="1:8" ht="15.75" x14ac:dyDescent="0.25">
      <c r="A24" s="93" t="s">
        <v>160</v>
      </c>
      <c r="B24" s="13"/>
      <c r="C24" s="14"/>
      <c r="D24" s="73"/>
      <c r="E24" s="99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/>
      <c r="E25" s="99"/>
      <c r="F25" s="74"/>
      <c r="G25" s="104"/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104"/>
      <c r="H29" s="15"/>
    </row>
    <row r="30" spans="1:8" ht="15.75" x14ac:dyDescent="0.25">
      <c r="A30" s="70" t="s">
        <v>108</v>
      </c>
      <c r="B30" s="13"/>
      <c r="C30" s="14"/>
      <c r="D30" s="73">
        <v>1</v>
      </c>
      <c r="E30" s="74">
        <v>232755</v>
      </c>
      <c r="F30" s="74">
        <v>66566</v>
      </c>
      <c r="G30" s="104">
        <f>F30/E30</f>
        <v>0.28599170801916179</v>
      </c>
      <c r="H30" s="15"/>
    </row>
    <row r="31" spans="1:8" ht="15.75" x14ac:dyDescent="0.25">
      <c r="A31" s="70" t="s">
        <v>76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159</v>
      </c>
      <c r="B32" s="13"/>
      <c r="C32" s="14"/>
      <c r="D32" s="73"/>
      <c r="E32" s="74"/>
      <c r="F32" s="74"/>
      <c r="G32" s="104"/>
      <c r="H32" s="15"/>
    </row>
    <row r="33" spans="1:8" ht="15.75" x14ac:dyDescent="0.25">
      <c r="A33" s="70" t="s">
        <v>27</v>
      </c>
      <c r="B33" s="13"/>
      <c r="C33" s="14"/>
      <c r="D33" s="73"/>
      <c r="E33" s="74"/>
      <c r="F33" s="74"/>
      <c r="G33" s="104"/>
      <c r="H33" s="15"/>
    </row>
    <row r="34" spans="1:8" ht="15.75" x14ac:dyDescent="0.25">
      <c r="A34" s="70" t="s">
        <v>77</v>
      </c>
      <c r="B34" s="13"/>
      <c r="C34" s="14"/>
      <c r="D34" s="73">
        <v>2</v>
      </c>
      <c r="E34" s="74">
        <v>407486</v>
      </c>
      <c r="F34" s="74">
        <v>164765.5</v>
      </c>
      <c r="G34" s="104">
        <f>F34/E34</f>
        <v>0.40434640699312369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16</v>
      </c>
      <c r="E39" s="82">
        <f>SUM(E9:E38)</f>
        <v>2598201</v>
      </c>
      <c r="F39" s="82">
        <f>SUM(F9:F38)</f>
        <v>858639</v>
      </c>
      <c r="G39" s="106">
        <f>F39/E39</f>
        <v>0.33047443211668381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7"/>
      <c r="H41" s="2"/>
    </row>
    <row r="42" spans="1:8" ht="15.75" x14ac:dyDescent="0.25">
      <c r="A42" s="26"/>
      <c r="B42" s="26"/>
      <c r="C42" s="26"/>
      <c r="D42" s="89"/>
      <c r="E42" s="25" t="s">
        <v>141</v>
      </c>
      <c r="F42" s="25" t="s">
        <v>141</v>
      </c>
      <c r="G42" s="108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142</v>
      </c>
      <c r="F43" s="88" t="s">
        <v>8</v>
      </c>
      <c r="G43" s="109" t="s">
        <v>143</v>
      </c>
      <c r="H43" s="2"/>
    </row>
    <row r="44" spans="1:8" ht="15.75" x14ac:dyDescent="0.25">
      <c r="A44" s="27" t="s">
        <v>33</v>
      </c>
      <c r="B44" s="28"/>
      <c r="C44" s="14"/>
      <c r="D44" s="73">
        <v>19</v>
      </c>
      <c r="E44" s="74">
        <v>2406259.75</v>
      </c>
      <c r="F44" s="74">
        <v>123271.05</v>
      </c>
      <c r="G44" s="104">
        <f>1-(+F44/E44)</f>
        <v>0.94877068030581491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104"/>
      <c r="H45" s="15"/>
    </row>
    <row r="46" spans="1:8" ht="15.75" x14ac:dyDescent="0.25">
      <c r="A46" s="27" t="s">
        <v>35</v>
      </c>
      <c r="B46" s="28"/>
      <c r="C46" s="14"/>
      <c r="D46" s="73">
        <v>102</v>
      </c>
      <c r="E46" s="74">
        <v>7621581.5</v>
      </c>
      <c r="F46" s="74">
        <v>580938.75</v>
      </c>
      <c r="G46" s="104">
        <f t="shared" ref="G46:G52" si="1">1-(+F46/E46)</f>
        <v>0.92377713864241962</v>
      </c>
      <c r="H46" s="15"/>
    </row>
    <row r="47" spans="1:8" ht="15.75" x14ac:dyDescent="0.25">
      <c r="A47" s="27" t="s">
        <v>36</v>
      </c>
      <c r="B47" s="28"/>
      <c r="C47" s="14"/>
      <c r="D47" s="73">
        <v>34</v>
      </c>
      <c r="E47" s="74">
        <v>4292673</v>
      </c>
      <c r="F47" s="74">
        <v>238600.63</v>
      </c>
      <c r="G47" s="104">
        <f t="shared" si="1"/>
        <v>0.94441677015696279</v>
      </c>
      <c r="H47" s="15"/>
    </row>
    <row r="48" spans="1:8" ht="15.75" x14ac:dyDescent="0.25">
      <c r="A48" s="27" t="s">
        <v>37</v>
      </c>
      <c r="B48" s="28"/>
      <c r="C48" s="14"/>
      <c r="D48" s="73">
        <v>76</v>
      </c>
      <c r="E48" s="74">
        <v>8902103</v>
      </c>
      <c r="F48" s="74">
        <v>791853.05</v>
      </c>
      <c r="G48" s="104">
        <f t="shared" si="1"/>
        <v>0.91104876566806747</v>
      </c>
      <c r="H48" s="15"/>
    </row>
    <row r="49" spans="1:8" ht="15.75" x14ac:dyDescent="0.25">
      <c r="A49" s="27" t="s">
        <v>38</v>
      </c>
      <c r="B49" s="28"/>
      <c r="C49" s="14"/>
      <c r="D49" s="73">
        <v>6</v>
      </c>
      <c r="E49" s="74">
        <v>1020305</v>
      </c>
      <c r="F49" s="74">
        <v>101744</v>
      </c>
      <c r="G49" s="104">
        <f t="shared" si="1"/>
        <v>0.90028079838871711</v>
      </c>
      <c r="H49" s="15"/>
    </row>
    <row r="50" spans="1:8" ht="15.75" x14ac:dyDescent="0.25">
      <c r="A50" s="27" t="s">
        <v>39</v>
      </c>
      <c r="B50" s="28"/>
      <c r="C50" s="14"/>
      <c r="D50" s="73">
        <v>6</v>
      </c>
      <c r="E50" s="74">
        <v>1873265</v>
      </c>
      <c r="F50" s="74">
        <v>154198.63</v>
      </c>
      <c r="G50" s="104">
        <f t="shared" si="1"/>
        <v>0.91768456144752608</v>
      </c>
      <c r="H50" s="15"/>
    </row>
    <row r="51" spans="1:8" ht="15.75" x14ac:dyDescent="0.25">
      <c r="A51" s="27" t="s">
        <v>40</v>
      </c>
      <c r="B51" s="28"/>
      <c r="C51" s="14"/>
      <c r="D51" s="73">
        <v>1</v>
      </c>
      <c r="E51" s="74">
        <v>149070</v>
      </c>
      <c r="F51" s="74">
        <v>11910</v>
      </c>
      <c r="G51" s="104">
        <f t="shared" si="1"/>
        <v>0.92010464882270071</v>
      </c>
      <c r="H51" s="15"/>
    </row>
    <row r="52" spans="1:8" ht="15.75" x14ac:dyDescent="0.25">
      <c r="A52" s="54" t="s">
        <v>41</v>
      </c>
      <c r="B52" s="28"/>
      <c r="C52" s="14"/>
      <c r="D52" s="73">
        <v>1</v>
      </c>
      <c r="E52" s="74">
        <v>369875</v>
      </c>
      <c r="F52" s="74">
        <v>5950</v>
      </c>
      <c r="G52" s="104">
        <f t="shared" si="1"/>
        <v>0.98391348428523151</v>
      </c>
      <c r="H52" s="15"/>
    </row>
    <row r="53" spans="1:8" ht="15.75" x14ac:dyDescent="0.25">
      <c r="A53" s="55" t="s">
        <v>60</v>
      </c>
      <c r="B53" s="28"/>
      <c r="C53" s="14"/>
      <c r="D53" s="73"/>
      <c r="E53" s="74"/>
      <c r="F53" s="74"/>
      <c r="G53" s="104"/>
      <c r="H53" s="15"/>
    </row>
    <row r="54" spans="1:8" ht="15.75" x14ac:dyDescent="0.25">
      <c r="A54" s="27" t="s">
        <v>101</v>
      </c>
      <c r="B54" s="28"/>
      <c r="C54" s="14"/>
      <c r="D54" s="73">
        <v>590</v>
      </c>
      <c r="E54" s="74">
        <v>46637422.399999999</v>
      </c>
      <c r="F54" s="74">
        <v>5574037.5099999998</v>
      </c>
      <c r="G54" s="104">
        <f>1-(+F54/E54)</f>
        <v>0.88048144122990812</v>
      </c>
      <c r="H54" s="15"/>
    </row>
    <row r="55" spans="1:8" ht="15.75" x14ac:dyDescent="0.25">
      <c r="A55" s="71" t="s">
        <v>102</v>
      </c>
      <c r="B55" s="30"/>
      <c r="C55" s="14"/>
      <c r="D55" s="73"/>
      <c r="E55" s="74"/>
      <c r="F55" s="74"/>
      <c r="G55" s="104"/>
      <c r="H55" s="15"/>
    </row>
    <row r="56" spans="1:8" x14ac:dyDescent="0.2">
      <c r="A56" s="16" t="s">
        <v>42</v>
      </c>
      <c r="B56" s="30"/>
      <c r="C56" s="14"/>
      <c r="D56" s="77"/>
      <c r="E56" s="96"/>
      <c r="F56" s="74"/>
      <c r="G56" s="105"/>
      <c r="H56" s="15"/>
    </row>
    <row r="57" spans="1:8" x14ac:dyDescent="0.2">
      <c r="A57" s="16" t="s">
        <v>43</v>
      </c>
      <c r="B57" s="28"/>
      <c r="C57" s="14"/>
      <c r="D57" s="77"/>
      <c r="E57" s="96"/>
      <c r="F57" s="74"/>
      <c r="G57" s="105"/>
      <c r="H57" s="15"/>
    </row>
    <row r="58" spans="1:8" x14ac:dyDescent="0.2">
      <c r="A58" s="16" t="s">
        <v>44</v>
      </c>
      <c r="B58" s="28"/>
      <c r="C58" s="14"/>
      <c r="D58" s="77"/>
      <c r="E58" s="95"/>
      <c r="F58" s="74"/>
      <c r="G58" s="105"/>
      <c r="H58" s="15"/>
    </row>
    <row r="59" spans="1:8" x14ac:dyDescent="0.2">
      <c r="A59" s="16" t="s">
        <v>30</v>
      </c>
      <c r="B59" s="28"/>
      <c r="C59" s="21"/>
      <c r="D59" s="77"/>
      <c r="E59" s="95"/>
      <c r="F59" s="74"/>
      <c r="G59" s="105"/>
      <c r="H59" s="15"/>
    </row>
    <row r="60" spans="1:8" ht="15.75" x14ac:dyDescent="0.25">
      <c r="A60" s="32"/>
      <c r="B60" s="18"/>
      <c r="C60" s="33"/>
      <c r="D60" s="77"/>
      <c r="E60" s="80"/>
      <c r="F60" s="80"/>
      <c r="G60" s="105"/>
      <c r="H60" s="2"/>
    </row>
    <row r="61" spans="1:8" ht="18" x14ac:dyDescent="0.25">
      <c r="A61" s="20" t="s">
        <v>45</v>
      </c>
      <c r="B61" s="20"/>
      <c r="C61" s="36"/>
      <c r="D61" s="81">
        <f>SUM(D44:D57)</f>
        <v>835</v>
      </c>
      <c r="E61" s="82">
        <f>SUM(E44:E60)</f>
        <v>73272554.650000006</v>
      </c>
      <c r="F61" s="82">
        <f>SUM(F44:F60)</f>
        <v>7582503.6199999992</v>
      </c>
      <c r="G61" s="110">
        <f>1-(+F61/E61)</f>
        <v>0.89651645617899856</v>
      </c>
      <c r="H61" s="2"/>
    </row>
    <row r="62" spans="1:8" ht="18" x14ac:dyDescent="0.25">
      <c r="A62" s="38"/>
      <c r="B62" s="39"/>
      <c r="C62" s="39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40"/>
      <c r="C63" s="40"/>
      <c r="D63" s="36"/>
      <c r="E63" s="36"/>
      <c r="F63" s="37">
        <f>F61+F27</f>
        <v>7582503.6199999992</v>
      </c>
      <c r="G63" s="36"/>
      <c r="H63" s="2"/>
    </row>
    <row r="64" spans="1:8" ht="18" x14ac:dyDescent="0.25">
      <c r="A64" s="35"/>
      <c r="B64" s="40"/>
      <c r="C64" s="40"/>
      <c r="D64" s="36"/>
      <c r="E64" s="36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8" x14ac:dyDescent="0.25">
      <c r="A67" s="4"/>
      <c r="B67" s="39"/>
      <c r="C67" s="39"/>
      <c r="D67" s="39"/>
      <c r="E67" s="39"/>
      <c r="F67" s="37"/>
      <c r="G67" s="39"/>
      <c r="H67" s="2"/>
    </row>
    <row r="68" spans="1:8" x14ac:dyDescent="0.2">
      <c r="A68" s="42" t="s">
        <v>50</v>
      </c>
    </row>
    <row r="70" spans="1:8" ht="18" x14ac:dyDescent="0.25">
      <c r="A70" s="116"/>
      <c r="B70" s="117"/>
      <c r="C70" s="117"/>
      <c r="D70" s="117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0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APRIL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83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118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99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25</v>
      </c>
      <c r="B17" s="13"/>
      <c r="C17" s="14"/>
      <c r="D17" s="73">
        <v>1</v>
      </c>
      <c r="E17" s="74">
        <v>132169</v>
      </c>
      <c r="F17" s="74">
        <v>33578</v>
      </c>
      <c r="G17" s="75">
        <f>F17/E17</f>
        <v>0.25405352238422019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126064</v>
      </c>
      <c r="F18" s="74">
        <v>-15288</v>
      </c>
      <c r="G18" s="75">
        <f>F18/E18</f>
        <v>-0.12127173499175022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135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115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27</v>
      </c>
      <c r="B31" s="13"/>
      <c r="C31" s="14"/>
      <c r="D31" s="73">
        <v>1</v>
      </c>
      <c r="E31" s="74">
        <v>20516</v>
      </c>
      <c r="F31" s="74">
        <v>6399</v>
      </c>
      <c r="G31" s="75">
        <f>F31/E31</f>
        <v>0.31190290504971729</v>
      </c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122</v>
      </c>
      <c r="B33" s="13"/>
      <c r="C33" s="14"/>
      <c r="D33" s="73">
        <v>3</v>
      </c>
      <c r="E33" s="74">
        <v>369026</v>
      </c>
      <c r="F33" s="74">
        <v>107201</v>
      </c>
      <c r="G33" s="75">
        <f>F33/E33</f>
        <v>0.29049714654252001</v>
      </c>
      <c r="H33" s="15"/>
    </row>
    <row r="34" spans="1:8" ht="15.75" x14ac:dyDescent="0.25">
      <c r="A34" s="70" t="s">
        <v>138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</v>
      </c>
      <c r="E39" s="82">
        <f>SUM(E9:E38)</f>
        <v>647775</v>
      </c>
      <c r="F39" s="82">
        <f>SUM(F9:F38)</f>
        <v>131890</v>
      </c>
      <c r="G39" s="83">
        <f>F39/E39</f>
        <v>0.20360464667515726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141</v>
      </c>
      <c r="F42" s="25" t="s">
        <v>141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142</v>
      </c>
      <c r="F43" s="88" t="s">
        <v>8</v>
      </c>
      <c r="G43" s="88" t="s">
        <v>143</v>
      </c>
      <c r="H43" s="2"/>
    </row>
    <row r="44" spans="1:8" ht="15.75" x14ac:dyDescent="0.25">
      <c r="A44" s="27" t="s">
        <v>33</v>
      </c>
      <c r="B44" s="28"/>
      <c r="C44" s="14"/>
      <c r="D44" s="73">
        <v>36</v>
      </c>
      <c r="E44" s="74">
        <v>2667157.5499999998</v>
      </c>
      <c r="F44" s="74">
        <v>178489.45</v>
      </c>
      <c r="G44" s="75">
        <f>1-(+F44/E44)</f>
        <v>0.93307877519271409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48</v>
      </c>
      <c r="E46" s="74">
        <v>3314519.5</v>
      </c>
      <c r="F46" s="74">
        <v>283220.05</v>
      </c>
      <c r="G46" s="75">
        <f>1-(+F46/E46)</f>
        <v>0.91455170198878</v>
      </c>
      <c r="H46" s="15"/>
    </row>
    <row r="47" spans="1:8" ht="15.75" x14ac:dyDescent="0.25">
      <c r="A47" s="27" t="s">
        <v>36</v>
      </c>
      <c r="B47" s="28"/>
      <c r="C47" s="14"/>
      <c r="D47" s="73"/>
      <c r="E47" s="74"/>
      <c r="F47" s="74"/>
      <c r="G47" s="75"/>
      <c r="H47" s="15"/>
    </row>
    <row r="48" spans="1:8" ht="15.75" x14ac:dyDescent="0.25">
      <c r="A48" s="27" t="s">
        <v>37</v>
      </c>
      <c r="B48" s="28"/>
      <c r="C48" s="14"/>
      <c r="D48" s="73">
        <v>37</v>
      </c>
      <c r="E48" s="74">
        <v>5061120.76</v>
      </c>
      <c r="F48" s="74">
        <v>389359.96</v>
      </c>
      <c r="G48" s="75">
        <f>1-(+F48/E48)</f>
        <v>0.92306843119072302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142995</v>
      </c>
      <c r="F50" s="74">
        <v>22890</v>
      </c>
      <c r="G50" s="75">
        <f>1-(+F50/E50)</f>
        <v>0.83992447288366723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7" t="s">
        <v>61</v>
      </c>
      <c r="B53" s="30"/>
      <c r="C53" s="14"/>
      <c r="D53" s="112">
        <v>314</v>
      </c>
      <c r="E53" s="113">
        <v>28279972.32</v>
      </c>
      <c r="F53" s="113">
        <v>3510963.33</v>
      </c>
      <c r="G53" s="75">
        <f>1-(+F53/E53)</f>
        <v>0.87584983145414907</v>
      </c>
      <c r="H53" s="15"/>
    </row>
    <row r="54" spans="1:8" ht="15.75" x14ac:dyDescent="0.2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16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438</v>
      </c>
      <c r="E60" s="82">
        <f>SUM(E44:E59)</f>
        <v>39465765.129999995</v>
      </c>
      <c r="F60" s="82">
        <f>SUM(F44:F59)</f>
        <v>4384922.79</v>
      </c>
      <c r="G60" s="83">
        <f>1-(F60/E60)</f>
        <v>0.88889299939945188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4516812.79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70" spans="1:8" ht="18" x14ac:dyDescent="0.25">
      <c r="A70" s="116"/>
      <c r="B70" s="117"/>
      <c r="C70" s="117"/>
      <c r="D70" s="117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zoomScaleNormal="87" workbookViewId="0">
      <selection activeCell="D9" sqref="D9"/>
    </sheetView>
  </sheetViews>
  <sheetFormatPr defaultRowHeight="15" x14ac:dyDescent="0.2"/>
  <cols>
    <col min="1" max="1" width="9.6640625" style="57" customWidth="1"/>
    <col min="2" max="2" width="15.6640625" style="57" customWidth="1"/>
    <col min="3" max="3" width="3.6640625" style="57" customWidth="1"/>
    <col min="4" max="4" width="6.6640625" style="57" customWidth="1"/>
    <col min="5" max="6" width="14.6640625" style="57" customWidth="1"/>
    <col min="7" max="7" width="11.6640625" style="57" customWidth="1"/>
    <col min="8" max="8" width="3.6640625" style="57" customWidth="1"/>
    <col min="9" max="16384" width="8.88671875" style="57"/>
  </cols>
  <sheetData>
    <row r="1" spans="1:8" ht="23.25" x14ac:dyDescent="0.35">
      <c r="A1" s="56" t="s">
        <v>0</v>
      </c>
      <c r="B1" s="21"/>
      <c r="C1" s="21"/>
      <c r="D1" s="21"/>
      <c r="E1" s="21"/>
      <c r="F1" s="21"/>
      <c r="G1" s="21"/>
      <c r="H1" s="21"/>
    </row>
    <row r="2" spans="1:8" ht="23.25" x14ac:dyDescent="0.35">
      <c r="A2" s="56" t="s">
        <v>1</v>
      </c>
      <c r="B2" s="21"/>
      <c r="C2" s="21"/>
      <c r="D2" s="21"/>
      <c r="E2" s="21"/>
      <c r="F2" s="21"/>
      <c r="G2" s="21"/>
      <c r="H2" s="21"/>
    </row>
    <row r="3" spans="1:8" ht="23.25" x14ac:dyDescent="0.35">
      <c r="A3" s="1" t="str">
        <f>ARG!$A$3</f>
        <v>MONTH ENDED:  APRIL 2021</v>
      </c>
      <c r="B3" s="21"/>
      <c r="C3" s="21"/>
      <c r="D3" s="21"/>
      <c r="E3" s="21"/>
      <c r="F3" s="21"/>
      <c r="G3" s="21"/>
      <c r="H3" s="21"/>
    </row>
    <row r="4" spans="1:8" x14ac:dyDescent="0.2">
      <c r="A4" s="60"/>
      <c r="B4" s="60"/>
      <c r="C4" s="60"/>
      <c r="D4" s="60"/>
      <c r="E4" s="60"/>
      <c r="F4" s="5"/>
      <c r="G4" s="5"/>
      <c r="H4" s="21"/>
    </row>
    <row r="5" spans="1:8" ht="23.25" x14ac:dyDescent="0.35">
      <c r="A5" s="21"/>
      <c r="B5" s="60"/>
      <c r="C5" s="60"/>
      <c r="D5" s="61" t="s">
        <v>154</v>
      </c>
      <c r="E5" s="62"/>
      <c r="F5" s="8"/>
      <c r="G5" s="5"/>
      <c r="H5" s="63"/>
    </row>
    <row r="6" spans="1:8" ht="18" x14ac:dyDescent="0.25">
      <c r="A6" s="23" t="s">
        <v>3</v>
      </c>
      <c r="B6" s="60"/>
      <c r="C6" s="60"/>
      <c r="D6" s="60"/>
      <c r="E6" s="60"/>
      <c r="F6" s="5"/>
      <c r="G6" s="5"/>
      <c r="H6" s="63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4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66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66"/>
    </row>
    <row r="11" spans="1:8" ht="15.75" x14ac:dyDescent="0.25">
      <c r="A11" s="93" t="s">
        <v>52</v>
      </c>
      <c r="B11" s="13"/>
      <c r="C11" s="14"/>
      <c r="D11" s="73"/>
      <c r="E11" s="74"/>
      <c r="F11" s="74"/>
      <c r="G11" s="75"/>
      <c r="H11" s="66"/>
    </row>
    <row r="12" spans="1:8" ht="15.75" x14ac:dyDescent="0.25">
      <c r="A12" s="93" t="s">
        <v>63</v>
      </c>
      <c r="B12" s="13"/>
      <c r="C12" s="14"/>
      <c r="D12" s="73"/>
      <c r="E12" s="74"/>
      <c r="F12" s="74"/>
      <c r="G12" s="75"/>
      <c r="H12" s="66"/>
    </row>
    <row r="13" spans="1:8" ht="15.75" x14ac:dyDescent="0.25">
      <c r="A13" s="93" t="s">
        <v>13</v>
      </c>
      <c r="B13" s="13"/>
      <c r="C13" s="14"/>
      <c r="D13" s="73"/>
      <c r="E13" s="74"/>
      <c r="F13" s="74"/>
      <c r="G13" s="75"/>
      <c r="H13" s="66"/>
    </row>
    <row r="14" spans="1:8" ht="15.75" x14ac:dyDescent="0.25">
      <c r="A14" s="93" t="s">
        <v>65</v>
      </c>
      <c r="B14" s="13"/>
      <c r="C14" s="14"/>
      <c r="D14" s="73"/>
      <c r="E14" s="74"/>
      <c r="F14" s="74"/>
      <c r="G14" s="75"/>
      <c r="H14" s="66"/>
    </row>
    <row r="15" spans="1:8" ht="15.75" x14ac:dyDescent="0.25">
      <c r="A15" s="93" t="s">
        <v>25</v>
      </c>
      <c r="B15" s="13"/>
      <c r="C15" s="14"/>
      <c r="D15" s="73">
        <v>3</v>
      </c>
      <c r="E15" s="74">
        <v>544803</v>
      </c>
      <c r="F15" s="74">
        <v>133555</v>
      </c>
      <c r="G15" s="75">
        <f>F15/E15</f>
        <v>0.24514365743213601</v>
      </c>
      <c r="H15" s="66"/>
    </row>
    <row r="16" spans="1:8" ht="15.75" x14ac:dyDescent="0.25">
      <c r="A16" s="93" t="s">
        <v>66</v>
      </c>
      <c r="B16" s="13"/>
      <c r="C16" s="14"/>
      <c r="D16" s="73"/>
      <c r="E16" s="74"/>
      <c r="F16" s="74"/>
      <c r="G16" s="75"/>
      <c r="H16" s="66"/>
    </row>
    <row r="17" spans="1:8" ht="15.75" x14ac:dyDescent="0.25">
      <c r="A17" s="93" t="s">
        <v>100</v>
      </c>
      <c r="B17" s="13"/>
      <c r="C17" s="14"/>
      <c r="D17" s="73"/>
      <c r="E17" s="74"/>
      <c r="F17" s="74"/>
      <c r="G17" s="75"/>
      <c r="H17" s="66"/>
    </row>
    <row r="18" spans="1:8" ht="15.75" x14ac:dyDescent="0.25">
      <c r="A18" s="93" t="s">
        <v>14</v>
      </c>
      <c r="B18" s="13"/>
      <c r="C18" s="14"/>
      <c r="D18" s="73"/>
      <c r="E18" s="74"/>
      <c r="F18" s="74"/>
      <c r="G18" s="75"/>
      <c r="H18" s="66"/>
    </row>
    <row r="19" spans="1:8" ht="15.75" x14ac:dyDescent="0.25">
      <c r="A19" s="93" t="s">
        <v>16</v>
      </c>
      <c r="B19" s="13"/>
      <c r="C19" s="14"/>
      <c r="D19" s="73">
        <v>1</v>
      </c>
      <c r="E19" s="74">
        <v>572336</v>
      </c>
      <c r="F19" s="74">
        <v>292664</v>
      </c>
      <c r="G19" s="75">
        <f>F19/E19</f>
        <v>0.51134997623773448</v>
      </c>
      <c r="H19" s="66"/>
    </row>
    <row r="20" spans="1:8" ht="15.75" x14ac:dyDescent="0.25">
      <c r="A20" s="93" t="s">
        <v>94</v>
      </c>
      <c r="B20" s="13"/>
      <c r="C20" s="14"/>
      <c r="D20" s="73"/>
      <c r="E20" s="74"/>
      <c r="F20" s="74"/>
      <c r="G20" s="75"/>
      <c r="H20" s="66"/>
    </row>
    <row r="21" spans="1:8" ht="15.75" x14ac:dyDescent="0.25">
      <c r="A21" s="93" t="s">
        <v>95</v>
      </c>
      <c r="B21" s="13"/>
      <c r="C21" s="14"/>
      <c r="D21" s="73"/>
      <c r="E21" s="74"/>
      <c r="F21" s="74"/>
      <c r="G21" s="75"/>
      <c r="H21" s="66"/>
    </row>
    <row r="22" spans="1:8" ht="15.75" x14ac:dyDescent="0.25">
      <c r="A22" s="93" t="s">
        <v>17</v>
      </c>
      <c r="B22" s="13"/>
      <c r="C22" s="14"/>
      <c r="D22" s="73"/>
      <c r="E22" s="74"/>
      <c r="F22" s="74"/>
      <c r="G22" s="75"/>
      <c r="H22" s="66"/>
    </row>
    <row r="23" spans="1:8" ht="15.75" x14ac:dyDescent="0.25">
      <c r="A23" s="93" t="s">
        <v>107</v>
      </c>
      <c r="B23" s="13"/>
      <c r="C23" s="14"/>
      <c r="D23" s="73"/>
      <c r="E23" s="74"/>
      <c r="F23" s="74"/>
      <c r="G23" s="75"/>
      <c r="H23" s="66"/>
    </row>
    <row r="24" spans="1:8" ht="15.75" x14ac:dyDescent="0.25">
      <c r="A24" s="93" t="s">
        <v>18</v>
      </c>
      <c r="B24" s="13"/>
      <c r="C24" s="14"/>
      <c r="D24" s="73">
        <v>2</v>
      </c>
      <c r="E24" s="74">
        <v>578285</v>
      </c>
      <c r="F24" s="74">
        <v>43498</v>
      </c>
      <c r="G24" s="75">
        <f>F24/E24</f>
        <v>7.5218966426588971E-2</v>
      </c>
      <c r="H24" s="66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66"/>
    </row>
    <row r="26" spans="1:8" ht="15.75" x14ac:dyDescent="0.25">
      <c r="A26" s="94" t="s">
        <v>21</v>
      </c>
      <c r="B26" s="13"/>
      <c r="C26" s="14"/>
      <c r="D26" s="73">
        <v>4</v>
      </c>
      <c r="E26" s="74">
        <v>24568</v>
      </c>
      <c r="F26" s="74">
        <v>24568</v>
      </c>
      <c r="G26" s="75">
        <f>F26/E26</f>
        <v>1</v>
      </c>
      <c r="H26" s="66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66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66"/>
    </row>
    <row r="29" spans="1:8" ht="15.75" x14ac:dyDescent="0.25">
      <c r="A29" s="70" t="s">
        <v>96</v>
      </c>
      <c r="B29" s="13"/>
      <c r="C29" s="14"/>
      <c r="D29" s="73">
        <v>1</v>
      </c>
      <c r="E29" s="74">
        <v>98795</v>
      </c>
      <c r="F29" s="74">
        <v>31449</v>
      </c>
      <c r="G29" s="75">
        <f>F29/E29</f>
        <v>0.31832582620577965</v>
      </c>
      <c r="H29" s="66"/>
    </row>
    <row r="30" spans="1:8" ht="15.75" x14ac:dyDescent="0.25">
      <c r="A30" s="70" t="s">
        <v>122</v>
      </c>
      <c r="B30" s="13"/>
      <c r="C30" s="14"/>
      <c r="D30" s="73">
        <v>11</v>
      </c>
      <c r="E30" s="74">
        <v>1044502</v>
      </c>
      <c r="F30" s="74">
        <v>230810</v>
      </c>
      <c r="G30" s="75">
        <f>F30/E30</f>
        <v>0.22097612067760522</v>
      </c>
      <c r="H30" s="66"/>
    </row>
    <row r="31" spans="1:8" ht="15.75" x14ac:dyDescent="0.25">
      <c r="A31" s="70" t="s">
        <v>131</v>
      </c>
      <c r="B31" s="13"/>
      <c r="C31" s="14"/>
      <c r="D31" s="73"/>
      <c r="E31" s="74"/>
      <c r="F31" s="74"/>
      <c r="G31" s="75"/>
      <c r="H31" s="66"/>
    </row>
    <row r="32" spans="1:8" ht="15.75" x14ac:dyDescent="0.25">
      <c r="A32" s="70" t="s">
        <v>98</v>
      </c>
      <c r="B32" s="13"/>
      <c r="C32" s="14"/>
      <c r="D32" s="73"/>
      <c r="E32" s="74"/>
      <c r="F32" s="74"/>
      <c r="G32" s="75"/>
      <c r="H32" s="66"/>
    </row>
    <row r="33" spans="1:8" ht="15.75" x14ac:dyDescent="0.25">
      <c r="A33" s="70" t="s">
        <v>67</v>
      </c>
      <c r="B33" s="13"/>
      <c r="C33" s="14"/>
      <c r="D33" s="73"/>
      <c r="E33" s="74"/>
      <c r="F33" s="74"/>
      <c r="G33" s="75"/>
      <c r="H33" s="66"/>
    </row>
    <row r="34" spans="1:8" ht="15.75" x14ac:dyDescent="0.25">
      <c r="A34" s="70" t="s">
        <v>136</v>
      </c>
      <c r="B34" s="13"/>
      <c r="C34" s="14"/>
      <c r="D34" s="73">
        <v>1</v>
      </c>
      <c r="E34" s="74">
        <v>77309</v>
      </c>
      <c r="F34" s="74">
        <v>3268.5</v>
      </c>
      <c r="G34" s="75">
        <f>F34/E34</f>
        <v>4.2278389320777661E-2</v>
      </c>
      <c r="H34" s="66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66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66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66"/>
    </row>
    <row r="38" spans="1:8" x14ac:dyDescent="0.2">
      <c r="A38" s="17"/>
      <c r="B38" s="18"/>
      <c r="C38" s="14"/>
      <c r="D38" s="77"/>
      <c r="E38" s="80"/>
      <c r="F38" s="80"/>
      <c r="G38" s="79"/>
      <c r="H38" s="66"/>
    </row>
    <row r="39" spans="1:8" ht="15.75" x14ac:dyDescent="0.25">
      <c r="A39" s="19" t="s">
        <v>31</v>
      </c>
      <c r="B39" s="20"/>
      <c r="C39" s="21"/>
      <c r="D39" s="81">
        <f>SUM(D9:D38)</f>
        <v>23</v>
      </c>
      <c r="E39" s="82">
        <f>SUM(E9:E38)</f>
        <v>2940598</v>
      </c>
      <c r="F39" s="82">
        <f>SUM(F9:F38)</f>
        <v>759812.5</v>
      </c>
      <c r="G39" s="83">
        <f>F39/E39</f>
        <v>0.25838706956884278</v>
      </c>
      <c r="H39" s="67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68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68"/>
    </row>
    <row r="42" spans="1:8" ht="15.75" x14ac:dyDescent="0.25">
      <c r="A42" s="26"/>
      <c r="B42" s="26"/>
      <c r="C42" s="26"/>
      <c r="D42" s="89"/>
      <c r="E42" s="25" t="s">
        <v>141</v>
      </c>
      <c r="F42" s="25" t="s">
        <v>141</v>
      </c>
      <c r="G42" s="25" t="s">
        <v>5</v>
      </c>
      <c r="H42" s="68"/>
    </row>
    <row r="43" spans="1:8" ht="15.75" x14ac:dyDescent="0.25">
      <c r="A43" s="26"/>
      <c r="B43" s="26"/>
      <c r="C43" s="26"/>
      <c r="D43" s="89" t="s">
        <v>6</v>
      </c>
      <c r="E43" s="90" t="s">
        <v>142</v>
      </c>
      <c r="F43" s="88" t="s">
        <v>8</v>
      </c>
      <c r="G43" s="88" t="s">
        <v>143</v>
      </c>
      <c r="H43" s="68"/>
    </row>
    <row r="44" spans="1:8" ht="15.75" x14ac:dyDescent="0.25">
      <c r="A44" s="27" t="s">
        <v>33</v>
      </c>
      <c r="B44" s="28"/>
      <c r="C44" s="14"/>
      <c r="D44" s="73">
        <v>32</v>
      </c>
      <c r="E44" s="74">
        <v>580286.75</v>
      </c>
      <c r="F44" s="74">
        <v>45257.7</v>
      </c>
      <c r="G44" s="75">
        <f>1-(+F44/E44)</f>
        <v>0.92200804171385953</v>
      </c>
      <c r="H44" s="66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66"/>
    </row>
    <row r="46" spans="1:8" ht="15.75" x14ac:dyDescent="0.25">
      <c r="A46" s="27" t="s">
        <v>35</v>
      </c>
      <c r="B46" s="28"/>
      <c r="C46" s="14"/>
      <c r="D46" s="73">
        <v>99</v>
      </c>
      <c r="E46" s="74">
        <v>5300897.25</v>
      </c>
      <c r="F46" s="74">
        <v>444771.32</v>
      </c>
      <c r="G46" s="75">
        <f t="shared" ref="G46:G52" si="0">1-(+F46/E46)</f>
        <v>0.91609508748731172</v>
      </c>
      <c r="H46" s="66"/>
    </row>
    <row r="47" spans="1:8" ht="15.75" x14ac:dyDescent="0.25">
      <c r="A47" s="27" t="s">
        <v>36</v>
      </c>
      <c r="B47" s="28"/>
      <c r="C47" s="14"/>
      <c r="D47" s="73">
        <v>8</v>
      </c>
      <c r="E47" s="74">
        <v>2159083.25</v>
      </c>
      <c r="F47" s="74">
        <v>90486.5</v>
      </c>
      <c r="G47" s="75">
        <f t="shared" si="0"/>
        <v>0.95809031448879978</v>
      </c>
      <c r="H47" s="66"/>
    </row>
    <row r="48" spans="1:8" ht="15.75" x14ac:dyDescent="0.25">
      <c r="A48" s="27" t="s">
        <v>37</v>
      </c>
      <c r="B48" s="28"/>
      <c r="C48" s="14"/>
      <c r="D48" s="73">
        <v>105</v>
      </c>
      <c r="E48" s="74">
        <v>6301912</v>
      </c>
      <c r="F48" s="74">
        <v>597501.30000000005</v>
      </c>
      <c r="G48" s="75">
        <f t="shared" si="0"/>
        <v>0.90518729871188297</v>
      </c>
      <c r="H48" s="66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66"/>
    </row>
    <row r="50" spans="1:8" ht="15.75" x14ac:dyDescent="0.25">
      <c r="A50" s="27" t="s">
        <v>39</v>
      </c>
      <c r="B50" s="28"/>
      <c r="C50" s="14"/>
      <c r="D50" s="73">
        <v>9</v>
      </c>
      <c r="E50" s="74">
        <v>2036700</v>
      </c>
      <c r="F50" s="74">
        <v>173375</v>
      </c>
      <c r="G50" s="75">
        <f t="shared" si="0"/>
        <v>0.91487455197132617</v>
      </c>
      <c r="H50" s="66"/>
    </row>
    <row r="51" spans="1:8" ht="15.75" x14ac:dyDescent="0.25">
      <c r="A51" s="27" t="s">
        <v>40</v>
      </c>
      <c r="B51" s="28"/>
      <c r="C51" s="14"/>
      <c r="D51" s="73">
        <v>4</v>
      </c>
      <c r="E51" s="74">
        <v>790890</v>
      </c>
      <c r="F51" s="74">
        <v>87710</v>
      </c>
      <c r="G51" s="75">
        <f t="shared" si="0"/>
        <v>0.88909962194489756</v>
      </c>
      <c r="H51" s="66"/>
    </row>
    <row r="52" spans="1:8" ht="15.75" x14ac:dyDescent="0.25">
      <c r="A52" s="27" t="s">
        <v>41</v>
      </c>
      <c r="B52" s="28"/>
      <c r="C52" s="14"/>
      <c r="D52" s="73">
        <v>2</v>
      </c>
      <c r="E52" s="74">
        <v>907500</v>
      </c>
      <c r="F52" s="74">
        <v>31425</v>
      </c>
      <c r="G52" s="75">
        <f t="shared" si="0"/>
        <v>0.96537190082644631</v>
      </c>
      <c r="H52" s="66"/>
    </row>
    <row r="53" spans="1:8" ht="15.75" x14ac:dyDescent="0.25">
      <c r="A53" s="29" t="s">
        <v>60</v>
      </c>
      <c r="B53" s="28"/>
      <c r="C53" s="14"/>
      <c r="D53" s="73"/>
      <c r="E53" s="74"/>
      <c r="F53" s="74"/>
      <c r="G53" s="75"/>
      <c r="H53" s="66"/>
    </row>
    <row r="54" spans="1:8" ht="15.75" x14ac:dyDescent="0.25">
      <c r="A54" s="27" t="s">
        <v>61</v>
      </c>
      <c r="B54" s="30"/>
      <c r="C54" s="14"/>
      <c r="D54" s="73">
        <v>575</v>
      </c>
      <c r="E54" s="74">
        <v>44000577.759999998</v>
      </c>
      <c r="F54" s="74">
        <v>4973736.34</v>
      </c>
      <c r="G54" s="75">
        <f>1-(+F54/E54)</f>
        <v>0.88696202201868546</v>
      </c>
      <c r="H54" s="66"/>
    </row>
    <row r="55" spans="1:8" ht="15.75" x14ac:dyDescent="0.25">
      <c r="A55" s="27" t="s">
        <v>62</v>
      </c>
      <c r="B55" s="30"/>
      <c r="C55" s="14"/>
      <c r="D55" s="73">
        <v>8</v>
      </c>
      <c r="E55" s="74">
        <v>1129084.4099999999</v>
      </c>
      <c r="F55" s="74">
        <v>67645.42</v>
      </c>
      <c r="G55" s="75">
        <f>1-(+F55/E55)</f>
        <v>0.94008825256917683</v>
      </c>
      <c r="H55" s="66"/>
    </row>
    <row r="56" spans="1:8" x14ac:dyDescent="0.2">
      <c r="A56" s="16" t="s">
        <v>42</v>
      </c>
      <c r="B56" s="30"/>
      <c r="C56" s="14"/>
      <c r="D56" s="77"/>
      <c r="E56" s="96"/>
      <c r="F56" s="74"/>
      <c r="G56" s="79"/>
      <c r="H56" s="66"/>
    </row>
    <row r="57" spans="1:8" x14ac:dyDescent="0.2">
      <c r="A57" s="16" t="s">
        <v>43</v>
      </c>
      <c r="B57" s="28"/>
      <c r="C57" s="14"/>
      <c r="D57" s="77"/>
      <c r="E57" s="96"/>
      <c r="F57" s="74"/>
      <c r="G57" s="79"/>
      <c r="H57" s="66"/>
    </row>
    <row r="58" spans="1:8" x14ac:dyDescent="0.2">
      <c r="A58" s="16" t="s">
        <v>44</v>
      </c>
      <c r="B58" s="28"/>
      <c r="C58" s="14"/>
      <c r="D58" s="77"/>
      <c r="E58" s="95"/>
      <c r="F58" s="74"/>
      <c r="G58" s="79"/>
      <c r="H58" s="66"/>
    </row>
    <row r="59" spans="1:8" x14ac:dyDescent="0.2">
      <c r="A59" s="16" t="s">
        <v>30</v>
      </c>
      <c r="B59" s="28"/>
      <c r="C59" s="14"/>
      <c r="D59" s="77"/>
      <c r="E59" s="95"/>
      <c r="F59" s="74"/>
      <c r="G59" s="79"/>
      <c r="H59" s="66"/>
    </row>
    <row r="60" spans="1:8" ht="15.75" x14ac:dyDescent="0.25">
      <c r="A60" s="32"/>
      <c r="B60" s="18"/>
      <c r="C60" s="14"/>
      <c r="D60" s="77"/>
      <c r="E60" s="80"/>
      <c r="F60" s="80"/>
      <c r="G60" s="79"/>
      <c r="H60" s="66"/>
    </row>
    <row r="61" spans="1:8" ht="15.75" x14ac:dyDescent="0.25">
      <c r="A61" s="20" t="s">
        <v>45</v>
      </c>
      <c r="B61" s="33"/>
      <c r="C61" s="33"/>
      <c r="D61" s="81">
        <f>SUM(D44:D57)</f>
        <v>842</v>
      </c>
      <c r="E61" s="82">
        <f>SUM(E44:E60)</f>
        <v>63206931.419999994</v>
      </c>
      <c r="F61" s="82">
        <f>SUM(F44:F60)</f>
        <v>6511908.5800000001</v>
      </c>
      <c r="G61" s="83">
        <f>1-(F61/E61)</f>
        <v>0.8969747710622209</v>
      </c>
      <c r="H61" s="63"/>
    </row>
    <row r="62" spans="1:8" ht="18" x14ac:dyDescent="0.25">
      <c r="A62" s="35"/>
      <c r="B62" s="36"/>
      <c r="C62" s="36"/>
      <c r="D62" s="98"/>
      <c r="E62" s="92"/>
      <c r="F62" s="34"/>
      <c r="G62" s="34"/>
      <c r="H62" s="65"/>
    </row>
    <row r="63" spans="1:8" ht="18" x14ac:dyDescent="0.25">
      <c r="A63" s="35" t="s">
        <v>46</v>
      </c>
      <c r="B63" s="36"/>
      <c r="C63" s="36"/>
      <c r="D63" s="51"/>
      <c r="E63" s="36"/>
      <c r="F63" s="37">
        <f>F61+F39</f>
        <v>7271721.0800000001</v>
      </c>
      <c r="G63" s="36"/>
      <c r="H63" s="65"/>
    </row>
    <row r="64" spans="1:8" ht="18" x14ac:dyDescent="0.25">
      <c r="A64" s="35"/>
      <c r="B64" s="36"/>
      <c r="C64" s="36"/>
      <c r="D64" s="51"/>
      <c r="E64" s="36"/>
      <c r="F64" s="37"/>
      <c r="G64" s="36"/>
      <c r="H64" s="65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4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4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4"/>
    </row>
    <row r="68" spans="1:8" ht="18" x14ac:dyDescent="0.25">
      <c r="A68" s="4"/>
      <c r="B68" s="40"/>
      <c r="C68" s="40"/>
      <c r="D68" s="40"/>
      <c r="E68" s="40"/>
      <c r="F68" s="41"/>
      <c r="G68" s="40"/>
      <c r="H68" s="65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65"/>
    </row>
    <row r="70" spans="1:8" ht="15.75" x14ac:dyDescent="0.25">
      <c r="A70" s="59"/>
      <c r="B70" s="21"/>
      <c r="C70" s="21"/>
      <c r="H70" s="21"/>
    </row>
    <row r="71" spans="1:8" ht="18" x14ac:dyDescent="0.25">
      <c r="A71" s="116"/>
      <c r="B71" s="117"/>
      <c r="C71" s="117"/>
      <c r="D71" s="117"/>
    </row>
  </sheetData>
  <printOptions horizontalCentered="1"/>
  <pageMargins left="0.45" right="0.45" top="0.25" bottom="0.25" header="0.3" footer="0.3"/>
  <pageSetup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4"/>
  <sheetViews>
    <sheetView showOutlineSymbols="0" zoomScale="87" zoomScaleNormal="87" workbookViewId="0">
      <selection activeCell="A23" sqref="A23"/>
    </sheetView>
  </sheetViews>
  <sheetFormatPr defaultColWidth="9.6640625" defaultRowHeight="15" x14ac:dyDescent="0.2"/>
  <cols>
    <col min="1" max="1" width="39.6640625" style="57" customWidth="1"/>
    <col min="2" max="2" width="27.6640625" style="57" customWidth="1"/>
    <col min="3" max="16384" width="9.6640625" style="57"/>
  </cols>
  <sheetData>
    <row r="1" spans="1:4" ht="23.25" x14ac:dyDescent="0.35">
      <c r="A1" s="56" t="s">
        <v>0</v>
      </c>
      <c r="B1" s="36"/>
      <c r="C1" s="37"/>
      <c r="D1" s="36"/>
    </row>
    <row r="2" spans="1:4" ht="23.25" x14ac:dyDescent="0.35">
      <c r="A2" s="56" t="s">
        <v>1</v>
      </c>
      <c r="B2" s="36"/>
      <c r="C2" s="21"/>
      <c r="D2" s="21"/>
    </row>
    <row r="3" spans="1:4" ht="23.25" x14ac:dyDescent="0.35">
      <c r="A3" s="56" t="s">
        <v>84</v>
      </c>
      <c r="B3" s="36"/>
      <c r="C3" s="21"/>
      <c r="D3" s="21"/>
    </row>
    <row r="4" spans="1:4" ht="23.25" x14ac:dyDescent="0.35">
      <c r="A4" s="56" t="str">
        <f>ARG!$A$3</f>
        <v>MONTH ENDED:  APRIL 2021</v>
      </c>
      <c r="B4" s="36"/>
      <c r="C4" s="21"/>
      <c r="D4" s="21"/>
    </row>
    <row r="5" spans="1:4" ht="24" thickBot="1" x14ac:dyDescent="0.4">
      <c r="A5" s="56"/>
      <c r="B5" s="36"/>
      <c r="C5" s="21"/>
      <c r="D5" s="21"/>
    </row>
    <row r="6" spans="1:4" ht="21.75" thickTop="1" thickBot="1" x14ac:dyDescent="0.35">
      <c r="A6" s="125" t="s">
        <v>85</v>
      </c>
      <c r="B6" s="126">
        <f>+ARG!$D$39+CARUTHERSVILLE!$D$39+HOLLYWOOD!$D$40+HARKC!$D$40+CASINOKC!$D$39+AMERKC!$D$39+LAGRANGE!$D$39+AMERSC!$D$39+RIVERCITY!$D$39+LUMIERE!$D$39+ISLEBV!$D$39+STJO!$D$39+CAPE!$D$39</f>
        <v>456</v>
      </c>
      <c r="C6" s="58"/>
      <c r="D6" s="21"/>
    </row>
    <row r="7" spans="1:4" ht="21.75" thickTop="1" thickBot="1" x14ac:dyDescent="0.35">
      <c r="A7" s="127" t="s">
        <v>86</v>
      </c>
      <c r="B7" s="135">
        <f>+ARG!$E$39+CARUTHERSVILLE!$E$39+HOLLYWOOD!$E$40+HARKC!$E$40+CASINOKC!$E$39+AMERKC!$E$39+LAGRANGE!$E$39+AMERSC!$E$39+RIVERCITY!$E$39+LUMIERE!$E$39+ISLEBV!$E$39+STJO!$E$39+CAPE!$E$39</f>
        <v>99345267</v>
      </c>
      <c r="C7" s="58"/>
      <c r="D7" s="21"/>
    </row>
    <row r="8" spans="1:4" ht="21" thickTop="1" x14ac:dyDescent="0.3">
      <c r="A8" s="127" t="s">
        <v>87</v>
      </c>
      <c r="B8" s="135">
        <f>+ARG!$F$39+CARUTHERSVILLE!$F$39+HOLLYWOOD!$F$40+HARKC!$F$40+CASINOKC!$F$39+AMERKC!$F$39+LAGRANGE!$F$39+AMERSC!$F$39+RIVERCITY!$F$39+LUMIERE!$F$39+ISLEBV!$F$39+STJO!$F$39+CAPE!$F$39</f>
        <v>20993124.350000001</v>
      </c>
      <c r="C8" s="58"/>
      <c r="D8" s="21"/>
    </row>
    <row r="9" spans="1:4" ht="20.25" x14ac:dyDescent="0.3">
      <c r="A9" s="127" t="s">
        <v>88</v>
      </c>
      <c r="B9" s="115">
        <f>B8/B7</f>
        <v>0.21131479117168211</v>
      </c>
      <c r="C9" s="58"/>
      <c r="D9" s="21"/>
    </row>
    <row r="10" spans="1:4" ht="21" thickBot="1" x14ac:dyDescent="0.35">
      <c r="A10" s="129"/>
      <c r="B10" s="130"/>
      <c r="C10" s="58"/>
      <c r="D10" s="21"/>
    </row>
    <row r="11" spans="1:4" ht="21.75" thickTop="1" thickBot="1" x14ac:dyDescent="0.35">
      <c r="A11" s="127" t="s">
        <v>151</v>
      </c>
      <c r="B11" s="126">
        <f>+AMERSC!$D$51</f>
        <v>10</v>
      </c>
      <c r="C11" s="58"/>
      <c r="D11" s="21"/>
    </row>
    <row r="12" spans="1:4" ht="21.75" thickTop="1" thickBot="1" x14ac:dyDescent="0.35">
      <c r="A12" s="127" t="s">
        <v>152</v>
      </c>
      <c r="B12" s="135">
        <f>AMERSC!$E$51</f>
        <v>789969.52</v>
      </c>
      <c r="C12" s="58"/>
      <c r="D12" s="21"/>
    </row>
    <row r="13" spans="1:4" ht="21" thickTop="1" x14ac:dyDescent="0.3">
      <c r="A13" s="127" t="s">
        <v>153</v>
      </c>
      <c r="B13" s="135">
        <f>+AMERSC!$F$51</f>
        <v>43135.11</v>
      </c>
      <c r="C13" s="58"/>
      <c r="D13" s="21"/>
    </row>
    <row r="14" spans="1:4" ht="20.25" x14ac:dyDescent="0.3">
      <c r="A14" s="127" t="s">
        <v>92</v>
      </c>
      <c r="B14" s="115">
        <f>1-(B13/B12)</f>
        <v>0.94539648820881084</v>
      </c>
      <c r="C14" s="58"/>
      <c r="D14" s="21"/>
    </row>
    <row r="15" spans="1:4" ht="21" thickBot="1" x14ac:dyDescent="0.35">
      <c r="A15" s="129"/>
      <c r="B15" s="130"/>
      <c r="C15" s="58"/>
      <c r="D15" s="21"/>
    </row>
    <row r="16" spans="1:4" ht="21.75" thickTop="1" thickBot="1" x14ac:dyDescent="0.35">
      <c r="A16" s="127" t="s">
        <v>89</v>
      </c>
      <c r="B16" s="126">
        <f>+ARG!$D$60+CARUTHERSVILLE!$D$60+HOLLYWOOD!$D$62+HARKC!$D$62+CASINOKC!$D$62+AMERKC!$D$62+LAGRANGE!$D$60+AMERSC!$D$73+RIVERCITY!$D$61+LUMIERE!$D$61+ISLEBV!$D$61+STJO!$D$60+CAPE!$D$61</f>
        <v>14538</v>
      </c>
      <c r="C16" s="58"/>
      <c r="D16" s="21"/>
    </row>
    <row r="17" spans="1:4" ht="21.75" thickTop="1" thickBot="1" x14ac:dyDescent="0.35">
      <c r="A17" s="127" t="s">
        <v>90</v>
      </c>
      <c r="B17" s="135">
        <f>+ARG!$E$60+CARUTHERSVILLE!$E$60+HOLLYWOOD!$E$62+HARKC!$E$62+CASINOKC!$E$62+AMERKC!$E$62+LAGRANGE!$E$60+AMERSC!$E$73+RIVERCITY!$E$61+LUMIERE!$E$61+ISLEBV!$E$61+STJO!$E$60+CAPE!$E$61</f>
        <v>1538167440.8299999</v>
      </c>
      <c r="C17" s="58"/>
      <c r="D17" s="21"/>
    </row>
    <row r="18" spans="1:4" ht="21" thickTop="1" x14ac:dyDescent="0.3">
      <c r="A18" s="127" t="s">
        <v>91</v>
      </c>
      <c r="B18" s="135">
        <f>+ARG!$F$60+CARUTHERSVILLE!$F$60+HOLLYWOOD!$F$62+HARKC!$F$62+CASINOKC!$F$62+AMERKC!$F$62+LAGRANGE!$F$60+AMERSC!$F$73+RIVERCITY!$F$61+LUMIERE!$F$61+ISLEBV!$F$61+STJO!$F$60+CAPE!$F$61</f>
        <v>150541531.14000002</v>
      </c>
      <c r="C18" s="21"/>
      <c r="D18" s="21"/>
    </row>
    <row r="19" spans="1:4" ht="20.25" x14ac:dyDescent="0.3">
      <c r="A19" s="127" t="s">
        <v>92</v>
      </c>
      <c r="B19" s="115">
        <f>1-(B18/B17)</f>
        <v>0.90212929545643783</v>
      </c>
      <c r="C19" s="21"/>
      <c r="D19" s="21"/>
    </row>
    <row r="20" spans="1:4" ht="20.25" x14ac:dyDescent="0.3">
      <c r="A20" s="129"/>
      <c r="B20" s="131"/>
      <c r="C20" s="21"/>
      <c r="D20" s="21"/>
    </row>
    <row r="21" spans="1:4" ht="20.25" x14ac:dyDescent="0.3">
      <c r="A21" s="127" t="s">
        <v>93</v>
      </c>
      <c r="B21" s="128">
        <f>B18+B8+B13</f>
        <v>171577790.60000002</v>
      </c>
      <c r="C21" s="21"/>
      <c r="D21" s="21"/>
    </row>
    <row r="22" spans="1:4" ht="21" thickBot="1" x14ac:dyDescent="0.35">
      <c r="A22" s="129"/>
      <c r="B22" s="132"/>
    </row>
    <row r="23" spans="1:4" ht="18.75" thickTop="1" x14ac:dyDescent="0.25">
      <c r="A23" s="133"/>
      <c r="B23" s="134"/>
    </row>
    <row r="24" spans="1:4" ht="15.75" x14ac:dyDescent="0.25">
      <c r="A24" s="48" t="s">
        <v>50</v>
      </c>
    </row>
  </sheetData>
  <phoneticPr fontId="17" type="noConversion"/>
  <printOptions horizontalCentered="1"/>
  <pageMargins left="0.20624999999999999" right="0.5" top="0.31944444444444442" bottom="0.25" header="0.5" footer="0.5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1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APRIL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0.25" x14ac:dyDescent="0.3">
      <c r="A5" s="2"/>
      <c r="B5" s="4"/>
      <c r="C5" s="4"/>
      <c r="D5" s="49" t="s">
        <v>144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155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109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117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53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120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127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13</v>
      </c>
      <c r="B17" s="13"/>
      <c r="C17" s="14"/>
      <c r="D17" s="73"/>
      <c r="E17" s="74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473606</v>
      </c>
      <c r="F18" s="74">
        <v>101505</v>
      </c>
      <c r="G18" s="75">
        <f>F18/E18</f>
        <v>0.21432372056097262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113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56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18480</v>
      </c>
      <c r="F29" s="74">
        <v>3670</v>
      </c>
      <c r="G29" s="75">
        <f>F29/E29</f>
        <v>0.1985930735930736</v>
      </c>
      <c r="H29" s="15"/>
    </row>
    <row r="30" spans="1:8" ht="15.75" x14ac:dyDescent="0.25">
      <c r="A30" s="70" t="s">
        <v>25</v>
      </c>
      <c r="B30" s="13"/>
      <c r="C30" s="14"/>
      <c r="D30" s="73">
        <v>2</v>
      </c>
      <c r="E30" s="74">
        <v>310552</v>
      </c>
      <c r="F30" s="74">
        <v>119808.5</v>
      </c>
      <c r="G30" s="75">
        <f>F30/E30</f>
        <v>0.38579207346917749</v>
      </c>
      <c r="H30" s="15"/>
    </row>
    <row r="31" spans="1:8" ht="15.75" x14ac:dyDescent="0.25">
      <c r="A31" s="70" t="s">
        <v>26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122</v>
      </c>
      <c r="B32" s="13"/>
      <c r="C32" s="14"/>
      <c r="D32" s="73">
        <v>4</v>
      </c>
      <c r="E32" s="74">
        <v>682299</v>
      </c>
      <c r="F32" s="74">
        <v>97399.5</v>
      </c>
      <c r="G32" s="75">
        <f>F32/E32</f>
        <v>0.14275193133802042</v>
      </c>
      <c r="H32" s="15"/>
    </row>
    <row r="33" spans="1:8" ht="15.75" x14ac:dyDescent="0.25">
      <c r="A33" s="70" t="s">
        <v>100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27</v>
      </c>
      <c r="B34" s="13"/>
      <c r="C34" s="14"/>
      <c r="D34" s="73">
        <v>1</v>
      </c>
      <c r="E34" s="74">
        <v>12530</v>
      </c>
      <c r="F34" s="74">
        <v>5508.5</v>
      </c>
      <c r="G34" s="75">
        <f>F34/E34</f>
        <v>0.43962490023942535</v>
      </c>
      <c r="H34" s="15"/>
    </row>
    <row r="35" spans="1:8" x14ac:dyDescent="0.2">
      <c r="A35" s="16" t="s">
        <v>28</v>
      </c>
      <c r="B35" s="13"/>
      <c r="C35" s="14"/>
      <c r="D35" s="77"/>
      <c r="E35" s="78"/>
      <c r="F35" s="74"/>
      <c r="G35" s="79"/>
      <c r="H35" s="15"/>
    </row>
    <row r="36" spans="1:8" x14ac:dyDescent="0.2">
      <c r="A36" s="16" t="s">
        <v>29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9</v>
      </c>
      <c r="E39" s="82">
        <f>SUM(E9:E38)</f>
        <v>1497467</v>
      </c>
      <c r="F39" s="82">
        <f>SUM(F9:F38)</f>
        <v>327891.5</v>
      </c>
      <c r="G39" s="83">
        <f>F39/E39</f>
        <v>0.21896409069448608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141</v>
      </c>
      <c r="F42" s="25" t="s">
        <v>141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142</v>
      </c>
      <c r="F43" s="88" t="s">
        <v>8</v>
      </c>
      <c r="G43" s="88" t="s">
        <v>143</v>
      </c>
      <c r="H43" s="2"/>
    </row>
    <row r="44" spans="1:8" ht="15.75" x14ac:dyDescent="0.25">
      <c r="A44" s="27" t="s">
        <v>33</v>
      </c>
      <c r="B44" s="28"/>
      <c r="C44" s="14"/>
      <c r="D44" s="73">
        <v>12</v>
      </c>
      <c r="E44" s="74">
        <v>276886.5</v>
      </c>
      <c r="F44" s="74">
        <v>24382.55</v>
      </c>
      <c r="G44" s="75">
        <f>1-(+F44/E44)</f>
        <v>0.91194027155531243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40</v>
      </c>
      <c r="E46" s="74">
        <v>1600629</v>
      </c>
      <c r="F46" s="74">
        <v>140162.6</v>
      </c>
      <c r="G46" s="75">
        <f>1-(+F46/E46)</f>
        <v>0.91243279985555681</v>
      </c>
      <c r="H46" s="15"/>
    </row>
    <row r="47" spans="1:8" ht="15.75" x14ac:dyDescent="0.25">
      <c r="A47" s="27" t="s">
        <v>36</v>
      </c>
      <c r="B47" s="28"/>
      <c r="C47" s="14"/>
      <c r="D47" s="73">
        <v>10</v>
      </c>
      <c r="E47" s="74">
        <v>1048548.25</v>
      </c>
      <c r="F47" s="74">
        <v>77481.25</v>
      </c>
      <c r="G47" s="75">
        <f>1-(+F47/E47)</f>
        <v>0.92610616631137388</v>
      </c>
      <c r="H47" s="15"/>
    </row>
    <row r="48" spans="1:8" ht="15.75" x14ac:dyDescent="0.25">
      <c r="A48" s="27" t="s">
        <v>37</v>
      </c>
      <c r="B48" s="28"/>
      <c r="C48" s="14"/>
      <c r="D48" s="73">
        <v>44</v>
      </c>
      <c r="E48" s="74">
        <v>3832906</v>
      </c>
      <c r="F48" s="74">
        <v>329388.55</v>
      </c>
      <c r="G48" s="75">
        <f>1-(+F48/E48)</f>
        <v>0.91406297206349441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1221685</v>
      </c>
      <c r="F50" s="74">
        <v>144365</v>
      </c>
      <c r="G50" s="75">
        <f>1-(+F50/E50)</f>
        <v>0.88183124127741608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61</v>
      </c>
      <c r="B53" s="30"/>
      <c r="C53" s="14"/>
      <c r="D53" s="73">
        <v>412</v>
      </c>
      <c r="E53" s="74">
        <v>37584736.18</v>
      </c>
      <c r="F53" s="74">
        <v>4320483.2300000004</v>
      </c>
      <c r="G53" s="75">
        <f>1-(+F53/E53)</f>
        <v>0.88504686558637968</v>
      </c>
      <c r="H53" s="15"/>
    </row>
    <row r="54" spans="1:8" ht="15.75" x14ac:dyDescent="0.25">
      <c r="A54" s="29" t="s">
        <v>62</v>
      </c>
      <c r="B54" s="30"/>
      <c r="C54" s="14"/>
      <c r="D54" s="73">
        <v>8</v>
      </c>
      <c r="E54" s="74">
        <v>260430.25</v>
      </c>
      <c r="F54" s="74">
        <v>20454.46</v>
      </c>
      <c r="G54" s="75">
        <f>1-(+F54/E54)</f>
        <v>0.92145897030010915</v>
      </c>
      <c r="H54" s="15"/>
    </row>
    <row r="55" spans="1:8" x14ac:dyDescent="0.2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529</v>
      </c>
      <c r="E60" s="82">
        <f>SUM(E44:E59)</f>
        <v>45825821.18</v>
      </c>
      <c r="F60" s="82">
        <f>SUM(F44:F59)</f>
        <v>5056717.6400000006</v>
      </c>
      <c r="G60" s="83">
        <f>1-(F60/E60)</f>
        <v>0.88965352917217488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5384609.1400000006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116"/>
      <c r="B70" s="117"/>
      <c r="C70" s="117"/>
      <c r="D70" s="117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51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APRIL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1.75" x14ac:dyDescent="0.3">
      <c r="A5" s="2"/>
      <c r="B5" s="4"/>
      <c r="C5" s="4"/>
      <c r="D5" s="69" t="s">
        <v>97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103</v>
      </c>
      <c r="B9" s="13"/>
      <c r="C9" s="14"/>
      <c r="D9" s="73">
        <v>5</v>
      </c>
      <c r="E9" s="74">
        <v>1043430</v>
      </c>
      <c r="F9" s="74">
        <v>225320</v>
      </c>
      <c r="G9" s="75">
        <f>F9/E9</f>
        <v>0.2159416539681627</v>
      </c>
      <c r="H9" s="15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106</v>
      </c>
      <c r="B11" s="13"/>
      <c r="C11" s="14"/>
      <c r="D11" s="73">
        <v>1</v>
      </c>
      <c r="E11" s="74">
        <v>929839</v>
      </c>
      <c r="F11" s="74">
        <v>256210.5</v>
      </c>
      <c r="G11" s="75">
        <f>F11/E11</f>
        <v>0.27554286279667772</v>
      </c>
      <c r="H11" s="15"/>
    </row>
    <row r="12" spans="1:8" ht="15.75" x14ac:dyDescent="0.25">
      <c r="A12" s="93" t="s">
        <v>67</v>
      </c>
      <c r="B12" s="13"/>
      <c r="C12" s="14"/>
      <c r="D12" s="73">
        <v>2</v>
      </c>
      <c r="E12" s="74">
        <v>31680</v>
      </c>
      <c r="F12" s="74">
        <v>13460</v>
      </c>
      <c r="G12" s="75">
        <f>F12/E12</f>
        <v>0.42487373737373735</v>
      </c>
      <c r="H12" s="15"/>
    </row>
    <row r="13" spans="1:8" ht="15.75" x14ac:dyDescent="0.25">
      <c r="A13" s="93" t="s">
        <v>110</v>
      </c>
      <c r="B13" s="13"/>
      <c r="C13" s="14"/>
      <c r="D13" s="73">
        <v>3</v>
      </c>
      <c r="E13" s="74">
        <v>707006</v>
      </c>
      <c r="F13" s="74">
        <v>220734.98</v>
      </c>
      <c r="G13" s="75">
        <f>F13/E13</f>
        <v>0.31221090061470486</v>
      </c>
      <c r="H13" s="15"/>
    </row>
    <row r="14" spans="1:8" ht="15.75" x14ac:dyDescent="0.25">
      <c r="A14" s="93" t="s">
        <v>25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53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10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14</v>
      </c>
      <c r="B17" s="13"/>
      <c r="C17" s="14"/>
      <c r="D17" s="73">
        <v>2</v>
      </c>
      <c r="E17" s="74">
        <v>912101</v>
      </c>
      <c r="F17" s="74">
        <v>210733</v>
      </c>
      <c r="G17" s="75">
        <f t="shared" ref="G17:G25" si="0">F17/E17</f>
        <v>0.23104129915436997</v>
      </c>
      <c r="H17" s="15"/>
    </row>
    <row r="18" spans="1:8" ht="15.75" x14ac:dyDescent="0.25">
      <c r="A18" s="93" t="s">
        <v>15</v>
      </c>
      <c r="B18" s="13"/>
      <c r="C18" s="14"/>
      <c r="D18" s="73">
        <v>2</v>
      </c>
      <c r="E18" s="74">
        <v>814197</v>
      </c>
      <c r="F18" s="74">
        <v>214139</v>
      </c>
      <c r="G18" s="75">
        <f t="shared" si="0"/>
        <v>0.26300637315047831</v>
      </c>
      <c r="H18" s="15"/>
    </row>
    <row r="19" spans="1:8" ht="15.75" x14ac:dyDescent="0.25">
      <c r="A19" s="93" t="s">
        <v>54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17</v>
      </c>
      <c r="B20" s="13"/>
      <c r="C20" s="14"/>
      <c r="D20" s="73">
        <v>1</v>
      </c>
      <c r="E20" s="74">
        <v>49256</v>
      </c>
      <c r="F20" s="74">
        <v>7207</v>
      </c>
      <c r="G20" s="75">
        <f t="shared" si="0"/>
        <v>0.14631719993503328</v>
      </c>
      <c r="H20" s="15"/>
    </row>
    <row r="21" spans="1:8" ht="15.75" x14ac:dyDescent="0.25">
      <c r="A21" s="93" t="s">
        <v>119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55</v>
      </c>
      <c r="B22" s="13"/>
      <c r="C22" s="14"/>
      <c r="D22" s="73">
        <v>6</v>
      </c>
      <c r="E22" s="74">
        <v>3794114</v>
      </c>
      <c r="F22" s="74">
        <v>555989</v>
      </c>
      <c r="G22" s="75">
        <f t="shared" si="0"/>
        <v>0.14653987729414561</v>
      </c>
      <c r="H22" s="15"/>
    </row>
    <row r="23" spans="1:8" ht="15.75" x14ac:dyDescent="0.25">
      <c r="A23" s="93" t="s">
        <v>56</v>
      </c>
      <c r="B23" s="13"/>
      <c r="C23" s="14"/>
      <c r="D23" s="73">
        <v>4</v>
      </c>
      <c r="E23" s="74">
        <v>640799</v>
      </c>
      <c r="F23" s="74">
        <v>140809</v>
      </c>
      <c r="G23" s="75">
        <f t="shared" si="0"/>
        <v>0.21973973117935577</v>
      </c>
      <c r="H23" s="15"/>
    </row>
    <row r="24" spans="1:8" ht="15.75" x14ac:dyDescent="0.25">
      <c r="A24" s="94" t="s">
        <v>20</v>
      </c>
      <c r="B24" s="13"/>
      <c r="C24" s="14"/>
      <c r="D24" s="73">
        <v>6</v>
      </c>
      <c r="E24" s="74">
        <v>658342</v>
      </c>
      <c r="F24" s="74">
        <v>114055</v>
      </c>
      <c r="G24" s="75">
        <f t="shared" si="0"/>
        <v>0.17324582056134957</v>
      </c>
      <c r="H24" s="15"/>
    </row>
    <row r="25" spans="1:8" ht="15.75" x14ac:dyDescent="0.25">
      <c r="A25" s="94" t="s">
        <v>21</v>
      </c>
      <c r="B25" s="13"/>
      <c r="C25" s="14"/>
      <c r="D25" s="73">
        <v>20</v>
      </c>
      <c r="E25" s="74">
        <v>137892</v>
      </c>
      <c r="F25" s="74">
        <v>137892</v>
      </c>
      <c r="G25" s="75">
        <f t="shared" si="0"/>
        <v>1</v>
      </c>
      <c r="H25" s="15"/>
    </row>
    <row r="26" spans="1:8" ht="15.75" x14ac:dyDescent="0.25">
      <c r="A26" s="70" t="s">
        <v>22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23</v>
      </c>
      <c r="B27" s="13"/>
      <c r="C27" s="14"/>
      <c r="D27" s="73"/>
      <c r="E27" s="74">
        <v>39697</v>
      </c>
      <c r="F27" s="74">
        <v>-11776</v>
      </c>
      <c r="G27" s="75">
        <f>F27/E27</f>
        <v>-0.29664710179610548</v>
      </c>
      <c r="H27" s="15"/>
    </row>
    <row r="28" spans="1:8" ht="15.75" x14ac:dyDescent="0.25">
      <c r="A28" s="93" t="s">
        <v>129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>
        <v>2</v>
      </c>
      <c r="E29" s="74">
        <v>219493</v>
      </c>
      <c r="F29" s="74">
        <v>97783</v>
      </c>
      <c r="G29" s="75">
        <f>F29/E29</f>
        <v>0.44549484493810737</v>
      </c>
      <c r="H29" s="15"/>
    </row>
    <row r="30" spans="1:8" ht="15.75" x14ac:dyDescent="0.25">
      <c r="A30" s="70" t="s">
        <v>123</v>
      </c>
      <c r="B30" s="13"/>
      <c r="C30" s="14"/>
      <c r="D30" s="73">
        <v>2</v>
      </c>
      <c r="E30" s="74">
        <v>33803</v>
      </c>
      <c r="F30" s="74">
        <v>6067</v>
      </c>
      <c r="G30" s="75">
        <f>F30/E30</f>
        <v>0.1794811111439813</v>
      </c>
      <c r="H30" s="15"/>
    </row>
    <row r="31" spans="1:8" ht="15.75" x14ac:dyDescent="0.25">
      <c r="A31" s="70" t="s">
        <v>130</v>
      </c>
      <c r="B31" s="13"/>
      <c r="C31" s="14"/>
      <c r="D31" s="73"/>
      <c r="E31" s="76"/>
      <c r="F31" s="74"/>
      <c r="G31" s="75"/>
      <c r="H31" s="15"/>
    </row>
    <row r="32" spans="1:8" ht="15.75" x14ac:dyDescent="0.25">
      <c r="A32" s="70" t="s">
        <v>132</v>
      </c>
      <c r="B32" s="13"/>
      <c r="C32" s="14"/>
      <c r="D32" s="73"/>
      <c r="E32" s="76"/>
      <c r="F32" s="74"/>
      <c r="G32" s="75"/>
      <c r="H32" s="15"/>
    </row>
    <row r="33" spans="1:8" ht="15.75" x14ac:dyDescent="0.25">
      <c r="A33" s="70" t="s">
        <v>58</v>
      </c>
      <c r="B33" s="13"/>
      <c r="C33" s="14"/>
      <c r="D33" s="73">
        <v>24</v>
      </c>
      <c r="E33" s="76">
        <v>1315376</v>
      </c>
      <c r="F33" s="76">
        <v>271275</v>
      </c>
      <c r="G33" s="75">
        <f>F33/E33</f>
        <v>0.20623380691148385</v>
      </c>
      <c r="H33" s="15"/>
    </row>
    <row r="34" spans="1:8" ht="15.75" x14ac:dyDescent="0.25">
      <c r="A34" s="93" t="s">
        <v>159</v>
      </c>
      <c r="B34" s="13"/>
      <c r="C34" s="14"/>
      <c r="D34" s="73"/>
      <c r="E34" s="74"/>
      <c r="F34" s="74"/>
      <c r="G34" s="75"/>
      <c r="H34" s="15"/>
    </row>
    <row r="35" spans="1:8" ht="15.75" x14ac:dyDescent="0.25">
      <c r="A35" s="93" t="s">
        <v>100</v>
      </c>
      <c r="B35" s="13"/>
      <c r="C35" s="14"/>
      <c r="D35" s="73">
        <v>2</v>
      </c>
      <c r="E35" s="74">
        <v>250073</v>
      </c>
      <c r="F35" s="74">
        <v>32702</v>
      </c>
      <c r="G35" s="75">
        <f>F35/E35</f>
        <v>0.13076981521395753</v>
      </c>
      <c r="H35" s="15"/>
    </row>
    <row r="36" spans="1:8" x14ac:dyDescent="0.2">
      <c r="A36" s="16" t="s">
        <v>28</v>
      </c>
      <c r="B36" s="13"/>
      <c r="C36" s="14"/>
      <c r="D36" s="77"/>
      <c r="E36" s="78">
        <v>263165</v>
      </c>
      <c r="F36" s="74">
        <v>49395</v>
      </c>
      <c r="G36" s="79"/>
      <c r="H36" s="15"/>
    </row>
    <row r="37" spans="1:8" x14ac:dyDescent="0.2">
      <c r="A37" s="16" t="s">
        <v>29</v>
      </c>
      <c r="B37" s="13"/>
      <c r="C37" s="14"/>
      <c r="D37" s="77"/>
      <c r="E37" s="78"/>
      <c r="F37" s="74"/>
      <c r="G37" s="79"/>
      <c r="H37" s="15"/>
    </row>
    <row r="38" spans="1:8" x14ac:dyDescent="0.2">
      <c r="A38" s="16" t="s">
        <v>30</v>
      </c>
      <c r="B38" s="13"/>
      <c r="C38" s="14"/>
      <c r="D38" s="77"/>
      <c r="E38" s="78"/>
      <c r="F38" s="76"/>
      <c r="G38" s="79"/>
      <c r="H38" s="15"/>
    </row>
    <row r="39" spans="1:8" x14ac:dyDescent="0.2">
      <c r="A39" s="17"/>
      <c r="B39" s="18"/>
      <c r="C39" s="21"/>
      <c r="D39" s="77"/>
      <c r="E39" s="80"/>
      <c r="F39" s="80"/>
      <c r="G39" s="79"/>
      <c r="H39" s="15"/>
    </row>
    <row r="40" spans="1:8" ht="15.75" x14ac:dyDescent="0.25">
      <c r="A40" s="19" t="s">
        <v>31</v>
      </c>
      <c r="B40" s="20"/>
      <c r="C40" s="22"/>
      <c r="D40" s="81">
        <f>SUM(D9:D39)</f>
        <v>82</v>
      </c>
      <c r="E40" s="82">
        <f>SUM(E9:E39)</f>
        <v>11840263</v>
      </c>
      <c r="F40" s="82">
        <f>SUM(F9:F39)</f>
        <v>2541995.48</v>
      </c>
      <c r="G40" s="83">
        <f>F40/E40</f>
        <v>0.21469079529736798</v>
      </c>
      <c r="H40" s="2"/>
    </row>
    <row r="41" spans="1:8" ht="15.75" x14ac:dyDescent="0.25">
      <c r="A41" s="22"/>
      <c r="B41" s="22"/>
      <c r="C41" s="24"/>
      <c r="D41" s="84"/>
      <c r="E41" s="85"/>
      <c r="F41" s="86"/>
      <c r="G41" s="86"/>
      <c r="H41" s="2"/>
    </row>
    <row r="42" spans="1:8" ht="18" x14ac:dyDescent="0.25">
      <c r="A42" s="23" t="s">
        <v>32</v>
      </c>
      <c r="B42" s="24"/>
      <c r="C42" s="26"/>
      <c r="D42" s="25"/>
      <c r="E42" s="87"/>
      <c r="F42" s="88"/>
      <c r="G42" s="88"/>
      <c r="H42" s="2"/>
    </row>
    <row r="43" spans="1:8" ht="15.75" x14ac:dyDescent="0.25">
      <c r="A43" s="26"/>
      <c r="B43" s="26"/>
      <c r="C43" s="26"/>
      <c r="D43" s="89"/>
      <c r="E43" s="25" t="s">
        <v>141</v>
      </c>
      <c r="F43" s="25" t="s">
        <v>141</v>
      </c>
      <c r="G43" s="25" t="s">
        <v>5</v>
      </c>
      <c r="H43" s="2"/>
    </row>
    <row r="44" spans="1:8" ht="15.75" x14ac:dyDescent="0.25">
      <c r="A44" s="26"/>
      <c r="B44" s="26"/>
      <c r="C44" s="14"/>
      <c r="D44" s="89" t="s">
        <v>6</v>
      </c>
      <c r="E44" s="90" t="s">
        <v>142</v>
      </c>
      <c r="F44" s="88" t="s">
        <v>8</v>
      </c>
      <c r="G44" s="88" t="s">
        <v>143</v>
      </c>
      <c r="H44" s="15"/>
    </row>
    <row r="45" spans="1:8" ht="15.75" x14ac:dyDescent="0.25">
      <c r="A45" s="27" t="s">
        <v>33</v>
      </c>
      <c r="B45" s="28"/>
      <c r="C45" s="14"/>
      <c r="D45" s="73">
        <v>127</v>
      </c>
      <c r="E45" s="74">
        <v>24791758.91</v>
      </c>
      <c r="F45" s="74">
        <v>1300480.26</v>
      </c>
      <c r="G45" s="75">
        <f t="shared" ref="G45:G51" si="1">1-(+F45/E45)</f>
        <v>0.94754384855382578</v>
      </c>
      <c r="H45" s="15"/>
    </row>
    <row r="46" spans="1:8" ht="15.75" x14ac:dyDescent="0.25">
      <c r="A46" s="27" t="s">
        <v>34</v>
      </c>
      <c r="B46" s="28"/>
      <c r="C46" s="14"/>
      <c r="D46" s="73">
        <v>3</v>
      </c>
      <c r="E46" s="74">
        <v>2616335.54</v>
      </c>
      <c r="F46" s="74">
        <v>265215.59000000003</v>
      </c>
      <c r="G46" s="75">
        <f t="shared" si="1"/>
        <v>0.89863089579098865</v>
      </c>
      <c r="H46" s="15"/>
    </row>
    <row r="47" spans="1:8" ht="15.75" x14ac:dyDescent="0.25">
      <c r="A47" s="27" t="s">
        <v>35</v>
      </c>
      <c r="B47" s="28"/>
      <c r="C47" s="14"/>
      <c r="D47" s="73">
        <v>161</v>
      </c>
      <c r="E47" s="74">
        <v>25497619.25</v>
      </c>
      <c r="F47" s="74">
        <v>1559235.82</v>
      </c>
      <c r="G47" s="75">
        <f t="shared" si="1"/>
        <v>0.93884778791651302</v>
      </c>
      <c r="H47" s="15"/>
    </row>
    <row r="48" spans="1:8" ht="15.75" x14ac:dyDescent="0.25">
      <c r="A48" s="27" t="s">
        <v>36</v>
      </c>
      <c r="B48" s="28"/>
      <c r="C48" s="14"/>
      <c r="D48" s="73">
        <v>15</v>
      </c>
      <c r="E48" s="74">
        <v>810943</v>
      </c>
      <c r="F48" s="74">
        <v>58469</v>
      </c>
      <c r="G48" s="75">
        <f t="shared" si="1"/>
        <v>0.92789998803861673</v>
      </c>
      <c r="H48" s="15"/>
    </row>
    <row r="49" spans="1:8" ht="15.75" x14ac:dyDescent="0.25">
      <c r="A49" s="27" t="s">
        <v>37</v>
      </c>
      <c r="B49" s="28"/>
      <c r="C49" s="14"/>
      <c r="D49" s="73">
        <v>103</v>
      </c>
      <c r="E49" s="74">
        <v>10417320.949999999</v>
      </c>
      <c r="F49" s="74">
        <v>667059.47</v>
      </c>
      <c r="G49" s="75">
        <f t="shared" si="1"/>
        <v>0.93596631291272636</v>
      </c>
      <c r="H49" s="15"/>
    </row>
    <row r="50" spans="1:8" ht="15.75" x14ac:dyDescent="0.25">
      <c r="A50" s="27" t="s">
        <v>38</v>
      </c>
      <c r="B50" s="28"/>
      <c r="C50" s="14"/>
      <c r="D50" s="73">
        <v>2</v>
      </c>
      <c r="E50" s="74">
        <v>171928</v>
      </c>
      <c r="F50" s="74">
        <v>26805</v>
      </c>
      <c r="G50" s="75">
        <f t="shared" si="1"/>
        <v>0.84409171281001349</v>
      </c>
      <c r="H50" s="15"/>
    </row>
    <row r="51" spans="1:8" ht="15.75" x14ac:dyDescent="0.25">
      <c r="A51" s="27" t="s">
        <v>39</v>
      </c>
      <c r="B51" s="28"/>
      <c r="C51" s="14"/>
      <c r="D51" s="73">
        <v>19</v>
      </c>
      <c r="E51" s="74">
        <v>1903560</v>
      </c>
      <c r="F51" s="74">
        <v>91700</v>
      </c>
      <c r="G51" s="75">
        <f t="shared" si="1"/>
        <v>0.95182710290193118</v>
      </c>
      <c r="H51" s="15"/>
    </row>
    <row r="52" spans="1:8" ht="15.75" x14ac:dyDescent="0.25">
      <c r="A52" s="27" t="s">
        <v>40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7" t="s">
        <v>41</v>
      </c>
      <c r="B53" s="28"/>
      <c r="C53" s="14"/>
      <c r="D53" s="73">
        <v>4</v>
      </c>
      <c r="E53" s="74">
        <v>320250</v>
      </c>
      <c r="F53" s="74">
        <v>1775</v>
      </c>
      <c r="G53" s="75">
        <f>1-(+F53/E53)</f>
        <v>0.99445745511319283</v>
      </c>
      <c r="H53" s="15"/>
    </row>
    <row r="54" spans="1:8" ht="15.75" x14ac:dyDescent="0.25">
      <c r="A54" s="29" t="s">
        <v>60</v>
      </c>
      <c r="B54" s="30"/>
      <c r="C54" s="14"/>
      <c r="D54" s="73">
        <v>2</v>
      </c>
      <c r="E54" s="74">
        <v>125300</v>
      </c>
      <c r="F54" s="74">
        <v>22100</v>
      </c>
      <c r="G54" s="75">
        <f>1-(+F54/E54)</f>
        <v>0.82362330407023143</v>
      </c>
      <c r="H54" s="15"/>
    </row>
    <row r="55" spans="1:8" ht="15.75" x14ac:dyDescent="0.25">
      <c r="A55" s="27" t="s">
        <v>61</v>
      </c>
      <c r="B55" s="30"/>
      <c r="C55" s="14"/>
      <c r="D55" s="73">
        <v>917</v>
      </c>
      <c r="E55" s="74">
        <v>98100464.159999996</v>
      </c>
      <c r="F55" s="74">
        <v>11186646.869999999</v>
      </c>
      <c r="G55" s="75">
        <f>1-(+F55/E55)</f>
        <v>0.88596744199135702</v>
      </c>
      <c r="H55" s="15"/>
    </row>
    <row r="56" spans="1:8" ht="15.75" x14ac:dyDescent="0.25">
      <c r="A56" s="27" t="s">
        <v>62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31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78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78"/>
      <c r="F60" s="76"/>
      <c r="G60" s="79"/>
      <c r="H60" s="15"/>
    </row>
    <row r="61" spans="1:8" ht="15.75" x14ac:dyDescent="0.25">
      <c r="A61" s="32"/>
      <c r="B61" s="18"/>
      <c r="C61" s="21"/>
      <c r="D61" s="77"/>
      <c r="E61" s="80"/>
      <c r="F61" s="80"/>
      <c r="G61" s="79"/>
      <c r="H61" s="15"/>
    </row>
    <row r="62" spans="1:8" ht="15.75" x14ac:dyDescent="0.25">
      <c r="A62" s="20" t="s">
        <v>45</v>
      </c>
      <c r="B62" s="20"/>
      <c r="C62" s="33"/>
      <c r="D62" s="81">
        <f>SUM(D45:D58)</f>
        <v>1353</v>
      </c>
      <c r="E62" s="82">
        <f>SUM(E45:E61)</f>
        <v>164755479.81</v>
      </c>
      <c r="F62" s="82">
        <f>SUM(F45:F61)</f>
        <v>15179487.009999998</v>
      </c>
      <c r="G62" s="83">
        <f>1-(+F62/E62)</f>
        <v>0.9078665727688976</v>
      </c>
      <c r="H62" s="2"/>
    </row>
    <row r="63" spans="1:8" ht="18" x14ac:dyDescent="0.25">
      <c r="A63" s="33"/>
      <c r="B63" s="33"/>
      <c r="C63" s="36"/>
      <c r="D63" s="91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36"/>
      <c r="E64" s="36"/>
      <c r="F64" s="37">
        <f>F62+F40</f>
        <v>17721482.489999998</v>
      </c>
      <c r="G64" s="36"/>
      <c r="H64" s="2"/>
    </row>
    <row r="65" spans="1:8" ht="8.25" customHeight="1" x14ac:dyDescent="0.25">
      <c r="A65" s="35"/>
      <c r="B65" s="36"/>
      <c r="C65" s="39"/>
      <c r="D65" s="36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APRIL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145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103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>
        <v>9</v>
      </c>
      <c r="E10" s="99">
        <v>2643666</v>
      </c>
      <c r="F10" s="74">
        <v>512045.5</v>
      </c>
      <c r="G10" s="100">
        <f>F10/E10</f>
        <v>0.19368766705022494</v>
      </c>
      <c r="H10" s="15"/>
    </row>
    <row r="11" spans="1:8" ht="15.75" x14ac:dyDescent="0.25">
      <c r="A11" s="93" t="s">
        <v>106</v>
      </c>
      <c r="B11" s="13"/>
      <c r="C11" s="14"/>
      <c r="D11" s="73">
        <v>6</v>
      </c>
      <c r="E11" s="99">
        <v>621379</v>
      </c>
      <c r="F11" s="74">
        <v>187202.5</v>
      </c>
      <c r="G11" s="100">
        <f>F11/E11</f>
        <v>0.30126943459627697</v>
      </c>
      <c r="H11" s="15"/>
    </row>
    <row r="12" spans="1:8" ht="15.75" x14ac:dyDescent="0.25">
      <c r="A12" s="93" t="s">
        <v>67</v>
      </c>
      <c r="B12" s="13"/>
      <c r="C12" s="14"/>
      <c r="D12" s="73">
        <v>1</v>
      </c>
      <c r="E12" s="99">
        <v>123889</v>
      </c>
      <c r="F12" s="74">
        <v>20096</v>
      </c>
      <c r="G12" s="100">
        <f>F12/E12</f>
        <v>0.16220971999128253</v>
      </c>
      <c r="H12" s="15"/>
    </row>
    <row r="13" spans="1:8" ht="15.75" x14ac:dyDescent="0.25">
      <c r="A13" s="93" t="s">
        <v>110</v>
      </c>
      <c r="B13" s="13"/>
      <c r="C13" s="14"/>
      <c r="D13" s="73"/>
      <c r="E13" s="99"/>
      <c r="F13" s="74"/>
      <c r="G13" s="100"/>
      <c r="H13" s="15"/>
    </row>
    <row r="14" spans="1:8" ht="15.75" x14ac:dyDescent="0.25">
      <c r="A14" s="93" t="s">
        <v>25</v>
      </c>
      <c r="B14" s="13"/>
      <c r="C14" s="14"/>
      <c r="D14" s="73">
        <v>2</v>
      </c>
      <c r="E14" s="99">
        <v>510509</v>
      </c>
      <c r="F14" s="74">
        <v>218776</v>
      </c>
      <c r="G14" s="100">
        <f>F14/E14</f>
        <v>0.42854484445915741</v>
      </c>
      <c r="H14" s="15"/>
    </row>
    <row r="15" spans="1:8" ht="15.75" x14ac:dyDescent="0.25">
      <c r="A15" s="93" t="s">
        <v>53</v>
      </c>
      <c r="B15" s="13"/>
      <c r="C15" s="14"/>
      <c r="D15" s="73"/>
      <c r="E15" s="99"/>
      <c r="F15" s="74"/>
      <c r="G15" s="100"/>
      <c r="H15" s="15"/>
    </row>
    <row r="16" spans="1:8" ht="15.75" x14ac:dyDescent="0.25">
      <c r="A16" s="93" t="s">
        <v>10</v>
      </c>
      <c r="B16" s="13"/>
      <c r="C16" s="14"/>
      <c r="D16" s="73"/>
      <c r="E16" s="99"/>
      <c r="F16" s="74"/>
      <c r="G16" s="100"/>
      <c r="H16" s="15"/>
    </row>
    <row r="17" spans="1:8" ht="15.75" x14ac:dyDescent="0.25">
      <c r="A17" s="93" t="s">
        <v>14</v>
      </c>
      <c r="B17" s="13"/>
      <c r="C17" s="14"/>
      <c r="D17" s="73">
        <v>2</v>
      </c>
      <c r="E17" s="99">
        <v>1092862</v>
      </c>
      <c r="F17" s="74">
        <v>28172</v>
      </c>
      <c r="G17" s="75">
        <f t="shared" ref="G17:G23" si="0">F17/E17</f>
        <v>2.5778186083878843E-2</v>
      </c>
      <c r="H17" s="15"/>
    </row>
    <row r="18" spans="1:8" ht="15.75" x14ac:dyDescent="0.25">
      <c r="A18" s="93" t="s">
        <v>15</v>
      </c>
      <c r="B18" s="13"/>
      <c r="C18" s="14"/>
      <c r="D18" s="73">
        <v>3</v>
      </c>
      <c r="E18" s="99">
        <v>1512972</v>
      </c>
      <c r="F18" s="74">
        <v>354312</v>
      </c>
      <c r="G18" s="100">
        <f t="shared" si="0"/>
        <v>0.23418278725581174</v>
      </c>
      <c r="H18" s="15"/>
    </row>
    <row r="19" spans="1:8" ht="15.75" x14ac:dyDescent="0.25">
      <c r="A19" s="93" t="s">
        <v>54</v>
      </c>
      <c r="B19" s="13"/>
      <c r="C19" s="14"/>
      <c r="D19" s="73">
        <v>1</v>
      </c>
      <c r="E19" s="99">
        <v>436845</v>
      </c>
      <c r="F19" s="74">
        <v>68086</v>
      </c>
      <c r="G19" s="75">
        <f t="shared" si="0"/>
        <v>0.15585848527509757</v>
      </c>
      <c r="H19" s="15"/>
    </row>
    <row r="20" spans="1:8" ht="15.75" x14ac:dyDescent="0.25">
      <c r="A20" s="93" t="s">
        <v>17</v>
      </c>
      <c r="B20" s="13"/>
      <c r="C20" s="14"/>
      <c r="D20" s="73"/>
      <c r="E20" s="99"/>
      <c r="F20" s="74"/>
      <c r="G20" s="75"/>
      <c r="H20" s="15"/>
    </row>
    <row r="21" spans="1:8" ht="15.75" x14ac:dyDescent="0.25">
      <c r="A21" s="93" t="s">
        <v>119</v>
      </c>
      <c r="B21" s="13"/>
      <c r="C21" s="14"/>
      <c r="D21" s="73"/>
      <c r="E21" s="99"/>
      <c r="F21" s="74"/>
      <c r="G21" s="75"/>
      <c r="H21" s="15"/>
    </row>
    <row r="22" spans="1:8" ht="15.75" x14ac:dyDescent="0.25">
      <c r="A22" s="93" t="s">
        <v>55</v>
      </c>
      <c r="B22" s="13"/>
      <c r="C22" s="14"/>
      <c r="D22" s="73">
        <v>7</v>
      </c>
      <c r="E22" s="99">
        <v>3005071</v>
      </c>
      <c r="F22" s="74">
        <v>851054</v>
      </c>
      <c r="G22" s="75">
        <f t="shared" si="0"/>
        <v>0.28320595420208039</v>
      </c>
      <c r="H22" s="15"/>
    </row>
    <row r="23" spans="1:8" ht="15.75" x14ac:dyDescent="0.25">
      <c r="A23" s="93" t="s">
        <v>56</v>
      </c>
      <c r="B23" s="13"/>
      <c r="C23" s="14"/>
      <c r="D23" s="73">
        <v>3</v>
      </c>
      <c r="E23" s="99">
        <v>1088535</v>
      </c>
      <c r="F23" s="74">
        <v>214520</v>
      </c>
      <c r="G23" s="75">
        <f t="shared" si="0"/>
        <v>0.19707221173411971</v>
      </c>
      <c r="H23" s="15"/>
    </row>
    <row r="24" spans="1:8" ht="15.75" x14ac:dyDescent="0.25">
      <c r="A24" s="94" t="s">
        <v>20</v>
      </c>
      <c r="B24" s="13"/>
      <c r="C24" s="14"/>
      <c r="D24" s="73">
        <v>4</v>
      </c>
      <c r="E24" s="99">
        <v>716631</v>
      </c>
      <c r="F24" s="74">
        <v>109113.5</v>
      </c>
      <c r="G24" s="75">
        <f>F24/E24</f>
        <v>0.15225897288841816</v>
      </c>
      <c r="H24" s="15"/>
    </row>
    <row r="25" spans="1:8" ht="15.75" x14ac:dyDescent="0.25">
      <c r="A25" s="94" t="s">
        <v>21</v>
      </c>
      <c r="B25" s="13"/>
      <c r="C25" s="14"/>
      <c r="D25" s="73">
        <v>13</v>
      </c>
      <c r="E25" s="99">
        <v>285637</v>
      </c>
      <c r="F25" s="74">
        <v>285637</v>
      </c>
      <c r="G25" s="75">
        <f>F25/E25</f>
        <v>1</v>
      </c>
      <c r="H25" s="15"/>
    </row>
    <row r="26" spans="1:8" ht="15.75" x14ac:dyDescent="0.25">
      <c r="A26" s="70" t="s">
        <v>22</v>
      </c>
      <c r="B26" s="13"/>
      <c r="C26" s="14"/>
      <c r="D26" s="73"/>
      <c r="E26" s="99"/>
      <c r="F26" s="74"/>
      <c r="G26" s="75"/>
      <c r="H26" s="15"/>
    </row>
    <row r="27" spans="1:8" ht="15.75" x14ac:dyDescent="0.25">
      <c r="A27" s="70" t="s">
        <v>23</v>
      </c>
      <c r="B27" s="13"/>
      <c r="C27" s="14"/>
      <c r="D27" s="73"/>
      <c r="E27" s="99">
        <v>77051</v>
      </c>
      <c r="F27" s="74">
        <v>36338</v>
      </c>
      <c r="G27" s="75">
        <f>F27/E27</f>
        <v>0.47160971304720251</v>
      </c>
      <c r="H27" s="15"/>
    </row>
    <row r="28" spans="1:8" ht="15.75" x14ac:dyDescent="0.25">
      <c r="A28" s="93" t="s">
        <v>129</v>
      </c>
      <c r="B28" s="13"/>
      <c r="C28" s="14"/>
      <c r="D28" s="73"/>
      <c r="E28" s="99"/>
      <c r="F28" s="74"/>
      <c r="G28" s="100"/>
      <c r="H28" s="15"/>
    </row>
    <row r="29" spans="1:8" ht="15.75" x14ac:dyDescent="0.25">
      <c r="A29" s="70" t="s">
        <v>24</v>
      </c>
      <c r="B29" s="13"/>
      <c r="C29" s="14"/>
      <c r="D29" s="73">
        <v>2</v>
      </c>
      <c r="E29" s="99">
        <v>164717</v>
      </c>
      <c r="F29" s="74">
        <v>84786</v>
      </c>
      <c r="G29" s="75">
        <f>F29/E29</f>
        <v>0.5147373980827723</v>
      </c>
      <c r="H29" s="15"/>
    </row>
    <row r="30" spans="1:8" ht="15.75" x14ac:dyDescent="0.25">
      <c r="A30" s="70" t="s">
        <v>123</v>
      </c>
      <c r="B30" s="13"/>
      <c r="C30" s="14"/>
      <c r="D30" s="101">
        <v>1</v>
      </c>
      <c r="E30" s="99">
        <v>147561</v>
      </c>
      <c r="F30" s="99">
        <v>50004.5</v>
      </c>
      <c r="G30" s="102">
        <f>F30/E30</f>
        <v>0.33887341506224544</v>
      </c>
      <c r="H30" s="15"/>
    </row>
    <row r="31" spans="1:8" ht="15.75" x14ac:dyDescent="0.25">
      <c r="A31" s="70" t="s">
        <v>130</v>
      </c>
      <c r="B31" s="13"/>
      <c r="C31" s="14"/>
      <c r="D31" s="73"/>
      <c r="E31" s="103">
        <v>22975</v>
      </c>
      <c r="F31" s="74">
        <v>9279</v>
      </c>
      <c r="G31" s="100">
        <f>F31/E31</f>
        <v>0.40387377584330797</v>
      </c>
      <c r="H31" s="15"/>
    </row>
    <row r="32" spans="1:8" ht="15.75" x14ac:dyDescent="0.25">
      <c r="A32" s="70" t="s">
        <v>132</v>
      </c>
      <c r="B32" s="13"/>
      <c r="C32" s="14"/>
      <c r="D32" s="73"/>
      <c r="E32" s="103"/>
      <c r="F32" s="74"/>
      <c r="G32" s="100"/>
      <c r="H32" s="15"/>
    </row>
    <row r="33" spans="1:8" ht="15.75" x14ac:dyDescent="0.25">
      <c r="A33" s="70" t="s">
        <v>58</v>
      </c>
      <c r="B33" s="13"/>
      <c r="C33" s="14"/>
      <c r="D33" s="73">
        <v>8</v>
      </c>
      <c r="E33" s="103">
        <v>1293193</v>
      </c>
      <c r="F33" s="76">
        <v>206037.5</v>
      </c>
      <c r="G33" s="100">
        <f>F33/E33</f>
        <v>0.1593246329047559</v>
      </c>
      <c r="H33" s="15"/>
    </row>
    <row r="34" spans="1:8" ht="15.75" x14ac:dyDescent="0.25">
      <c r="A34" s="93" t="s">
        <v>159</v>
      </c>
      <c r="B34" s="13"/>
      <c r="C34" s="14"/>
      <c r="D34" s="73">
        <v>1</v>
      </c>
      <c r="E34" s="99">
        <v>120388</v>
      </c>
      <c r="F34" s="74">
        <v>42982</v>
      </c>
      <c r="G34" s="100">
        <f>F34/E34</f>
        <v>0.35702893976143801</v>
      </c>
      <c r="H34" s="15"/>
    </row>
    <row r="35" spans="1:8" ht="15.75" x14ac:dyDescent="0.25">
      <c r="A35" s="93" t="s">
        <v>100</v>
      </c>
      <c r="B35" s="13"/>
      <c r="C35" s="14"/>
      <c r="D35" s="73">
        <v>1</v>
      </c>
      <c r="E35" s="99">
        <v>242438</v>
      </c>
      <c r="F35" s="74">
        <v>86217</v>
      </c>
      <c r="G35" s="100">
        <f>F35/E35</f>
        <v>0.35562494328446859</v>
      </c>
      <c r="H35" s="15"/>
    </row>
    <row r="36" spans="1:8" x14ac:dyDescent="0.2">
      <c r="A36" s="16" t="s">
        <v>28</v>
      </c>
      <c r="B36" s="13"/>
      <c r="C36" s="14"/>
      <c r="D36" s="77"/>
      <c r="E36" s="103"/>
      <c r="F36" s="76"/>
      <c r="G36" s="79"/>
      <c r="H36" s="15"/>
    </row>
    <row r="37" spans="1:8" x14ac:dyDescent="0.2">
      <c r="A37" s="16" t="s">
        <v>29</v>
      </c>
      <c r="B37" s="13"/>
      <c r="C37" s="14"/>
      <c r="D37" s="77"/>
      <c r="E37" s="103"/>
      <c r="F37" s="76"/>
      <c r="G37" s="79"/>
      <c r="H37" s="15"/>
    </row>
    <row r="38" spans="1:8" x14ac:dyDescent="0.2">
      <c r="A38" s="16" t="s">
        <v>30</v>
      </c>
      <c r="B38" s="13"/>
      <c r="C38" s="14"/>
      <c r="D38" s="77"/>
      <c r="E38" s="99"/>
      <c r="F38" s="74"/>
      <c r="G38" s="79"/>
      <c r="H38" s="15"/>
    </row>
    <row r="39" spans="1:8" x14ac:dyDescent="0.2">
      <c r="A39" s="17"/>
      <c r="B39" s="18"/>
      <c r="C39" s="21"/>
      <c r="D39" s="77"/>
      <c r="E39" s="80"/>
      <c r="F39" s="80"/>
      <c r="G39" s="79"/>
      <c r="H39" s="15"/>
    </row>
    <row r="40" spans="1:8" ht="15.75" x14ac:dyDescent="0.25">
      <c r="A40" s="19" t="s">
        <v>31</v>
      </c>
      <c r="B40" s="20"/>
      <c r="C40" s="22"/>
      <c r="D40" s="81">
        <f>SUM(D9:D39)</f>
        <v>64</v>
      </c>
      <c r="E40" s="82">
        <f>SUM(E9:E39)</f>
        <v>14106319</v>
      </c>
      <c r="F40" s="82">
        <f>SUM(F9:F39)</f>
        <v>3364658.5</v>
      </c>
      <c r="G40" s="83">
        <f>F40/E40</f>
        <v>0.23852136762255269</v>
      </c>
      <c r="H40" s="2"/>
    </row>
    <row r="41" spans="1:8" ht="15.75" x14ac:dyDescent="0.25">
      <c r="A41" s="22"/>
      <c r="B41" s="22"/>
      <c r="C41" s="24"/>
      <c r="D41" s="84"/>
      <c r="E41" s="85"/>
      <c r="F41" s="86"/>
      <c r="G41" s="86"/>
      <c r="H41" s="2"/>
    </row>
    <row r="42" spans="1:8" ht="18" x14ac:dyDescent="0.25">
      <c r="A42" s="23" t="s">
        <v>32</v>
      </c>
      <c r="B42" s="24"/>
      <c r="C42" s="26"/>
      <c r="D42" s="25"/>
      <c r="E42" s="87"/>
      <c r="F42" s="88"/>
      <c r="G42" s="88"/>
      <c r="H42" s="2"/>
    </row>
    <row r="43" spans="1:8" ht="15.75" x14ac:dyDescent="0.25">
      <c r="A43" s="26"/>
      <c r="B43" s="26"/>
      <c r="C43" s="26"/>
      <c r="D43" s="89"/>
      <c r="E43" s="25" t="s">
        <v>141</v>
      </c>
      <c r="F43" s="25" t="s">
        <v>141</v>
      </c>
      <c r="G43" s="25" t="s">
        <v>5</v>
      </c>
      <c r="H43" s="2"/>
    </row>
    <row r="44" spans="1:8" ht="15.75" x14ac:dyDescent="0.25">
      <c r="A44" s="26"/>
      <c r="B44" s="26"/>
      <c r="C44" s="14"/>
      <c r="D44" s="89" t="s">
        <v>6</v>
      </c>
      <c r="E44" s="90" t="s">
        <v>142</v>
      </c>
      <c r="F44" s="88" t="s">
        <v>8</v>
      </c>
      <c r="G44" s="88" t="s">
        <v>143</v>
      </c>
      <c r="H44" s="15"/>
    </row>
    <row r="45" spans="1:8" ht="15.75" x14ac:dyDescent="0.25">
      <c r="A45" s="27" t="s">
        <v>33</v>
      </c>
      <c r="B45" s="28"/>
      <c r="C45" s="14"/>
      <c r="D45" s="73">
        <v>72</v>
      </c>
      <c r="E45" s="74">
        <v>9568258.4000000004</v>
      </c>
      <c r="F45" s="74">
        <v>592585.93000000005</v>
      </c>
      <c r="G45" s="75">
        <f>1-(+F45/E45)</f>
        <v>0.9380675243887644</v>
      </c>
      <c r="H45" s="15"/>
    </row>
    <row r="46" spans="1:8" ht="15.75" x14ac:dyDescent="0.25">
      <c r="A46" s="27" t="s">
        <v>34</v>
      </c>
      <c r="B46" s="28"/>
      <c r="C46" s="14"/>
      <c r="D46" s="73">
        <v>10</v>
      </c>
      <c r="E46" s="74">
        <v>5398856.6200000001</v>
      </c>
      <c r="F46" s="74">
        <v>320343.65000000002</v>
      </c>
      <c r="G46" s="75">
        <f t="shared" ref="G46:G55" si="1">1-(+F46/E46)</f>
        <v>0.94066453833700814</v>
      </c>
      <c r="H46" s="15"/>
    </row>
    <row r="47" spans="1:8" ht="15.75" x14ac:dyDescent="0.25">
      <c r="A47" s="27" t="s">
        <v>35</v>
      </c>
      <c r="B47" s="28"/>
      <c r="C47" s="14"/>
      <c r="D47" s="73">
        <v>172</v>
      </c>
      <c r="E47" s="74">
        <v>14873953.58</v>
      </c>
      <c r="F47" s="74">
        <v>790406.4</v>
      </c>
      <c r="G47" s="75">
        <f t="shared" si="1"/>
        <v>0.94685969700330341</v>
      </c>
      <c r="H47" s="15"/>
    </row>
    <row r="48" spans="1:8" ht="15.75" x14ac:dyDescent="0.25">
      <c r="A48" s="27" t="s">
        <v>36</v>
      </c>
      <c r="B48" s="28"/>
      <c r="C48" s="14"/>
      <c r="D48" s="73"/>
      <c r="E48" s="74"/>
      <c r="F48" s="74"/>
      <c r="G48" s="75"/>
      <c r="H48" s="15"/>
    </row>
    <row r="49" spans="1:8" ht="15.75" x14ac:dyDescent="0.25">
      <c r="A49" s="27" t="s">
        <v>37</v>
      </c>
      <c r="B49" s="28"/>
      <c r="C49" s="14"/>
      <c r="D49" s="73">
        <v>131</v>
      </c>
      <c r="E49" s="74">
        <v>22438613.530000001</v>
      </c>
      <c r="F49" s="74">
        <v>1664582.1</v>
      </c>
      <c r="G49" s="75">
        <f t="shared" si="1"/>
        <v>0.92581617853641063</v>
      </c>
      <c r="H49" s="15"/>
    </row>
    <row r="50" spans="1:8" ht="15.75" x14ac:dyDescent="0.25">
      <c r="A50" s="27" t="s">
        <v>38</v>
      </c>
      <c r="B50" s="28"/>
      <c r="C50" s="14"/>
      <c r="D50" s="73">
        <v>8</v>
      </c>
      <c r="E50" s="74">
        <v>2279485</v>
      </c>
      <c r="F50" s="74">
        <v>61380</v>
      </c>
      <c r="G50" s="75">
        <f t="shared" si="1"/>
        <v>0.97307286514278446</v>
      </c>
      <c r="H50" s="15"/>
    </row>
    <row r="51" spans="1:8" ht="15.75" x14ac:dyDescent="0.25">
      <c r="A51" s="27" t="s">
        <v>39</v>
      </c>
      <c r="B51" s="28"/>
      <c r="C51" s="14"/>
      <c r="D51" s="73">
        <v>9</v>
      </c>
      <c r="E51" s="74">
        <v>2925870</v>
      </c>
      <c r="F51" s="74">
        <v>306455</v>
      </c>
      <c r="G51" s="75">
        <f t="shared" si="1"/>
        <v>0.89526021320154348</v>
      </c>
      <c r="H51" s="15"/>
    </row>
    <row r="52" spans="1:8" ht="15.75" x14ac:dyDescent="0.25">
      <c r="A52" s="27" t="s">
        <v>40</v>
      </c>
      <c r="B52" s="28"/>
      <c r="C52" s="14"/>
      <c r="D52" s="73">
        <v>2</v>
      </c>
      <c r="E52" s="74">
        <v>291680</v>
      </c>
      <c r="F52" s="74">
        <v>43980</v>
      </c>
      <c r="G52" s="75">
        <f t="shared" si="1"/>
        <v>0.84921832144816234</v>
      </c>
      <c r="H52" s="15"/>
    </row>
    <row r="53" spans="1:8" ht="15.75" x14ac:dyDescent="0.25">
      <c r="A53" s="27" t="s">
        <v>41</v>
      </c>
      <c r="B53" s="28"/>
      <c r="C53" s="14"/>
      <c r="D53" s="73">
        <v>2</v>
      </c>
      <c r="E53" s="74">
        <v>568275</v>
      </c>
      <c r="F53" s="74">
        <v>71130</v>
      </c>
      <c r="G53" s="75">
        <f t="shared" si="1"/>
        <v>0.87483172759667416</v>
      </c>
      <c r="H53" s="15"/>
    </row>
    <row r="54" spans="1:8" ht="15.75" x14ac:dyDescent="0.25">
      <c r="A54" s="29" t="s">
        <v>60</v>
      </c>
      <c r="B54" s="30"/>
      <c r="C54" s="14"/>
      <c r="D54" s="73">
        <v>3</v>
      </c>
      <c r="E54" s="74">
        <v>142800</v>
      </c>
      <c r="F54" s="74">
        <v>23400</v>
      </c>
      <c r="G54" s="75">
        <f t="shared" si="1"/>
        <v>0.83613445378151263</v>
      </c>
      <c r="H54" s="15"/>
    </row>
    <row r="55" spans="1:8" ht="15.75" x14ac:dyDescent="0.25">
      <c r="A55" s="27" t="s">
        <v>61</v>
      </c>
      <c r="B55" s="30"/>
      <c r="C55" s="14"/>
      <c r="D55" s="73">
        <v>759</v>
      </c>
      <c r="E55" s="74">
        <v>83927601.549999997</v>
      </c>
      <c r="F55" s="74">
        <v>9982729.2699999996</v>
      </c>
      <c r="G55" s="75">
        <f t="shared" si="1"/>
        <v>0.88105546821741632</v>
      </c>
      <c r="H55" s="15"/>
    </row>
    <row r="56" spans="1:8" ht="15.75" x14ac:dyDescent="0.25">
      <c r="A56" s="27" t="s">
        <v>62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31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78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21"/>
      <c r="D61" s="77"/>
      <c r="E61" s="97"/>
      <c r="F61" s="80"/>
      <c r="G61" s="79"/>
      <c r="H61" s="2"/>
    </row>
    <row r="62" spans="1:8" ht="18" x14ac:dyDescent="0.25">
      <c r="A62" s="20" t="s">
        <v>45</v>
      </c>
      <c r="B62" s="20"/>
      <c r="C62" s="39"/>
      <c r="D62" s="81">
        <f>SUM(D45:D58)</f>
        <v>1168</v>
      </c>
      <c r="E62" s="82">
        <f>SUM(E45:E61)</f>
        <v>142415393.68000001</v>
      </c>
      <c r="F62" s="82">
        <f>SUM(F45:F61)</f>
        <v>13856992.35</v>
      </c>
      <c r="G62" s="83">
        <f>1-(F62/E62)</f>
        <v>0.90270017873815001</v>
      </c>
      <c r="H62" s="2"/>
    </row>
    <row r="63" spans="1:8" ht="18" x14ac:dyDescent="0.25">
      <c r="A63" s="33"/>
      <c r="B63" s="33"/>
      <c r="C63" s="39"/>
      <c r="D63" s="98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51"/>
      <c r="E64" s="36"/>
      <c r="F64" s="37">
        <f>F62+F40</f>
        <v>17221650.850000001</v>
      </c>
      <c r="G64" s="36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116"/>
      <c r="B71" s="117"/>
      <c r="C71" s="117"/>
      <c r="D71" s="117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4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APRIL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146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>
        <v>411</v>
      </c>
      <c r="F9" s="74">
        <v>71</v>
      </c>
      <c r="G9" s="75">
        <f t="shared" ref="G9:G14" si="0">F9/E9</f>
        <v>0.17274939172749393</v>
      </c>
      <c r="H9" s="15"/>
    </row>
    <row r="10" spans="1:8" ht="15.75" x14ac:dyDescent="0.25">
      <c r="A10" s="93" t="s">
        <v>11</v>
      </c>
      <c r="B10" s="13"/>
      <c r="C10" s="14"/>
      <c r="D10" s="73">
        <v>3</v>
      </c>
      <c r="E10" s="74">
        <v>401639</v>
      </c>
      <c r="F10" s="74">
        <v>139398.5</v>
      </c>
      <c r="G10" s="75">
        <f t="shared" si="0"/>
        <v>0.34707411381862818</v>
      </c>
      <c r="H10" s="15"/>
    </row>
    <row r="11" spans="1:8" ht="15.75" x14ac:dyDescent="0.25">
      <c r="A11" s="93" t="s">
        <v>103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63</v>
      </c>
      <c r="B12" s="13"/>
      <c r="C12" s="14"/>
      <c r="D12" s="73">
        <v>1</v>
      </c>
      <c r="E12" s="74">
        <v>92568</v>
      </c>
      <c r="F12" s="74">
        <v>31368</v>
      </c>
      <c r="G12" s="75">
        <f t="shared" si="0"/>
        <v>0.33886440238527354</v>
      </c>
      <c r="H12" s="15"/>
    </row>
    <row r="13" spans="1:8" ht="15.75" x14ac:dyDescent="0.25">
      <c r="A13" s="93" t="s">
        <v>64</v>
      </c>
      <c r="B13" s="13"/>
      <c r="C13" s="14"/>
      <c r="D13" s="73">
        <v>1</v>
      </c>
      <c r="E13" s="74">
        <v>5695</v>
      </c>
      <c r="F13" s="74">
        <v>786</v>
      </c>
      <c r="G13" s="75">
        <f t="shared" si="0"/>
        <v>0.13801580333625987</v>
      </c>
      <c r="H13" s="15"/>
    </row>
    <row r="14" spans="1:8" ht="15.75" x14ac:dyDescent="0.25">
      <c r="A14" s="93" t="s">
        <v>137</v>
      </c>
      <c r="B14" s="13"/>
      <c r="C14" s="14"/>
      <c r="D14" s="73">
        <v>3</v>
      </c>
      <c r="E14" s="74">
        <v>1883912</v>
      </c>
      <c r="F14" s="74">
        <v>202449</v>
      </c>
      <c r="G14" s="75">
        <f t="shared" si="0"/>
        <v>0.1074620258271087</v>
      </c>
      <c r="H14" s="15"/>
    </row>
    <row r="15" spans="1:8" ht="15.75" x14ac:dyDescent="0.25">
      <c r="A15" s="93" t="s">
        <v>25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114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139</v>
      </c>
      <c r="B17" s="13"/>
      <c r="C17" s="14"/>
      <c r="D17" s="73">
        <v>3</v>
      </c>
      <c r="E17" s="74">
        <v>912810</v>
      </c>
      <c r="F17" s="74">
        <v>87303</v>
      </c>
      <c r="G17" s="75">
        <f>F17/E17</f>
        <v>9.5642028461563749E-2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672595</v>
      </c>
      <c r="F18" s="74">
        <v>143249.5</v>
      </c>
      <c r="G18" s="75">
        <f>F18/E18</f>
        <v>0.21298032248232593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104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130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134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121</v>
      </c>
      <c r="B23" s="13"/>
      <c r="C23" s="14"/>
      <c r="D23" s="73">
        <v>4</v>
      </c>
      <c r="E23" s="74">
        <v>1007730</v>
      </c>
      <c r="F23" s="74">
        <v>244159</v>
      </c>
      <c r="G23" s="75">
        <f>F23/E23</f>
        <v>0.24228612822879145</v>
      </c>
      <c r="H23" s="15"/>
    </row>
    <row r="24" spans="1:8" ht="15.75" x14ac:dyDescent="0.25">
      <c r="A24" s="93" t="s">
        <v>147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>
        <v>1</v>
      </c>
      <c r="E25" s="74">
        <v>43396</v>
      </c>
      <c r="F25" s="74">
        <v>13783</v>
      </c>
      <c r="G25" s="75">
        <f>F25/E25</f>
        <v>0.31760991796478938</v>
      </c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156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67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112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100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105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17</v>
      </c>
      <c r="E39" s="82">
        <f>SUM(E9:E38)</f>
        <v>5020756</v>
      </c>
      <c r="F39" s="82">
        <f>SUM(F9:F38)</f>
        <v>862567</v>
      </c>
      <c r="G39" s="83">
        <f>F39/E39</f>
        <v>0.17180022291463676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141</v>
      </c>
      <c r="F42" s="25" t="s">
        <v>141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142</v>
      </c>
      <c r="F43" s="88" t="s">
        <v>8</v>
      </c>
      <c r="G43" s="88" t="s">
        <v>143</v>
      </c>
      <c r="H43" s="2"/>
    </row>
    <row r="44" spans="1:8" ht="15.75" x14ac:dyDescent="0.25">
      <c r="A44" s="27" t="s">
        <v>33</v>
      </c>
      <c r="B44" s="28"/>
      <c r="C44" s="14"/>
      <c r="D44" s="73"/>
      <c r="E44" s="74"/>
      <c r="F44" s="74"/>
      <c r="G44" s="75"/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57</v>
      </c>
      <c r="E46" s="74">
        <v>2926716</v>
      </c>
      <c r="F46" s="74">
        <v>284985.34000000003</v>
      </c>
      <c r="G46" s="75">
        <f>1-(+F46/E46)</f>
        <v>0.90262624046883944</v>
      </c>
      <c r="H46" s="15"/>
    </row>
    <row r="47" spans="1:8" ht="15.75" x14ac:dyDescent="0.25">
      <c r="A47" s="27" t="s">
        <v>36</v>
      </c>
      <c r="B47" s="28"/>
      <c r="C47" s="14"/>
      <c r="D47" s="73">
        <v>7</v>
      </c>
      <c r="E47" s="74">
        <v>1720593</v>
      </c>
      <c r="F47" s="74">
        <v>62317.88</v>
      </c>
      <c r="G47" s="75"/>
      <c r="H47" s="15"/>
    </row>
    <row r="48" spans="1:8" ht="15.75" x14ac:dyDescent="0.25">
      <c r="A48" s="27" t="s">
        <v>37</v>
      </c>
      <c r="B48" s="28"/>
      <c r="C48" s="14"/>
      <c r="D48" s="73">
        <v>44</v>
      </c>
      <c r="E48" s="74">
        <v>3961463</v>
      </c>
      <c r="F48" s="74">
        <v>394546.28</v>
      </c>
      <c r="G48" s="75">
        <f>1-(+F48/E48)</f>
        <v>0.90040389623732442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14</v>
      </c>
      <c r="E50" s="74">
        <v>1018310</v>
      </c>
      <c r="F50" s="74">
        <v>72160</v>
      </c>
      <c r="G50" s="75">
        <f>1-(+F50/E50)</f>
        <v>0.92913749251210342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60</v>
      </c>
      <c r="B53" s="30"/>
      <c r="C53" s="14"/>
      <c r="D53" s="73"/>
      <c r="E53" s="74"/>
      <c r="F53" s="74"/>
      <c r="G53" s="75"/>
      <c r="H53" s="15"/>
    </row>
    <row r="54" spans="1:8" ht="15.75" x14ac:dyDescent="0.25">
      <c r="A54" s="27" t="s">
        <v>61</v>
      </c>
      <c r="B54" s="30"/>
      <c r="C54" s="14"/>
      <c r="D54" s="73">
        <v>504</v>
      </c>
      <c r="E54" s="74">
        <v>48119868.990000002</v>
      </c>
      <c r="F54" s="74">
        <v>5820639.5599999996</v>
      </c>
      <c r="G54" s="75">
        <f>1-(+F54/E54)</f>
        <v>0.87903874881268673</v>
      </c>
      <c r="H54" s="15"/>
    </row>
    <row r="55" spans="1:8" ht="15.75" x14ac:dyDescent="0.25">
      <c r="A55" s="27" t="s">
        <v>62</v>
      </c>
      <c r="B55" s="30"/>
      <c r="C55" s="14"/>
      <c r="D55" s="73"/>
      <c r="E55" s="74">
        <v>37558.699999999997</v>
      </c>
      <c r="F55" s="74">
        <v>3512.64</v>
      </c>
      <c r="G55" s="75">
        <f>1-(+F55/E55)</f>
        <v>0.90647599624055142</v>
      </c>
      <c r="H55" s="15"/>
    </row>
    <row r="56" spans="1:8" ht="15.75" x14ac:dyDescent="0.25">
      <c r="A56" s="72" t="s">
        <v>133</v>
      </c>
      <c r="B56" s="30"/>
      <c r="C56" s="14"/>
      <c r="D56" s="73">
        <v>157</v>
      </c>
      <c r="E56" s="74">
        <v>24512837.100000001</v>
      </c>
      <c r="F56" s="74">
        <v>2442750.16</v>
      </c>
      <c r="G56" s="75">
        <f>1-(+F56/E56)</f>
        <v>0.90034812575815637</v>
      </c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80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783</v>
      </c>
      <c r="E62" s="82">
        <f>SUM(E44:E61)</f>
        <v>82297346.790000007</v>
      </c>
      <c r="F62" s="82">
        <f>SUM(F44:F61)</f>
        <v>9080911.8599999994</v>
      </c>
      <c r="G62" s="83">
        <f>1-(+F62/E62)</f>
        <v>0.88965729498944879</v>
      </c>
      <c r="H62" s="2"/>
    </row>
    <row r="63" spans="1:8" x14ac:dyDescent="0.2">
      <c r="A63" s="33"/>
      <c r="B63" s="33"/>
      <c r="C63" s="33"/>
      <c r="D63" s="91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6"/>
      <c r="D64" s="36"/>
      <c r="E64" s="36"/>
      <c r="F64" s="37">
        <f>F62+F39</f>
        <v>9943478.8599999994</v>
      </c>
      <c r="G64" s="36"/>
      <c r="H64" s="2"/>
    </row>
    <row r="65" spans="1:8" ht="18" x14ac:dyDescent="0.25">
      <c r="A65" s="38"/>
      <c r="B65" s="39"/>
      <c r="C65" s="39"/>
      <c r="D65" s="36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37"/>
      <c r="F72" s="2"/>
      <c r="G72" s="2"/>
      <c r="H72" s="2"/>
    </row>
    <row r="73" spans="1:8" ht="18" x14ac:dyDescent="0.25">
      <c r="A73" s="43"/>
      <c r="B73" s="39"/>
      <c r="C73" s="39"/>
      <c r="D73" s="39"/>
      <c r="E73" s="44"/>
      <c r="F73" s="2"/>
      <c r="G73" s="2"/>
      <c r="H73" s="2"/>
    </row>
    <row r="74" spans="1:8" ht="18" x14ac:dyDescent="0.25">
      <c r="A74" s="43"/>
      <c r="B74" s="39"/>
      <c r="C74" s="39"/>
      <c r="D74" s="39"/>
      <c r="E74" s="45"/>
      <c r="F74" s="2"/>
      <c r="G74" s="2"/>
      <c r="H74" s="2"/>
    </row>
    <row r="75" spans="1:8" ht="18" x14ac:dyDescent="0.25">
      <c r="A75" s="43"/>
      <c r="B75" s="39"/>
      <c r="C75" s="39"/>
      <c r="D75" s="39"/>
      <c r="E75" s="46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37"/>
      <c r="F77" s="2"/>
      <c r="G77" s="2"/>
      <c r="H77" s="2"/>
    </row>
    <row r="78" spans="1:8" ht="18" x14ac:dyDescent="0.25">
      <c r="A78" s="43"/>
      <c r="B78" s="39"/>
      <c r="C78" s="39"/>
      <c r="D78" s="39"/>
      <c r="E78" s="44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5"/>
      <c r="F81" s="2"/>
      <c r="G81" s="2"/>
      <c r="H81" s="2"/>
    </row>
    <row r="82" spans="1:8" ht="18" x14ac:dyDescent="0.25">
      <c r="A82" s="43"/>
      <c r="B82" s="39"/>
      <c r="C82" s="39"/>
      <c r="D82" s="39"/>
      <c r="E82" s="47"/>
      <c r="F82" s="2"/>
      <c r="G82" s="2"/>
      <c r="H82" s="2"/>
    </row>
    <row r="83" spans="1:8" ht="18" x14ac:dyDescent="0.25">
      <c r="A83" s="43"/>
      <c r="B83" s="39"/>
      <c r="C83" s="39"/>
      <c r="D83" s="39"/>
      <c r="E83" s="39"/>
      <c r="F83" s="2"/>
      <c r="G83" s="2"/>
      <c r="H83" s="2"/>
    </row>
    <row r="84" spans="1:8" ht="15.75" x14ac:dyDescent="0.25">
      <c r="A84" s="48"/>
      <c r="B84" s="2"/>
      <c r="C84" s="2"/>
      <c r="D84" s="2"/>
      <c r="E84" s="2"/>
      <c r="F84" s="2"/>
      <c r="G84" s="2"/>
      <c r="H84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APRIL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140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74"/>
      <c r="G10" s="75"/>
      <c r="H10" s="15"/>
    </row>
    <row r="11" spans="1:8" ht="15.75" x14ac:dyDescent="0.25">
      <c r="A11" s="93" t="s">
        <v>103</v>
      </c>
      <c r="B11" s="13"/>
      <c r="C11" s="14"/>
      <c r="D11" s="73">
        <v>6</v>
      </c>
      <c r="E11" s="99">
        <v>1165122</v>
      </c>
      <c r="F11" s="74">
        <v>162884.5</v>
      </c>
      <c r="G11" s="75">
        <f t="shared" ref="G11:G24" si="0">F11/E11</f>
        <v>0.13980038141928486</v>
      </c>
      <c r="H11" s="15"/>
    </row>
    <row r="12" spans="1:8" ht="15.75" x14ac:dyDescent="0.25">
      <c r="A12" s="93" t="s">
        <v>63</v>
      </c>
      <c r="B12" s="13"/>
      <c r="C12" s="14"/>
      <c r="D12" s="73"/>
      <c r="E12" s="99"/>
      <c r="F12" s="74"/>
      <c r="G12" s="75"/>
      <c r="H12" s="15"/>
    </row>
    <row r="13" spans="1:8" ht="15.75" x14ac:dyDescent="0.25">
      <c r="A13" s="93" t="s">
        <v>64</v>
      </c>
      <c r="B13" s="13"/>
      <c r="C13" s="14"/>
      <c r="D13" s="73">
        <v>1</v>
      </c>
      <c r="E13" s="99">
        <v>98890</v>
      </c>
      <c r="F13" s="74">
        <v>33688</v>
      </c>
      <c r="G13" s="75">
        <f t="shared" si="0"/>
        <v>0.34066134088381028</v>
      </c>
      <c r="H13" s="15"/>
    </row>
    <row r="14" spans="1:8" ht="15.75" x14ac:dyDescent="0.25">
      <c r="A14" s="93" t="s">
        <v>137</v>
      </c>
      <c r="B14" s="13"/>
      <c r="C14" s="14"/>
      <c r="D14" s="73">
        <v>2</v>
      </c>
      <c r="E14" s="99">
        <v>1449661</v>
      </c>
      <c r="F14" s="74">
        <v>277971.5</v>
      </c>
      <c r="G14" s="75">
        <f t="shared" si="0"/>
        <v>0.1917493124254567</v>
      </c>
      <c r="H14" s="15"/>
    </row>
    <row r="15" spans="1:8" ht="15.75" x14ac:dyDescent="0.25">
      <c r="A15" s="93" t="s">
        <v>25</v>
      </c>
      <c r="B15" s="13"/>
      <c r="C15" s="14"/>
      <c r="D15" s="73">
        <v>1</v>
      </c>
      <c r="E15" s="99">
        <v>147335</v>
      </c>
      <c r="F15" s="74">
        <v>60428</v>
      </c>
      <c r="G15" s="75">
        <f t="shared" si="0"/>
        <v>0.41014015678555671</v>
      </c>
      <c r="H15" s="15"/>
    </row>
    <row r="16" spans="1:8" ht="15.75" x14ac:dyDescent="0.25">
      <c r="A16" s="93" t="s">
        <v>114</v>
      </c>
      <c r="B16" s="13"/>
      <c r="C16" s="14"/>
      <c r="D16" s="73">
        <v>1</v>
      </c>
      <c r="E16" s="99">
        <v>77946</v>
      </c>
      <c r="F16" s="74">
        <v>30578</v>
      </c>
      <c r="G16" s="75">
        <f t="shared" si="0"/>
        <v>0.39229723141662176</v>
      </c>
      <c r="H16" s="15"/>
    </row>
    <row r="17" spans="1:8" ht="15.75" x14ac:dyDescent="0.25">
      <c r="A17" s="93" t="s">
        <v>139</v>
      </c>
      <c r="B17" s="13"/>
      <c r="C17" s="14"/>
      <c r="D17" s="73">
        <v>2</v>
      </c>
      <c r="E17" s="99">
        <v>420502</v>
      </c>
      <c r="F17" s="74">
        <v>76412</v>
      </c>
      <c r="G17" s="75">
        <f t="shared" si="0"/>
        <v>0.18171613928114491</v>
      </c>
      <c r="H17" s="15"/>
    </row>
    <row r="18" spans="1:8" ht="15.75" x14ac:dyDescent="0.25">
      <c r="A18" s="93" t="s">
        <v>14</v>
      </c>
      <c r="B18" s="13"/>
      <c r="C18" s="14"/>
      <c r="D18" s="73">
        <v>2</v>
      </c>
      <c r="E18" s="99">
        <v>566126</v>
      </c>
      <c r="F18" s="74">
        <v>179796</v>
      </c>
      <c r="G18" s="75">
        <f t="shared" si="0"/>
        <v>0.31759007712064097</v>
      </c>
      <c r="H18" s="15"/>
    </row>
    <row r="19" spans="1:8" ht="15.75" x14ac:dyDescent="0.25">
      <c r="A19" s="93" t="s">
        <v>15</v>
      </c>
      <c r="B19" s="13"/>
      <c r="C19" s="14"/>
      <c r="D19" s="73">
        <v>3</v>
      </c>
      <c r="E19" s="99">
        <v>1426084</v>
      </c>
      <c r="F19" s="74">
        <v>216498</v>
      </c>
      <c r="G19" s="75">
        <f t="shared" si="0"/>
        <v>0.15181293668535653</v>
      </c>
      <c r="H19" s="15"/>
    </row>
    <row r="20" spans="1:8" ht="15.75" x14ac:dyDescent="0.25">
      <c r="A20" s="93" t="s">
        <v>104</v>
      </c>
      <c r="B20" s="13"/>
      <c r="C20" s="14"/>
      <c r="D20" s="73">
        <v>3</v>
      </c>
      <c r="E20" s="99">
        <v>32069</v>
      </c>
      <c r="F20" s="74">
        <v>18577</v>
      </c>
      <c r="G20" s="75">
        <f t="shared" si="0"/>
        <v>0.57928217281486793</v>
      </c>
      <c r="H20" s="15"/>
    </row>
    <row r="21" spans="1:8" ht="15.75" x14ac:dyDescent="0.25">
      <c r="A21" s="93" t="s">
        <v>130</v>
      </c>
      <c r="B21" s="13"/>
      <c r="C21" s="14"/>
      <c r="D21" s="73">
        <v>2</v>
      </c>
      <c r="E21" s="99">
        <v>327856</v>
      </c>
      <c r="F21" s="74">
        <v>93797</v>
      </c>
      <c r="G21" s="75">
        <f t="shared" si="0"/>
        <v>0.2860920648089405</v>
      </c>
      <c r="H21" s="15"/>
    </row>
    <row r="22" spans="1:8" ht="15.75" x14ac:dyDescent="0.25">
      <c r="A22" s="93" t="s">
        <v>134</v>
      </c>
      <c r="B22" s="13"/>
      <c r="C22" s="14"/>
      <c r="D22" s="73"/>
      <c r="E22" s="99"/>
      <c r="F22" s="74"/>
      <c r="G22" s="75"/>
      <c r="H22" s="15"/>
    </row>
    <row r="23" spans="1:8" ht="15.75" x14ac:dyDescent="0.25">
      <c r="A23" s="93" t="s">
        <v>121</v>
      </c>
      <c r="B23" s="13"/>
      <c r="C23" s="14"/>
      <c r="D23" s="73">
        <v>15</v>
      </c>
      <c r="E23" s="99">
        <v>1617079</v>
      </c>
      <c r="F23" s="74">
        <v>286576</v>
      </c>
      <c r="G23" s="75">
        <f t="shared" si="0"/>
        <v>0.17721830535181027</v>
      </c>
      <c r="H23" s="15"/>
    </row>
    <row r="24" spans="1:8" ht="15.75" x14ac:dyDescent="0.25">
      <c r="A24" s="93" t="s">
        <v>147</v>
      </c>
      <c r="B24" s="13"/>
      <c r="C24" s="14"/>
      <c r="D24" s="73">
        <v>10</v>
      </c>
      <c r="E24" s="99">
        <v>709830</v>
      </c>
      <c r="F24" s="74">
        <v>118819.5</v>
      </c>
      <c r="G24" s="75">
        <f t="shared" si="0"/>
        <v>0.16739148810278517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99">
        <v>609383</v>
      </c>
      <c r="F25" s="74">
        <v>143659.5</v>
      </c>
      <c r="G25" s="75">
        <f>F25/E25</f>
        <v>0.23574582815733292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99">
        <v>0</v>
      </c>
      <c r="F28" s="74">
        <v>-2834</v>
      </c>
      <c r="G28" s="75">
        <v>0</v>
      </c>
      <c r="H28" s="15"/>
    </row>
    <row r="29" spans="1:8" ht="15.75" x14ac:dyDescent="0.25">
      <c r="A29" s="70" t="s">
        <v>156</v>
      </c>
      <c r="B29" s="13"/>
      <c r="C29" s="14"/>
      <c r="D29" s="73">
        <v>1</v>
      </c>
      <c r="E29" s="99">
        <v>1430</v>
      </c>
      <c r="F29" s="74">
        <v>3</v>
      </c>
      <c r="G29" s="75">
        <f t="shared" ref="G29:G34" si="1">F29/E29</f>
        <v>2.0979020979020979E-3</v>
      </c>
      <c r="H29" s="15"/>
    </row>
    <row r="30" spans="1:8" ht="15.75" x14ac:dyDescent="0.25">
      <c r="A30" s="70" t="s">
        <v>67</v>
      </c>
      <c r="B30" s="13"/>
      <c r="C30" s="14"/>
      <c r="D30" s="73">
        <v>1</v>
      </c>
      <c r="E30" s="99">
        <v>38074</v>
      </c>
      <c r="F30" s="74">
        <v>13838</v>
      </c>
      <c r="G30" s="75">
        <f t="shared" si="1"/>
        <v>0.36345012344381994</v>
      </c>
      <c r="H30" s="15"/>
    </row>
    <row r="31" spans="1:8" ht="15.75" x14ac:dyDescent="0.25">
      <c r="A31" s="70" t="s">
        <v>112</v>
      </c>
      <c r="B31" s="13"/>
      <c r="C31" s="14"/>
      <c r="D31" s="73"/>
      <c r="E31" s="99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>
        <v>1</v>
      </c>
      <c r="E32" s="99">
        <v>152942</v>
      </c>
      <c r="F32" s="74">
        <v>75257</v>
      </c>
      <c r="G32" s="75">
        <f t="shared" si="1"/>
        <v>0.49206235043349766</v>
      </c>
      <c r="H32" s="15"/>
    </row>
    <row r="33" spans="1:8" ht="15.75" x14ac:dyDescent="0.25">
      <c r="A33" s="70" t="s">
        <v>100</v>
      </c>
      <c r="B33" s="13"/>
      <c r="C33" s="14"/>
      <c r="D33" s="73">
        <v>1</v>
      </c>
      <c r="E33" s="99">
        <v>19425</v>
      </c>
      <c r="F33" s="74">
        <v>12935.5</v>
      </c>
      <c r="G33" s="75">
        <f t="shared" si="1"/>
        <v>0.66592020592020595</v>
      </c>
      <c r="H33" s="15"/>
    </row>
    <row r="34" spans="1:8" ht="15.75" x14ac:dyDescent="0.25">
      <c r="A34" s="70" t="s">
        <v>105</v>
      </c>
      <c r="B34" s="13"/>
      <c r="C34" s="14"/>
      <c r="D34" s="73">
        <v>7</v>
      </c>
      <c r="E34" s="99">
        <v>1531496</v>
      </c>
      <c r="F34" s="74">
        <v>454686.5</v>
      </c>
      <c r="G34" s="75">
        <f t="shared" si="1"/>
        <v>0.2968904260931795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9"/>
      <c r="F36" s="74">
        <v>7520</v>
      </c>
      <c r="G36" s="79"/>
      <c r="H36" s="15"/>
    </row>
    <row r="37" spans="1:8" x14ac:dyDescent="0.2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63</v>
      </c>
      <c r="E39" s="82">
        <f>SUM(E9:E38)</f>
        <v>10391250</v>
      </c>
      <c r="F39" s="82">
        <f>SUM(F9:F38)</f>
        <v>2261091</v>
      </c>
      <c r="G39" s="83">
        <f>F39/E39</f>
        <v>0.21759566943341754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141</v>
      </c>
      <c r="F42" s="25" t="s">
        <v>141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142</v>
      </c>
      <c r="F43" s="88" t="s">
        <v>8</v>
      </c>
      <c r="G43" s="88" t="s">
        <v>143</v>
      </c>
      <c r="H43" s="2"/>
    </row>
    <row r="44" spans="1:8" ht="15.75" x14ac:dyDescent="0.25">
      <c r="A44" s="27" t="s">
        <v>33</v>
      </c>
      <c r="B44" s="28"/>
      <c r="C44" s="14"/>
      <c r="D44" s="73">
        <v>136</v>
      </c>
      <c r="E44" s="74">
        <v>15237313.4</v>
      </c>
      <c r="F44" s="74">
        <v>890071.55</v>
      </c>
      <c r="G44" s="75">
        <f>1-(+F44/E44)</f>
        <v>0.94158605742138246</v>
      </c>
      <c r="H44" s="15"/>
    </row>
    <row r="45" spans="1:8" ht="15.75" x14ac:dyDescent="0.25">
      <c r="A45" s="27" t="s">
        <v>34</v>
      </c>
      <c r="B45" s="28"/>
      <c r="C45" s="14"/>
      <c r="D45" s="73">
        <v>6</v>
      </c>
      <c r="E45" s="74">
        <v>4266854.43</v>
      </c>
      <c r="F45" s="74">
        <v>344721.46</v>
      </c>
      <c r="G45" s="75">
        <f t="shared" ref="G45:G53" si="2">1-(+F45/E45)</f>
        <v>0.91920946316417917</v>
      </c>
      <c r="H45" s="15"/>
    </row>
    <row r="46" spans="1:8" ht="15.75" x14ac:dyDescent="0.25">
      <c r="A46" s="27" t="s">
        <v>35</v>
      </c>
      <c r="B46" s="28"/>
      <c r="C46" s="14"/>
      <c r="D46" s="73">
        <v>240</v>
      </c>
      <c r="E46" s="74">
        <v>8911264.5</v>
      </c>
      <c r="F46" s="74">
        <v>636488.36</v>
      </c>
      <c r="G46" s="75">
        <f t="shared" si="2"/>
        <v>0.9285748548929279</v>
      </c>
      <c r="H46" s="15"/>
    </row>
    <row r="47" spans="1:8" ht="15.75" x14ac:dyDescent="0.25">
      <c r="A47" s="27" t="s">
        <v>36</v>
      </c>
      <c r="B47" s="28"/>
      <c r="C47" s="14"/>
      <c r="D47" s="73">
        <v>24</v>
      </c>
      <c r="E47" s="74">
        <v>1306680</v>
      </c>
      <c r="F47" s="74">
        <v>140304</v>
      </c>
      <c r="G47" s="75">
        <f t="shared" si="2"/>
        <v>0.89262558545320969</v>
      </c>
      <c r="H47" s="15"/>
    </row>
    <row r="48" spans="1:8" ht="15.75" x14ac:dyDescent="0.25">
      <c r="A48" s="27" t="s">
        <v>37</v>
      </c>
      <c r="B48" s="28"/>
      <c r="C48" s="14"/>
      <c r="D48" s="73">
        <v>118</v>
      </c>
      <c r="E48" s="74">
        <v>25826437.469999999</v>
      </c>
      <c r="F48" s="74">
        <v>1602074.72</v>
      </c>
      <c r="G48" s="75">
        <f t="shared" si="2"/>
        <v>0.93796764567854274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18</v>
      </c>
      <c r="E50" s="74">
        <v>2307000</v>
      </c>
      <c r="F50" s="74">
        <v>223755</v>
      </c>
      <c r="G50" s="75">
        <f t="shared" si="2"/>
        <v>0.90301040312093628</v>
      </c>
      <c r="H50" s="15"/>
    </row>
    <row r="51" spans="1:8" ht="15.75" x14ac:dyDescent="0.25">
      <c r="A51" s="27" t="s">
        <v>40</v>
      </c>
      <c r="B51" s="28"/>
      <c r="C51" s="14"/>
      <c r="D51" s="73">
        <v>3</v>
      </c>
      <c r="E51" s="74">
        <v>380490</v>
      </c>
      <c r="F51" s="74">
        <v>-22120</v>
      </c>
      <c r="G51" s="75">
        <f t="shared" si="2"/>
        <v>1.0581355620384241</v>
      </c>
      <c r="H51" s="15"/>
    </row>
    <row r="52" spans="1:8" ht="15.75" x14ac:dyDescent="0.25">
      <c r="A52" s="27" t="s">
        <v>41</v>
      </c>
      <c r="B52" s="28"/>
      <c r="C52" s="14"/>
      <c r="D52" s="73">
        <v>5</v>
      </c>
      <c r="E52" s="74">
        <v>673875</v>
      </c>
      <c r="F52" s="74">
        <v>-16525</v>
      </c>
      <c r="G52" s="75">
        <f t="shared" si="2"/>
        <v>1.0245223520682618</v>
      </c>
      <c r="H52" s="15"/>
    </row>
    <row r="53" spans="1:8" ht="15.75" x14ac:dyDescent="0.25">
      <c r="A53" s="29" t="s">
        <v>60</v>
      </c>
      <c r="B53" s="30"/>
      <c r="C53" s="14"/>
      <c r="D53" s="73">
        <v>2</v>
      </c>
      <c r="E53" s="74">
        <v>286600</v>
      </c>
      <c r="F53" s="74">
        <v>82800</v>
      </c>
      <c r="G53" s="75">
        <f t="shared" si="2"/>
        <v>0.71109560362875079</v>
      </c>
      <c r="H53" s="15"/>
    </row>
    <row r="54" spans="1:8" ht="15.75" x14ac:dyDescent="0.25">
      <c r="A54" s="27" t="s">
        <v>61</v>
      </c>
      <c r="B54" s="30"/>
      <c r="C54" s="14"/>
      <c r="D54" s="73">
        <v>1322</v>
      </c>
      <c r="E54" s="74">
        <v>113036268.13</v>
      </c>
      <c r="F54" s="74">
        <v>13225499.220000001</v>
      </c>
      <c r="G54" s="75">
        <f>1-(+F54/E54)</f>
        <v>0.88299773657787684</v>
      </c>
      <c r="H54" s="15"/>
    </row>
    <row r="55" spans="1:8" ht="15.75" x14ac:dyDescent="0.25">
      <c r="A55" s="27" t="s">
        <v>62</v>
      </c>
      <c r="B55" s="30"/>
      <c r="C55" s="14"/>
      <c r="D55" s="73">
        <v>18</v>
      </c>
      <c r="E55" s="74">
        <v>716096.53</v>
      </c>
      <c r="F55" s="74">
        <v>68136.53</v>
      </c>
      <c r="G55" s="75">
        <f>1-(+F55/E55)</f>
        <v>0.9048500765671913</v>
      </c>
      <c r="H55" s="15"/>
    </row>
    <row r="56" spans="1:8" ht="15.75" x14ac:dyDescent="0.25">
      <c r="A56" s="72" t="s">
        <v>133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97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1892</v>
      </c>
      <c r="E62" s="82">
        <f>SUM(E44:E61)</f>
        <v>172948879.46000001</v>
      </c>
      <c r="F62" s="82">
        <f>SUM(F44:F61)</f>
        <v>17175205.840000004</v>
      </c>
      <c r="G62" s="83">
        <f>1-(F62/E62)</f>
        <v>0.90069200856561593</v>
      </c>
      <c r="H62" s="15"/>
    </row>
    <row r="63" spans="1:8" x14ac:dyDescent="0.2">
      <c r="A63" s="33"/>
      <c r="B63" s="33"/>
      <c r="C63" s="50"/>
      <c r="D63" s="98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51"/>
      <c r="E64" s="36"/>
      <c r="F64" s="37">
        <f>F62+F39</f>
        <v>19436296.840000004</v>
      </c>
      <c r="G64" s="36"/>
      <c r="H64" s="2"/>
    </row>
    <row r="65" spans="1:8" ht="18" x14ac:dyDescent="0.25">
      <c r="A65" s="38"/>
      <c r="B65" s="39"/>
      <c r="C65" s="39"/>
      <c r="D65" s="114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zoomScale="87" workbookViewId="0">
      <selection activeCell="D9" sqref="D9"/>
    </sheetView>
  </sheetViews>
  <sheetFormatPr defaultRowHeight="23.25" x14ac:dyDescent="0.3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/>
  </cols>
  <sheetData>
    <row r="1" spans="1:8" ht="23.25" customHeight="1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 x14ac:dyDescent="0.35">
      <c r="A3" s="1" t="str">
        <f>ARG!$A$3</f>
        <v>MONTH ENDED:  APRIL 2021</v>
      </c>
      <c r="B3" s="2"/>
      <c r="C3" s="2"/>
      <c r="D3" s="2"/>
      <c r="E3" s="2"/>
      <c r="F3" s="2"/>
      <c r="G3" s="2"/>
      <c r="H3" s="2"/>
    </row>
    <row r="4" spans="1:8" ht="15.75" customHeight="1" x14ac:dyDescent="0.35">
      <c r="A4" s="4"/>
      <c r="B4" s="4"/>
      <c r="C4" s="4"/>
      <c r="D4" s="4"/>
      <c r="E4" s="4"/>
      <c r="F4" s="5"/>
      <c r="G4" s="5"/>
      <c r="H4" s="2"/>
    </row>
    <row r="5" spans="1:8" ht="23.25" customHeight="1" x14ac:dyDescent="0.35">
      <c r="A5" s="2"/>
      <c r="B5" s="4"/>
      <c r="C5" s="4"/>
      <c r="D5" s="6" t="s">
        <v>68</v>
      </c>
      <c r="E5" s="7"/>
      <c r="F5" s="8"/>
      <c r="G5" s="5"/>
      <c r="H5" s="2"/>
    </row>
    <row r="6" spans="1:8" ht="15.75" customHeight="1" x14ac:dyDescent="0.35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 x14ac:dyDescent="0.3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 x14ac:dyDescent="0.3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 x14ac:dyDescent="0.35">
      <c r="A9" s="93" t="s">
        <v>10</v>
      </c>
      <c r="B9" s="13"/>
      <c r="C9" s="14"/>
      <c r="D9" s="73">
        <v>2</v>
      </c>
      <c r="E9" s="74">
        <v>227020</v>
      </c>
      <c r="F9" s="74">
        <v>27377</v>
      </c>
      <c r="G9" s="75">
        <f>F9/E9</f>
        <v>0.12059289930402607</v>
      </c>
      <c r="H9" s="15"/>
    </row>
    <row r="10" spans="1:8" ht="15.75" customHeight="1" x14ac:dyDescent="0.3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customHeight="1" x14ac:dyDescent="0.3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customHeight="1" x14ac:dyDescent="0.3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customHeight="1" x14ac:dyDescent="0.35">
      <c r="A13" s="93" t="s">
        <v>118</v>
      </c>
      <c r="B13" s="13"/>
      <c r="C13" s="14"/>
      <c r="D13" s="73"/>
      <c r="E13" s="74"/>
      <c r="F13" s="74"/>
      <c r="G13" s="75"/>
      <c r="H13" s="15"/>
    </row>
    <row r="14" spans="1:8" ht="15.75" customHeight="1" x14ac:dyDescent="0.35">
      <c r="A14" s="93" t="s">
        <v>99</v>
      </c>
      <c r="B14" s="13"/>
      <c r="C14" s="14"/>
      <c r="D14" s="73">
        <v>1</v>
      </c>
      <c r="E14" s="74">
        <v>5320</v>
      </c>
      <c r="F14" s="74">
        <v>-2605</v>
      </c>
      <c r="G14" s="75">
        <f>F14/E14</f>
        <v>-0.48966165413533835</v>
      </c>
      <c r="H14" s="15"/>
    </row>
    <row r="15" spans="1:8" ht="15.75" customHeight="1" x14ac:dyDescent="0.35">
      <c r="A15" s="93" t="s">
        <v>57</v>
      </c>
      <c r="B15" s="13"/>
      <c r="C15" s="14"/>
      <c r="D15" s="73">
        <v>1</v>
      </c>
      <c r="E15" s="74">
        <v>37290</v>
      </c>
      <c r="F15" s="74">
        <v>8982.5</v>
      </c>
      <c r="G15" s="75">
        <f>F15/E15</f>
        <v>0.24088227406811477</v>
      </c>
      <c r="H15" s="15"/>
    </row>
    <row r="16" spans="1:8" ht="15.75" customHeight="1" x14ac:dyDescent="0.3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customHeight="1" x14ac:dyDescent="0.35">
      <c r="A17" s="93" t="s">
        <v>25</v>
      </c>
      <c r="B17" s="13"/>
      <c r="C17" s="14"/>
      <c r="D17" s="73"/>
      <c r="E17" s="74"/>
      <c r="F17" s="74"/>
      <c r="G17" s="75"/>
      <c r="H17" s="15"/>
    </row>
    <row r="18" spans="1:8" ht="15.75" customHeight="1" x14ac:dyDescent="0.35">
      <c r="A18" s="93" t="s">
        <v>14</v>
      </c>
      <c r="B18" s="13"/>
      <c r="C18" s="14"/>
      <c r="D18" s="73">
        <v>2</v>
      </c>
      <c r="E18" s="74">
        <v>168061</v>
      </c>
      <c r="F18" s="74">
        <v>55984</v>
      </c>
      <c r="G18" s="75">
        <f>F18/E18</f>
        <v>0.33311714199011072</v>
      </c>
      <c r="H18" s="15"/>
    </row>
    <row r="19" spans="1:8" ht="15.75" customHeight="1" x14ac:dyDescent="0.3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customHeight="1" x14ac:dyDescent="0.3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customHeight="1" x14ac:dyDescent="0.3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customHeight="1" x14ac:dyDescent="0.35">
      <c r="A22" s="93" t="s">
        <v>135</v>
      </c>
      <c r="B22" s="13"/>
      <c r="C22" s="14"/>
      <c r="D22" s="73"/>
      <c r="E22" s="74"/>
      <c r="F22" s="74"/>
      <c r="G22" s="75"/>
      <c r="H22" s="15"/>
    </row>
    <row r="23" spans="1:8" ht="15.75" customHeight="1" x14ac:dyDescent="0.3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customHeight="1" x14ac:dyDescent="0.3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customHeight="1" x14ac:dyDescent="0.3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customHeight="1" x14ac:dyDescent="0.3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customHeight="1" x14ac:dyDescent="0.3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customHeight="1" x14ac:dyDescent="0.3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customHeight="1" x14ac:dyDescent="0.3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customHeight="1" x14ac:dyDescent="0.35">
      <c r="A30" s="70" t="s">
        <v>115</v>
      </c>
      <c r="B30" s="13"/>
      <c r="C30" s="14"/>
      <c r="D30" s="73"/>
      <c r="E30" s="74"/>
      <c r="F30" s="74"/>
      <c r="G30" s="75"/>
      <c r="H30" s="15"/>
    </row>
    <row r="31" spans="1:8" ht="15.75" customHeight="1" x14ac:dyDescent="0.35">
      <c r="A31" s="70" t="s">
        <v>27</v>
      </c>
      <c r="B31" s="13"/>
      <c r="C31" s="14"/>
      <c r="D31" s="73">
        <v>1</v>
      </c>
      <c r="E31" s="74">
        <v>89036</v>
      </c>
      <c r="F31" s="74">
        <v>14340</v>
      </c>
      <c r="G31" s="75">
        <f>F31/E31</f>
        <v>0.16105844826811627</v>
      </c>
      <c r="H31" s="15"/>
    </row>
    <row r="32" spans="1:8" ht="15.75" customHeight="1" x14ac:dyDescent="0.3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customHeight="1" x14ac:dyDescent="0.35">
      <c r="A33" s="70" t="s">
        <v>122</v>
      </c>
      <c r="B33" s="13"/>
      <c r="C33" s="14"/>
      <c r="D33" s="73"/>
      <c r="E33" s="74"/>
      <c r="F33" s="74"/>
      <c r="G33" s="75"/>
      <c r="H33" s="15"/>
    </row>
    <row r="34" spans="1:8" ht="15.75" customHeight="1" x14ac:dyDescent="0.35">
      <c r="A34" s="70" t="s">
        <v>138</v>
      </c>
      <c r="B34" s="13"/>
      <c r="C34" s="14"/>
      <c r="D34" s="73"/>
      <c r="E34" s="74"/>
      <c r="F34" s="74"/>
      <c r="G34" s="75"/>
      <c r="H34" s="15"/>
    </row>
    <row r="35" spans="1:8" ht="15.75" customHeight="1" x14ac:dyDescent="0.35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.75" customHeight="1" x14ac:dyDescent="0.35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.75" customHeight="1" x14ac:dyDescent="0.3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.75" customHeight="1" x14ac:dyDescent="0.35">
      <c r="A38" s="17"/>
      <c r="B38" s="18"/>
      <c r="C38" s="14"/>
      <c r="D38" s="77"/>
      <c r="E38" s="80"/>
      <c r="F38" s="80"/>
      <c r="G38" s="79"/>
      <c r="H38" s="15"/>
    </row>
    <row r="39" spans="1:8" ht="15.75" customHeight="1" x14ac:dyDescent="0.35">
      <c r="A39" s="19" t="s">
        <v>31</v>
      </c>
      <c r="B39" s="20"/>
      <c r="C39" s="21"/>
      <c r="D39" s="81">
        <f>SUM(D9:D38)</f>
        <v>7</v>
      </c>
      <c r="E39" s="82">
        <f>SUM(E9:E38)</f>
        <v>526727</v>
      </c>
      <c r="F39" s="82">
        <f>SUM(F9:F38)</f>
        <v>104078.5</v>
      </c>
      <c r="G39" s="83">
        <f>F39/E39</f>
        <v>0.1975947692068187</v>
      </c>
      <c r="H39" s="15"/>
    </row>
    <row r="40" spans="1:8" ht="15.75" customHeight="1" x14ac:dyDescent="0.35">
      <c r="A40" s="22"/>
      <c r="B40" s="22"/>
      <c r="C40" s="22"/>
      <c r="D40" s="84"/>
      <c r="E40" s="85"/>
      <c r="F40" s="86"/>
      <c r="G40" s="86"/>
      <c r="H40" s="2"/>
    </row>
    <row r="41" spans="1:8" ht="15.75" customHeight="1" x14ac:dyDescent="0.3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customHeight="1" x14ac:dyDescent="0.35">
      <c r="A42" s="26"/>
      <c r="B42" s="26"/>
      <c r="C42" s="26"/>
      <c r="D42" s="89"/>
      <c r="E42" s="25" t="s">
        <v>141</v>
      </c>
      <c r="F42" s="25" t="s">
        <v>141</v>
      </c>
      <c r="G42" s="25" t="s">
        <v>5</v>
      </c>
      <c r="H42" s="2"/>
    </row>
    <row r="43" spans="1:8" ht="15.75" customHeight="1" x14ac:dyDescent="0.35">
      <c r="A43" s="26"/>
      <c r="B43" s="26"/>
      <c r="C43" s="26"/>
      <c r="D43" s="89" t="s">
        <v>6</v>
      </c>
      <c r="E43" s="90" t="s">
        <v>142</v>
      </c>
      <c r="F43" s="88" t="s">
        <v>8</v>
      </c>
      <c r="G43" s="88" t="s">
        <v>143</v>
      </c>
      <c r="H43" s="2"/>
    </row>
    <row r="44" spans="1:8" ht="15.75" customHeight="1" x14ac:dyDescent="0.35">
      <c r="A44" s="27" t="s">
        <v>33</v>
      </c>
      <c r="B44" s="28"/>
      <c r="C44" s="14"/>
      <c r="D44" s="73">
        <v>22</v>
      </c>
      <c r="E44" s="74">
        <v>1100620.8999999999</v>
      </c>
      <c r="F44" s="74">
        <v>50703.8</v>
      </c>
      <c r="G44" s="75">
        <f>1-(+F44/E44)</f>
        <v>0.9539316398589196</v>
      </c>
      <c r="H44" s="15"/>
    </row>
    <row r="45" spans="1:8" ht="15.75" customHeight="1" x14ac:dyDescent="0.3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customHeight="1" x14ac:dyDescent="0.35">
      <c r="A46" s="27" t="s">
        <v>35</v>
      </c>
      <c r="B46" s="28"/>
      <c r="C46" s="14"/>
      <c r="D46" s="73">
        <v>31</v>
      </c>
      <c r="E46" s="74">
        <v>1419905.75</v>
      </c>
      <c r="F46" s="74">
        <v>165452.51999999999</v>
      </c>
      <c r="G46" s="75">
        <f>1-(+F46/E46)</f>
        <v>0.88347640679671868</v>
      </c>
      <c r="H46" s="15"/>
    </row>
    <row r="47" spans="1:8" ht="15.75" customHeight="1" x14ac:dyDescent="0.35">
      <c r="A47" s="27" t="s">
        <v>36</v>
      </c>
      <c r="B47" s="28"/>
      <c r="C47" s="14"/>
      <c r="D47" s="73">
        <v>12</v>
      </c>
      <c r="E47" s="74">
        <v>1292004</v>
      </c>
      <c r="F47" s="74">
        <v>87958.5</v>
      </c>
      <c r="G47" s="75">
        <f>1-(+F47/E47)</f>
        <v>0.93192087640595545</v>
      </c>
      <c r="H47" s="15"/>
    </row>
    <row r="48" spans="1:8" ht="15.75" customHeight="1" x14ac:dyDescent="0.35">
      <c r="A48" s="27" t="s">
        <v>37</v>
      </c>
      <c r="B48" s="28"/>
      <c r="C48" s="14"/>
      <c r="D48" s="73">
        <v>25</v>
      </c>
      <c r="E48" s="74">
        <v>1540297.71</v>
      </c>
      <c r="F48" s="74">
        <v>120273.79</v>
      </c>
      <c r="G48" s="75">
        <f>1-(+F48/E48)</f>
        <v>0.92191523156909716</v>
      </c>
      <c r="H48" s="15"/>
    </row>
    <row r="49" spans="1:8" ht="15.75" customHeight="1" x14ac:dyDescent="0.3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customHeight="1" x14ac:dyDescent="0.35">
      <c r="A50" s="27" t="s">
        <v>39</v>
      </c>
      <c r="B50" s="28"/>
      <c r="C50" s="14"/>
      <c r="D50" s="73">
        <v>11</v>
      </c>
      <c r="E50" s="74">
        <v>1186833.5</v>
      </c>
      <c r="F50" s="74">
        <v>72007.5</v>
      </c>
      <c r="G50" s="75">
        <f>1-(+F50/E50)</f>
        <v>0.93932805233421535</v>
      </c>
      <c r="H50" s="15"/>
    </row>
    <row r="51" spans="1:8" ht="15.75" customHeight="1" x14ac:dyDescent="0.3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customHeight="1" x14ac:dyDescent="0.3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customHeight="1" x14ac:dyDescent="0.35">
      <c r="A53" s="27" t="s">
        <v>61</v>
      </c>
      <c r="B53" s="30"/>
      <c r="C53" s="14"/>
      <c r="D53" s="73">
        <v>327</v>
      </c>
      <c r="E53" s="74">
        <v>28890150.940000001</v>
      </c>
      <c r="F53" s="74">
        <v>3312806.83</v>
      </c>
      <c r="G53" s="75">
        <f>1-(+F53/E53)</f>
        <v>0.88533092690030779</v>
      </c>
      <c r="H53" s="15"/>
    </row>
    <row r="54" spans="1:8" ht="15.75" customHeight="1" x14ac:dyDescent="0.3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ht="15.75" customHeight="1" x14ac:dyDescent="0.35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ht="15.75" customHeight="1" x14ac:dyDescent="0.35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.75" customHeight="1" x14ac:dyDescent="0.35">
      <c r="A57" s="16" t="s">
        <v>29</v>
      </c>
      <c r="B57" s="28"/>
      <c r="C57" s="14"/>
      <c r="D57" s="77"/>
      <c r="E57" s="95"/>
      <c r="F57" s="74"/>
      <c r="G57" s="79"/>
      <c r="H57" s="15"/>
    </row>
    <row r="58" spans="1:8" ht="15.75" customHeight="1" x14ac:dyDescent="0.35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customHeight="1" x14ac:dyDescent="0.35">
      <c r="A59" s="32"/>
      <c r="B59" s="18"/>
      <c r="C59" s="14"/>
      <c r="D59" s="77"/>
      <c r="E59" s="80"/>
      <c r="F59" s="80"/>
      <c r="G59" s="79"/>
      <c r="H59" s="15"/>
    </row>
    <row r="60" spans="1:8" ht="15.75" customHeight="1" x14ac:dyDescent="0.35">
      <c r="A60" s="20" t="s">
        <v>45</v>
      </c>
      <c r="B60" s="20"/>
      <c r="C60" s="21"/>
      <c r="D60" s="81">
        <f>SUM(D44:D56)</f>
        <v>428</v>
      </c>
      <c r="E60" s="82">
        <f>SUM(E44:E59)</f>
        <v>35429812.799999997</v>
      </c>
      <c r="F60" s="82">
        <f>SUM(F44:F59)</f>
        <v>3809202.94</v>
      </c>
      <c r="G60" s="83">
        <f>1-(F60/E60)</f>
        <v>0.89248594223450139</v>
      </c>
      <c r="H60" s="15"/>
    </row>
    <row r="61" spans="1:8" ht="15.75" customHeight="1" x14ac:dyDescent="0.35">
      <c r="A61" s="33"/>
      <c r="B61" s="33"/>
      <c r="C61" s="33"/>
      <c r="D61" s="98"/>
      <c r="E61" s="92"/>
      <c r="F61" s="34"/>
      <c r="G61" s="34"/>
      <c r="H61" s="2"/>
    </row>
    <row r="62" spans="1:8" ht="15.75" customHeight="1" x14ac:dyDescent="0.35">
      <c r="A62" s="35" t="s">
        <v>46</v>
      </c>
      <c r="B62" s="36"/>
      <c r="C62" s="36"/>
      <c r="D62" s="51"/>
      <c r="E62" s="36"/>
      <c r="F62" s="37">
        <f>F60+F39</f>
        <v>3913281.44</v>
      </c>
      <c r="G62" s="36"/>
      <c r="H62" s="2"/>
    </row>
    <row r="63" spans="1:8" ht="15.75" customHeight="1" x14ac:dyDescent="0.35">
      <c r="A63" s="38"/>
      <c r="B63" s="39"/>
      <c r="C63" s="39"/>
      <c r="D63" s="52"/>
      <c r="E63" s="39"/>
      <c r="F63" s="37"/>
      <c r="G63" s="39"/>
      <c r="H63" s="2"/>
    </row>
    <row r="64" spans="1:8" ht="15.75" customHeight="1" x14ac:dyDescent="0.3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customHeight="1" x14ac:dyDescent="0.3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customHeight="1" x14ac:dyDescent="0.3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customHeight="1" x14ac:dyDescent="0.35">
      <c r="A67" s="4"/>
      <c r="B67" s="40"/>
      <c r="C67" s="40"/>
      <c r="D67" s="40"/>
      <c r="E67" s="40"/>
      <c r="F67" s="41"/>
      <c r="G67" s="40"/>
      <c r="H67" s="2"/>
    </row>
    <row r="68" spans="1:8" ht="15.75" customHeight="1" x14ac:dyDescent="0.35">
      <c r="A68" s="42" t="s">
        <v>50</v>
      </c>
      <c r="B68" s="39"/>
      <c r="C68" s="39"/>
      <c r="D68" s="39"/>
      <c r="E68" s="39"/>
      <c r="F68" s="37"/>
      <c r="G68" s="39"/>
      <c r="H68" s="2"/>
    </row>
  </sheetData>
  <phoneticPr fontId="17" type="noConversion"/>
  <printOptions horizontalCentered="1"/>
  <pageMargins left="0.25" right="0.25" top="0.25" bottom="0.25" header="0.5" footer="0.5"/>
  <pageSetup scale="5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94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APRIL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104"/>
      <c r="H9" s="15"/>
    </row>
    <row r="10" spans="1:8" ht="15.75" x14ac:dyDescent="0.25">
      <c r="A10" s="93" t="s">
        <v>11</v>
      </c>
      <c r="B10" s="13"/>
      <c r="C10" s="14"/>
      <c r="D10" s="73">
        <v>4</v>
      </c>
      <c r="E10" s="74">
        <v>1259693</v>
      </c>
      <c r="F10" s="74">
        <v>312392</v>
      </c>
      <c r="G10" s="104">
        <f>F10/E10</f>
        <v>0.24799058183224007</v>
      </c>
      <c r="H10" s="15"/>
    </row>
    <row r="11" spans="1:8" ht="15.75" x14ac:dyDescent="0.25">
      <c r="A11" s="93" t="s">
        <v>73</v>
      </c>
      <c r="B11" s="13"/>
      <c r="C11" s="14"/>
      <c r="D11" s="73">
        <v>1</v>
      </c>
      <c r="E11" s="74">
        <v>344416</v>
      </c>
      <c r="F11" s="74">
        <v>110153.60000000001</v>
      </c>
      <c r="G11" s="104">
        <f>F11/E11</f>
        <v>0.31982718572888602</v>
      </c>
      <c r="H11" s="15"/>
    </row>
    <row r="12" spans="1:8" ht="15.75" x14ac:dyDescent="0.25">
      <c r="A12" s="93" t="s">
        <v>25</v>
      </c>
      <c r="B12" s="13"/>
      <c r="C12" s="14"/>
      <c r="D12" s="73">
        <v>1</v>
      </c>
      <c r="E12" s="74">
        <v>104755</v>
      </c>
      <c r="F12" s="74">
        <v>-1391.24</v>
      </c>
      <c r="G12" s="104">
        <f>F12/E12</f>
        <v>-1.3280893513436113E-2</v>
      </c>
      <c r="H12" s="15"/>
    </row>
    <row r="13" spans="1:8" ht="15.75" x14ac:dyDescent="0.25">
      <c r="A13" s="93" t="s">
        <v>74</v>
      </c>
      <c r="B13" s="13"/>
      <c r="C13" s="14"/>
      <c r="D13" s="73">
        <v>27</v>
      </c>
      <c r="E13" s="74">
        <v>4610298</v>
      </c>
      <c r="F13" s="74">
        <v>334375</v>
      </c>
      <c r="G13" s="104">
        <f>F13/E13</f>
        <v>7.2527849609721542E-2</v>
      </c>
      <c r="H13" s="15"/>
    </row>
    <row r="14" spans="1:8" ht="15.75" x14ac:dyDescent="0.25">
      <c r="A14" s="93" t="s">
        <v>126</v>
      </c>
      <c r="B14" s="13"/>
      <c r="C14" s="14"/>
      <c r="D14" s="73">
        <v>1</v>
      </c>
      <c r="E14" s="74">
        <v>45887</v>
      </c>
      <c r="F14" s="74">
        <v>1310</v>
      </c>
      <c r="G14" s="104">
        <f>F14/E14</f>
        <v>2.8548390611720095E-2</v>
      </c>
      <c r="H14" s="15"/>
    </row>
    <row r="15" spans="1:8" ht="15.75" x14ac:dyDescent="0.25">
      <c r="A15" s="93" t="s">
        <v>116</v>
      </c>
      <c r="B15" s="13"/>
      <c r="C15" s="14"/>
      <c r="D15" s="73"/>
      <c r="E15" s="74"/>
      <c r="F15" s="74"/>
      <c r="G15" s="104"/>
      <c r="H15" s="15"/>
    </row>
    <row r="16" spans="1:8" ht="15.75" x14ac:dyDescent="0.25">
      <c r="A16" s="93" t="s">
        <v>124</v>
      </c>
      <c r="B16" s="13"/>
      <c r="C16" s="14"/>
      <c r="D16" s="73">
        <v>1</v>
      </c>
      <c r="E16" s="74">
        <v>49704</v>
      </c>
      <c r="F16" s="74">
        <v>25496</v>
      </c>
      <c r="G16" s="104">
        <f t="shared" ref="G16:G21" si="0">F16/E16</f>
        <v>0.51295670368582003</v>
      </c>
      <c r="H16" s="15"/>
    </row>
    <row r="17" spans="1:8" ht="15.75" x14ac:dyDescent="0.25">
      <c r="A17" s="93" t="s">
        <v>55</v>
      </c>
      <c r="B17" s="13"/>
      <c r="C17" s="14"/>
      <c r="D17" s="73"/>
      <c r="E17" s="74"/>
      <c r="F17" s="74"/>
      <c r="G17" s="104"/>
      <c r="H17" s="15"/>
    </row>
    <row r="18" spans="1:8" ht="15.75" x14ac:dyDescent="0.25">
      <c r="A18" s="93" t="s">
        <v>14</v>
      </c>
      <c r="B18" s="13"/>
      <c r="C18" s="14"/>
      <c r="D18" s="73">
        <v>2</v>
      </c>
      <c r="E18" s="74">
        <v>1693932</v>
      </c>
      <c r="F18" s="74">
        <v>172595</v>
      </c>
      <c r="G18" s="104">
        <f t="shared" si="0"/>
        <v>0.1018901585187599</v>
      </c>
      <c r="H18" s="15"/>
    </row>
    <row r="19" spans="1:8" ht="15.75" x14ac:dyDescent="0.25">
      <c r="A19" s="93" t="s">
        <v>15</v>
      </c>
      <c r="B19" s="13"/>
      <c r="C19" s="14"/>
      <c r="D19" s="73">
        <v>2</v>
      </c>
      <c r="E19" s="74">
        <v>2420555</v>
      </c>
      <c r="F19" s="74">
        <v>918625</v>
      </c>
      <c r="G19" s="104">
        <f t="shared" si="0"/>
        <v>0.37951007103742734</v>
      </c>
      <c r="H19" s="15"/>
    </row>
    <row r="20" spans="1:8" ht="15.75" x14ac:dyDescent="0.25">
      <c r="A20" s="70" t="s">
        <v>132</v>
      </c>
      <c r="B20" s="13"/>
      <c r="C20" s="14"/>
      <c r="D20" s="73"/>
      <c r="E20" s="74"/>
      <c r="F20" s="74"/>
      <c r="G20" s="104"/>
      <c r="H20" s="15"/>
    </row>
    <row r="21" spans="1:8" ht="15.75" x14ac:dyDescent="0.25">
      <c r="A21" s="93" t="s">
        <v>75</v>
      </c>
      <c r="B21" s="13"/>
      <c r="C21" s="14"/>
      <c r="D21" s="73">
        <v>3</v>
      </c>
      <c r="E21" s="74">
        <v>3962687</v>
      </c>
      <c r="F21" s="74">
        <v>714758.5</v>
      </c>
      <c r="G21" s="104">
        <f t="shared" si="0"/>
        <v>0.18037218180492176</v>
      </c>
      <c r="H21" s="15"/>
    </row>
    <row r="22" spans="1:8" ht="15.75" x14ac:dyDescent="0.25">
      <c r="A22" s="93" t="s">
        <v>100</v>
      </c>
      <c r="B22" s="13"/>
      <c r="C22" s="14"/>
      <c r="D22" s="73"/>
      <c r="E22" s="74"/>
      <c r="F22" s="74"/>
      <c r="G22" s="104"/>
      <c r="H22" s="15"/>
    </row>
    <row r="23" spans="1:8" ht="15.75" x14ac:dyDescent="0.25">
      <c r="A23" s="93" t="s">
        <v>71</v>
      </c>
      <c r="B23" s="13"/>
      <c r="C23" s="14"/>
      <c r="D23" s="73"/>
      <c r="E23" s="74"/>
      <c r="F23" s="74"/>
      <c r="G23" s="104"/>
      <c r="H23" s="15"/>
    </row>
    <row r="24" spans="1:8" ht="15.75" x14ac:dyDescent="0.25">
      <c r="A24" s="93" t="s">
        <v>160</v>
      </c>
      <c r="B24" s="13"/>
      <c r="C24" s="14"/>
      <c r="D24" s="73">
        <v>1</v>
      </c>
      <c r="E24" s="74">
        <v>345264</v>
      </c>
      <c r="F24" s="74">
        <v>118354</v>
      </c>
      <c r="G24" s="104">
        <f>F24/E24</f>
        <v>0.34279276148106957</v>
      </c>
      <c r="H24" s="15"/>
    </row>
    <row r="25" spans="1:8" ht="15.75" x14ac:dyDescent="0.25">
      <c r="A25" s="94" t="s">
        <v>20</v>
      </c>
      <c r="B25" s="13"/>
      <c r="C25" s="14"/>
      <c r="D25" s="73">
        <v>6</v>
      </c>
      <c r="E25" s="74">
        <v>1526564</v>
      </c>
      <c r="F25" s="74">
        <v>421389</v>
      </c>
      <c r="G25" s="104">
        <f>F25/E25</f>
        <v>0.2760375588576699</v>
      </c>
      <c r="H25" s="15"/>
    </row>
    <row r="26" spans="1:8" ht="15.75" x14ac:dyDescent="0.25">
      <c r="A26" s="94" t="s">
        <v>21</v>
      </c>
      <c r="B26" s="13"/>
      <c r="C26" s="14"/>
      <c r="D26" s="73">
        <v>23</v>
      </c>
      <c r="E26" s="74">
        <v>379679</v>
      </c>
      <c r="F26" s="74">
        <v>379679</v>
      </c>
      <c r="G26" s="104">
        <f>F26/E26</f>
        <v>1</v>
      </c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>
        <v>96452</v>
      </c>
      <c r="F28" s="74">
        <v>42002</v>
      </c>
      <c r="G28" s="104">
        <f>F28/E28</f>
        <v>0.43547049309501101</v>
      </c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104"/>
      <c r="H29" s="15"/>
    </row>
    <row r="30" spans="1:8" ht="15.75" x14ac:dyDescent="0.25">
      <c r="A30" s="70" t="s">
        <v>108</v>
      </c>
      <c r="B30" s="13"/>
      <c r="C30" s="14"/>
      <c r="D30" s="73"/>
      <c r="E30" s="74"/>
      <c r="F30" s="74"/>
      <c r="G30" s="104"/>
      <c r="H30" s="15"/>
    </row>
    <row r="31" spans="1:8" ht="15.75" x14ac:dyDescent="0.25">
      <c r="A31" s="70" t="s">
        <v>76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159</v>
      </c>
      <c r="B32" s="13"/>
      <c r="C32" s="14"/>
      <c r="D32" s="73">
        <v>1</v>
      </c>
      <c r="E32" s="74">
        <v>189912</v>
      </c>
      <c r="F32" s="74">
        <v>52273</v>
      </c>
      <c r="G32" s="104">
        <f>F32/E32</f>
        <v>0.2752485361641181</v>
      </c>
      <c r="H32" s="15"/>
    </row>
    <row r="33" spans="1:8" ht="15.75" x14ac:dyDescent="0.25">
      <c r="A33" s="70" t="s">
        <v>27</v>
      </c>
      <c r="B33" s="13"/>
      <c r="C33" s="14"/>
      <c r="D33" s="73">
        <v>2</v>
      </c>
      <c r="E33" s="74">
        <v>942639</v>
      </c>
      <c r="F33" s="74">
        <v>183143.6</v>
      </c>
      <c r="G33" s="104">
        <f>F33/E33</f>
        <v>0.19428816333718424</v>
      </c>
      <c r="H33" s="15"/>
    </row>
    <row r="34" spans="1:8" ht="15.75" x14ac:dyDescent="0.25">
      <c r="A34" s="70" t="s">
        <v>77</v>
      </c>
      <c r="B34" s="13"/>
      <c r="C34" s="14"/>
      <c r="D34" s="73">
        <v>3</v>
      </c>
      <c r="E34" s="74">
        <v>3058711</v>
      </c>
      <c r="F34" s="74">
        <v>424716.5</v>
      </c>
      <c r="G34" s="104">
        <f>F34/E34</f>
        <v>0.13885473325201367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78</v>
      </c>
      <c r="E39" s="82">
        <f>SUM(E9:E38)</f>
        <v>21031148</v>
      </c>
      <c r="F39" s="82">
        <f>SUM(F9:F38)</f>
        <v>4209870.96</v>
      </c>
      <c r="G39" s="106">
        <f>F39/E39</f>
        <v>0.2001731412854876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148</v>
      </c>
      <c r="B41" s="24"/>
      <c r="C41" s="24"/>
      <c r="D41" s="25"/>
      <c r="E41" s="87"/>
      <c r="F41" s="88"/>
      <c r="G41" s="107"/>
      <c r="H41" s="2"/>
    </row>
    <row r="42" spans="1:8" ht="15.75" x14ac:dyDescent="0.25">
      <c r="A42" s="26"/>
      <c r="B42" s="26"/>
      <c r="C42" s="26"/>
      <c r="D42" s="89"/>
      <c r="E42" s="25" t="s">
        <v>157</v>
      </c>
      <c r="F42" s="25" t="s">
        <v>157</v>
      </c>
      <c r="G42" s="108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142</v>
      </c>
      <c r="F43" s="88" t="s">
        <v>8</v>
      </c>
      <c r="G43" s="109" t="s">
        <v>143</v>
      </c>
      <c r="H43" s="2"/>
    </row>
    <row r="44" spans="1:8" ht="15.75" x14ac:dyDescent="0.25">
      <c r="A44" s="27" t="s">
        <v>10</v>
      </c>
      <c r="B44" s="28"/>
      <c r="C44" s="14"/>
      <c r="D44" s="73">
        <v>10</v>
      </c>
      <c r="E44" s="111">
        <v>789969.52</v>
      </c>
      <c r="F44" s="74">
        <v>43135.11</v>
      </c>
      <c r="G44" s="104">
        <f>1-(+F44/E44)</f>
        <v>0.94539648820881084</v>
      </c>
      <c r="H44" s="2"/>
    </row>
    <row r="45" spans="1:8" ht="15.75" x14ac:dyDescent="0.25">
      <c r="A45" s="27"/>
      <c r="B45" s="28"/>
      <c r="C45" s="14"/>
      <c r="D45" s="73"/>
      <c r="E45" s="111"/>
      <c r="F45" s="74"/>
      <c r="G45" s="104"/>
      <c r="H45" s="2"/>
    </row>
    <row r="46" spans="1:8" ht="15.75" x14ac:dyDescent="0.25">
      <c r="A46" s="27"/>
      <c r="B46" s="28"/>
      <c r="C46" s="14"/>
      <c r="D46" s="73"/>
      <c r="E46" s="111"/>
      <c r="F46" s="74"/>
      <c r="G46" s="104"/>
      <c r="H46" s="2"/>
    </row>
    <row r="47" spans="1:8" x14ac:dyDescent="0.2">
      <c r="A47" s="16" t="s">
        <v>149</v>
      </c>
      <c r="B47" s="30"/>
      <c r="C47" s="14"/>
      <c r="D47" s="77"/>
      <c r="E47" s="96"/>
      <c r="F47" s="74"/>
      <c r="G47" s="105"/>
      <c r="H47" s="2"/>
    </row>
    <row r="48" spans="1:8" x14ac:dyDescent="0.2">
      <c r="A48" s="16" t="s">
        <v>44</v>
      </c>
      <c r="B48" s="28"/>
      <c r="C48" s="14"/>
      <c r="D48" s="77"/>
      <c r="E48" s="95"/>
      <c r="F48" s="74"/>
      <c r="G48" s="105"/>
      <c r="H48" s="2"/>
    </row>
    <row r="49" spans="1:8" x14ac:dyDescent="0.2">
      <c r="A49" s="16" t="s">
        <v>30</v>
      </c>
      <c r="B49" s="28"/>
      <c r="C49" s="14"/>
      <c r="D49" s="77"/>
      <c r="E49" s="95"/>
      <c r="F49" s="74"/>
      <c r="G49" s="105"/>
      <c r="H49" s="2"/>
    </row>
    <row r="50" spans="1:8" ht="15.75" x14ac:dyDescent="0.25">
      <c r="A50" s="32"/>
      <c r="B50" s="18"/>
      <c r="C50" s="14"/>
      <c r="D50" s="77"/>
      <c r="E50" s="80"/>
      <c r="F50" s="80"/>
      <c r="G50" s="105"/>
      <c r="H50" s="2"/>
    </row>
    <row r="51" spans="1:8" ht="15.75" x14ac:dyDescent="0.25">
      <c r="A51" s="20" t="s">
        <v>150</v>
      </c>
      <c r="B51" s="20"/>
      <c r="C51" s="21"/>
      <c r="D51" s="138">
        <f>SUM(D44:D47)</f>
        <v>10</v>
      </c>
      <c r="E51" s="139">
        <f>SUM(E44:E50)</f>
        <v>789969.52</v>
      </c>
      <c r="F51" s="139">
        <f>SUM(F44:F50)</f>
        <v>43135.11</v>
      </c>
      <c r="G51" s="110">
        <f>1-(+F51/E51)</f>
        <v>0.94539648820881084</v>
      </c>
      <c r="H51" s="2"/>
    </row>
    <row r="52" spans="1:8" ht="15.75" x14ac:dyDescent="0.25">
      <c r="A52" s="22"/>
      <c r="B52" s="22"/>
      <c r="C52" s="22"/>
      <c r="D52" s="136"/>
      <c r="E52" s="137"/>
      <c r="F52" s="107"/>
      <c r="G52" s="107"/>
      <c r="H52" s="2"/>
    </row>
    <row r="53" spans="1:8" ht="18" x14ac:dyDescent="0.25">
      <c r="A53" s="23" t="s">
        <v>32</v>
      </c>
      <c r="B53" s="24"/>
      <c r="C53" s="24"/>
      <c r="D53" s="25"/>
      <c r="E53" s="87"/>
      <c r="F53" s="88"/>
      <c r="G53" s="107"/>
      <c r="H53" s="2"/>
    </row>
    <row r="54" spans="1:8" ht="15.75" x14ac:dyDescent="0.25">
      <c r="A54" s="26"/>
      <c r="B54" s="26"/>
      <c r="C54" s="26"/>
      <c r="D54" s="89"/>
      <c r="E54" s="25" t="s">
        <v>141</v>
      </c>
      <c r="F54" s="25" t="s">
        <v>141</v>
      </c>
      <c r="G54" s="108" t="s">
        <v>5</v>
      </c>
      <c r="H54" s="2"/>
    </row>
    <row r="55" spans="1:8" ht="15.75" x14ac:dyDescent="0.25">
      <c r="A55" s="26"/>
      <c r="B55" s="26"/>
      <c r="C55" s="26"/>
      <c r="D55" s="89" t="s">
        <v>6</v>
      </c>
      <c r="E55" s="90" t="s">
        <v>142</v>
      </c>
      <c r="F55" s="88" t="s">
        <v>8</v>
      </c>
      <c r="G55" s="109" t="s">
        <v>143</v>
      </c>
      <c r="H55" s="2"/>
    </row>
    <row r="56" spans="1:8" ht="15.75" x14ac:dyDescent="0.25">
      <c r="A56" s="27" t="s">
        <v>33</v>
      </c>
      <c r="B56" s="28"/>
      <c r="C56" s="14"/>
      <c r="D56" s="73">
        <v>97</v>
      </c>
      <c r="E56" s="74">
        <v>21855619.300000001</v>
      </c>
      <c r="F56" s="74">
        <v>1157366.81</v>
      </c>
      <c r="G56" s="104">
        <f>1-(+F56/E56)</f>
        <v>0.94704488607193116</v>
      </c>
      <c r="H56" s="15"/>
    </row>
    <row r="57" spans="1:8" ht="15.75" x14ac:dyDescent="0.25">
      <c r="A57" s="27" t="s">
        <v>34</v>
      </c>
      <c r="B57" s="28"/>
      <c r="C57" s="14"/>
      <c r="D57" s="73">
        <v>9</v>
      </c>
      <c r="E57" s="74">
        <v>6394950.3600000003</v>
      </c>
      <c r="F57" s="74">
        <v>579045.02</v>
      </c>
      <c r="G57" s="104">
        <f>1-(+F57/E57)</f>
        <v>0.9094527732972113</v>
      </c>
      <c r="H57" s="15"/>
    </row>
    <row r="58" spans="1:8" ht="15.75" x14ac:dyDescent="0.25">
      <c r="A58" s="27" t="s">
        <v>35</v>
      </c>
      <c r="B58" s="28"/>
      <c r="C58" s="14"/>
      <c r="D58" s="73">
        <v>306</v>
      </c>
      <c r="E58" s="74">
        <v>25156602.5</v>
      </c>
      <c r="F58" s="74">
        <v>1365175.71</v>
      </c>
      <c r="G58" s="104">
        <f>1-(+F58/E58)</f>
        <v>0.94573290610288097</v>
      </c>
      <c r="H58" s="15"/>
    </row>
    <row r="59" spans="1:8" ht="15.75" x14ac:dyDescent="0.25">
      <c r="A59" s="27" t="s">
        <v>36</v>
      </c>
      <c r="B59" s="28"/>
      <c r="C59" s="14"/>
      <c r="D59" s="73">
        <v>29</v>
      </c>
      <c r="E59" s="74">
        <v>3056615</v>
      </c>
      <c r="F59" s="74">
        <v>202743.35</v>
      </c>
      <c r="G59" s="104">
        <f>1-(+F59/E59)</f>
        <v>0.93367062911096099</v>
      </c>
      <c r="H59" s="15"/>
    </row>
    <row r="60" spans="1:8" ht="15.75" x14ac:dyDescent="0.25">
      <c r="A60" s="27" t="s">
        <v>37</v>
      </c>
      <c r="B60" s="28"/>
      <c r="C60" s="14"/>
      <c r="D60" s="73">
        <v>124</v>
      </c>
      <c r="E60" s="74">
        <v>27728113.969999999</v>
      </c>
      <c r="F60" s="74">
        <v>1760101.82</v>
      </c>
      <c r="G60" s="104">
        <f>1-(+F60/E60)</f>
        <v>0.93652284385788676</v>
      </c>
      <c r="H60" s="15"/>
    </row>
    <row r="61" spans="1:8" ht="15.75" x14ac:dyDescent="0.25">
      <c r="A61" s="27" t="s">
        <v>38</v>
      </c>
      <c r="B61" s="28"/>
      <c r="C61" s="14"/>
      <c r="D61" s="73"/>
      <c r="E61" s="74"/>
      <c r="F61" s="74"/>
      <c r="G61" s="104"/>
      <c r="H61" s="15"/>
    </row>
    <row r="62" spans="1:8" ht="15.75" x14ac:dyDescent="0.25">
      <c r="A62" s="27" t="s">
        <v>39</v>
      </c>
      <c r="B62" s="28"/>
      <c r="C62" s="14"/>
      <c r="D62" s="73">
        <v>55</v>
      </c>
      <c r="E62" s="74">
        <v>13558886.5</v>
      </c>
      <c r="F62" s="74">
        <v>806112.7</v>
      </c>
      <c r="G62" s="104">
        <f t="shared" ref="G62:G67" si="1">1-(+F62/E62)</f>
        <v>0.9405472787164344</v>
      </c>
      <c r="H62" s="15"/>
    </row>
    <row r="63" spans="1:8" ht="15.75" x14ac:dyDescent="0.25">
      <c r="A63" s="27" t="s">
        <v>40</v>
      </c>
      <c r="B63" s="28"/>
      <c r="C63" s="14"/>
      <c r="D63" s="73">
        <v>8</v>
      </c>
      <c r="E63" s="74">
        <v>1465510</v>
      </c>
      <c r="F63" s="74">
        <v>127013</v>
      </c>
      <c r="G63" s="104">
        <f t="shared" si="1"/>
        <v>0.91333187763986601</v>
      </c>
      <c r="H63" s="15"/>
    </row>
    <row r="64" spans="1:8" ht="15.75" x14ac:dyDescent="0.25">
      <c r="A64" s="54" t="s">
        <v>41</v>
      </c>
      <c r="B64" s="28"/>
      <c r="C64" s="14"/>
      <c r="D64" s="73">
        <v>6</v>
      </c>
      <c r="E64" s="74">
        <v>669850</v>
      </c>
      <c r="F64" s="74">
        <v>10975</v>
      </c>
      <c r="G64" s="104">
        <f t="shared" si="1"/>
        <v>0.98361573486601483</v>
      </c>
      <c r="H64" s="15"/>
    </row>
    <row r="65" spans="1:8" ht="15.75" x14ac:dyDescent="0.25">
      <c r="A65" s="55" t="s">
        <v>60</v>
      </c>
      <c r="B65" s="28"/>
      <c r="C65" s="14"/>
      <c r="D65" s="73">
        <v>2</v>
      </c>
      <c r="E65" s="74">
        <v>236400</v>
      </c>
      <c r="F65" s="74">
        <v>-27800</v>
      </c>
      <c r="G65" s="104">
        <f t="shared" si="1"/>
        <v>1.1175972927241964</v>
      </c>
      <c r="H65" s="15"/>
    </row>
    <row r="66" spans="1:8" ht="15.75" x14ac:dyDescent="0.25">
      <c r="A66" s="27" t="s">
        <v>101</v>
      </c>
      <c r="B66" s="28"/>
      <c r="C66" s="14"/>
      <c r="D66" s="73">
        <v>1375</v>
      </c>
      <c r="E66" s="74">
        <v>146359613.21000001</v>
      </c>
      <c r="F66" s="74">
        <v>16663871</v>
      </c>
      <c r="G66" s="104">
        <f t="shared" si="1"/>
        <v>0.88614433562289951</v>
      </c>
      <c r="H66" s="15"/>
    </row>
    <row r="67" spans="1:8" ht="15.75" x14ac:dyDescent="0.25">
      <c r="A67" s="71" t="s">
        <v>102</v>
      </c>
      <c r="B67" s="30"/>
      <c r="C67" s="14"/>
      <c r="D67" s="73">
        <v>3</v>
      </c>
      <c r="E67" s="74">
        <v>413452</v>
      </c>
      <c r="F67" s="74">
        <v>35641.760000000002</v>
      </c>
      <c r="G67" s="104">
        <f t="shared" si="1"/>
        <v>0.91379468475179704</v>
      </c>
      <c r="H67" s="15"/>
    </row>
    <row r="68" spans="1:8" x14ac:dyDescent="0.2">
      <c r="A68" s="31" t="s">
        <v>42</v>
      </c>
      <c r="B68" s="30"/>
      <c r="C68" s="14"/>
      <c r="D68" s="77"/>
      <c r="E68" s="96"/>
      <c r="F68" s="74"/>
      <c r="G68" s="105"/>
      <c r="H68" s="15"/>
    </row>
    <row r="69" spans="1:8" x14ac:dyDescent="0.2">
      <c r="A69" s="16" t="s">
        <v>43</v>
      </c>
      <c r="B69" s="28"/>
      <c r="C69" s="14"/>
      <c r="D69" s="77"/>
      <c r="E69" s="96"/>
      <c r="F69" s="74"/>
      <c r="G69" s="105"/>
      <c r="H69" s="15"/>
    </row>
    <row r="70" spans="1:8" x14ac:dyDescent="0.2">
      <c r="A70" s="16" t="s">
        <v>29</v>
      </c>
      <c r="B70" s="28"/>
      <c r="C70" s="14"/>
      <c r="D70" s="77"/>
      <c r="E70" s="95"/>
      <c r="F70" s="74"/>
      <c r="G70" s="105"/>
      <c r="H70" s="15"/>
    </row>
    <row r="71" spans="1:8" x14ac:dyDescent="0.2">
      <c r="A71" s="16" t="s">
        <v>30</v>
      </c>
      <c r="B71" s="28"/>
      <c r="C71" s="14"/>
      <c r="D71" s="77"/>
      <c r="E71" s="95"/>
      <c r="F71" s="74"/>
      <c r="G71" s="105"/>
      <c r="H71" s="15"/>
    </row>
    <row r="72" spans="1:8" ht="15.75" x14ac:dyDescent="0.25">
      <c r="A72" s="32"/>
      <c r="B72" s="18"/>
      <c r="C72" s="14"/>
      <c r="D72" s="77"/>
      <c r="E72" s="80"/>
      <c r="F72" s="80"/>
      <c r="G72" s="105"/>
      <c r="H72" s="2"/>
    </row>
    <row r="73" spans="1:8" ht="15.75" x14ac:dyDescent="0.25">
      <c r="A73" s="20" t="s">
        <v>45</v>
      </c>
      <c r="B73" s="20"/>
      <c r="C73" s="21"/>
      <c r="D73" s="81">
        <f>SUM(D56:D69)</f>
        <v>2014</v>
      </c>
      <c r="E73" s="82">
        <f>SUM(E56:E72)</f>
        <v>246895612.84</v>
      </c>
      <c r="F73" s="82">
        <f>SUM(F56:F72)</f>
        <v>22680246.170000002</v>
      </c>
      <c r="G73" s="110">
        <f>1-(+F73/E73)</f>
        <v>0.90813831842083859</v>
      </c>
      <c r="H73" s="2"/>
    </row>
    <row r="74" spans="1:8" x14ac:dyDescent="0.2">
      <c r="A74" s="33"/>
      <c r="B74" s="33"/>
      <c r="C74" s="33"/>
      <c r="D74" s="91"/>
      <c r="E74" s="92"/>
      <c r="F74" s="34"/>
      <c r="G74" s="34"/>
      <c r="H74" s="2"/>
    </row>
    <row r="75" spans="1:8" ht="18" x14ac:dyDescent="0.25">
      <c r="A75" s="35" t="s">
        <v>46</v>
      </c>
      <c r="B75" s="36"/>
      <c r="C75" s="36"/>
      <c r="D75" s="36"/>
      <c r="E75" s="36"/>
      <c r="F75" s="37">
        <f>F73+F39+F51</f>
        <v>26933252.240000002</v>
      </c>
      <c r="G75" s="36"/>
      <c r="H75" s="2"/>
    </row>
    <row r="76" spans="1:8" ht="18" x14ac:dyDescent="0.25">
      <c r="A76" s="35"/>
      <c r="B76" s="36"/>
      <c r="C76" s="36"/>
      <c r="D76" s="36"/>
      <c r="E76" s="36"/>
      <c r="F76" s="37"/>
      <c r="G76" s="36"/>
      <c r="H76" s="2"/>
    </row>
    <row r="77" spans="1:8" ht="15.75" x14ac:dyDescent="0.25">
      <c r="A77" s="4" t="s">
        <v>47</v>
      </c>
      <c r="B77" s="40"/>
      <c r="C77" s="40"/>
      <c r="D77" s="40"/>
      <c r="E77" s="40"/>
      <c r="F77" s="41"/>
      <c r="G77" s="40"/>
      <c r="H77" s="2"/>
    </row>
    <row r="78" spans="1:8" ht="15.75" x14ac:dyDescent="0.25">
      <c r="A78" s="4" t="s">
        <v>48</v>
      </c>
      <c r="B78" s="40"/>
      <c r="C78" s="40"/>
      <c r="D78" s="40"/>
      <c r="E78" s="40"/>
      <c r="F78" s="41"/>
      <c r="G78" s="40"/>
      <c r="H78" s="2"/>
    </row>
    <row r="79" spans="1:8" ht="15.75" x14ac:dyDescent="0.25">
      <c r="A79" s="4" t="s">
        <v>49</v>
      </c>
      <c r="B79" s="40"/>
      <c r="C79" s="40"/>
      <c r="D79" s="40"/>
      <c r="E79" s="40"/>
      <c r="F79" s="41"/>
      <c r="G79" s="40"/>
      <c r="H79" s="2"/>
    </row>
    <row r="80" spans="1:8" ht="15.75" x14ac:dyDescent="0.25">
      <c r="A80" s="4"/>
      <c r="B80" s="40"/>
      <c r="C80" s="40"/>
      <c r="D80" s="40"/>
      <c r="E80" s="40"/>
      <c r="F80" s="41"/>
      <c r="G80" s="40"/>
      <c r="H80" s="2"/>
    </row>
    <row r="81" spans="1:8" ht="18" x14ac:dyDescent="0.25">
      <c r="A81" s="42" t="s">
        <v>50</v>
      </c>
      <c r="B81" s="39"/>
      <c r="C81" s="39"/>
      <c r="D81" s="39"/>
      <c r="E81" s="39"/>
      <c r="F81" s="37"/>
      <c r="G81" s="39"/>
      <c r="H81" s="2"/>
    </row>
    <row r="82" spans="1:8" ht="18" x14ac:dyDescent="0.25">
      <c r="A82" s="43"/>
      <c r="B82" s="39"/>
      <c r="C82" s="39"/>
      <c r="D82" s="39"/>
      <c r="E82" s="37"/>
      <c r="F82" s="2"/>
      <c r="G82" s="2"/>
      <c r="H82" s="2"/>
    </row>
    <row r="83" spans="1:8" ht="18" x14ac:dyDescent="0.25">
      <c r="A83" s="116"/>
      <c r="B83" s="117"/>
      <c r="C83" s="117"/>
      <c r="D83" s="117"/>
      <c r="E83" s="44"/>
      <c r="F83" s="2"/>
      <c r="G83" s="2"/>
      <c r="H83" s="2"/>
    </row>
    <row r="84" spans="1:8" ht="18" x14ac:dyDescent="0.25">
      <c r="A84" s="43"/>
      <c r="B84" s="39"/>
      <c r="C84" s="39"/>
      <c r="D84" s="39"/>
      <c r="E84" s="45"/>
      <c r="F84" s="2"/>
      <c r="G84" s="2"/>
      <c r="H84" s="2"/>
    </row>
    <row r="85" spans="1:8" ht="18" x14ac:dyDescent="0.25">
      <c r="A85" s="43"/>
      <c r="B85" s="39"/>
      <c r="C85" s="39"/>
      <c r="D85" s="39"/>
      <c r="E85" s="46"/>
      <c r="F85" s="2"/>
      <c r="G85" s="2"/>
      <c r="H85" s="2"/>
    </row>
    <row r="86" spans="1:8" ht="18" x14ac:dyDescent="0.25">
      <c r="A86" s="43"/>
      <c r="B86" s="39"/>
      <c r="C86" s="39"/>
      <c r="D86" s="39"/>
      <c r="E86" s="37"/>
      <c r="F86" s="2"/>
      <c r="G86" s="2"/>
      <c r="H86" s="2"/>
    </row>
    <row r="87" spans="1:8" ht="18" x14ac:dyDescent="0.25">
      <c r="A87" s="43"/>
      <c r="B87" s="39"/>
      <c r="C87" s="39"/>
      <c r="D87" s="39"/>
      <c r="E87" s="37"/>
      <c r="F87" s="2"/>
      <c r="G87" s="2"/>
      <c r="H87" s="2"/>
    </row>
    <row r="88" spans="1:8" ht="18" x14ac:dyDescent="0.25">
      <c r="A88" s="43"/>
      <c r="B88" s="39"/>
      <c r="C88" s="39"/>
      <c r="D88" s="39"/>
      <c r="E88" s="44"/>
      <c r="F88" s="2"/>
      <c r="G88" s="2"/>
      <c r="H88" s="2"/>
    </row>
    <row r="89" spans="1:8" ht="18" x14ac:dyDescent="0.25">
      <c r="A89" s="43"/>
      <c r="B89" s="39"/>
      <c r="C89" s="39"/>
      <c r="D89" s="39"/>
      <c r="E89" s="45"/>
      <c r="F89" s="2"/>
      <c r="G89" s="2"/>
      <c r="H89" s="2"/>
    </row>
    <row r="90" spans="1:8" ht="18" x14ac:dyDescent="0.25">
      <c r="A90" s="43"/>
      <c r="B90" s="39"/>
      <c r="C90" s="39"/>
      <c r="D90" s="39"/>
      <c r="E90" s="45"/>
      <c r="F90" s="2"/>
      <c r="G90" s="2"/>
      <c r="H90" s="2"/>
    </row>
    <row r="91" spans="1:8" ht="18" x14ac:dyDescent="0.25">
      <c r="A91" s="43"/>
      <c r="B91" s="39"/>
      <c r="C91" s="39"/>
      <c r="D91" s="39"/>
      <c r="E91" s="45"/>
      <c r="F91" s="2"/>
      <c r="G91" s="2"/>
      <c r="H91" s="2"/>
    </row>
    <row r="92" spans="1:8" ht="18" x14ac:dyDescent="0.25">
      <c r="A92" s="43"/>
      <c r="B92" s="39"/>
      <c r="C92" s="39"/>
      <c r="D92" s="39"/>
      <c r="E92" s="47"/>
      <c r="F92" s="2"/>
      <c r="G92" s="2"/>
      <c r="H92" s="2"/>
    </row>
    <row r="93" spans="1:8" ht="18" x14ac:dyDescent="0.25">
      <c r="A93" s="43"/>
      <c r="B93" s="39"/>
      <c r="C93" s="39"/>
      <c r="D93" s="39"/>
      <c r="E93" s="39"/>
      <c r="F93" s="2"/>
      <c r="G93" s="2"/>
      <c r="H93" s="2"/>
    </row>
    <row r="94" spans="1:8" ht="15.75" x14ac:dyDescent="0.25">
      <c r="A94" s="48"/>
      <c r="B94" s="2"/>
      <c r="C94" s="2"/>
      <c r="D94" s="2"/>
      <c r="E94" s="2"/>
      <c r="F94" s="2"/>
      <c r="G94" s="2"/>
      <c r="H94" s="2"/>
    </row>
  </sheetData>
  <phoneticPr fontId="17" type="noConversion"/>
  <printOptions horizontalCentered="1"/>
  <pageMargins left="0.20624999999999999" right="0.5" top="0.31944444444444398" bottom="0.25" header="0.5" footer="0.5"/>
  <pageSetup scale="4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APRIL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8"/>
      <c r="C5" s="118"/>
      <c r="D5" s="61" t="s">
        <v>78</v>
      </c>
      <c r="E5" s="62"/>
      <c r="F5" s="8"/>
      <c r="G5" s="119"/>
      <c r="H5" s="2"/>
    </row>
    <row r="6" spans="1:8" ht="18" x14ac:dyDescent="0.25">
      <c r="A6" s="23" t="s">
        <v>3</v>
      </c>
      <c r="B6" s="118"/>
      <c r="C6" s="118"/>
      <c r="D6" s="118"/>
      <c r="E6" s="118"/>
      <c r="F6" s="119"/>
      <c r="G6" s="119"/>
      <c r="H6" s="2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111"/>
      <c r="G9" s="104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111"/>
      <c r="G10" s="104"/>
      <c r="H10" s="15"/>
    </row>
    <row r="11" spans="1:8" ht="15.75" x14ac:dyDescent="0.25">
      <c r="A11" s="93" t="s">
        <v>125</v>
      </c>
      <c r="B11" s="13"/>
      <c r="C11" s="14"/>
      <c r="D11" s="73"/>
      <c r="E11" s="99"/>
      <c r="F11" s="111"/>
      <c r="G11" s="104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111"/>
      <c r="G12" s="104"/>
      <c r="H12" s="15"/>
    </row>
    <row r="13" spans="1:8" ht="15.75" x14ac:dyDescent="0.25">
      <c r="A13" s="93" t="s">
        <v>74</v>
      </c>
      <c r="B13" s="13"/>
      <c r="C13" s="14"/>
      <c r="D13" s="73">
        <v>10</v>
      </c>
      <c r="E13" s="99">
        <v>2523542</v>
      </c>
      <c r="F13" s="111">
        <v>370694.5</v>
      </c>
      <c r="G13" s="104">
        <f>F13/E13</f>
        <v>0.14689452364969555</v>
      </c>
      <c r="H13" s="15"/>
    </row>
    <row r="14" spans="1:8" ht="15.75" x14ac:dyDescent="0.25">
      <c r="A14" s="93" t="s">
        <v>109</v>
      </c>
      <c r="B14" s="13"/>
      <c r="C14" s="14"/>
      <c r="D14" s="73">
        <v>2</v>
      </c>
      <c r="E14" s="99">
        <v>555671</v>
      </c>
      <c r="F14" s="111">
        <v>103115.5</v>
      </c>
      <c r="G14" s="104">
        <f>F14/E14</f>
        <v>0.18556933869141992</v>
      </c>
      <c r="H14" s="15"/>
    </row>
    <row r="15" spans="1:8" ht="15.75" x14ac:dyDescent="0.25">
      <c r="A15" s="93" t="s">
        <v>111</v>
      </c>
      <c r="B15" s="13"/>
      <c r="C15" s="14"/>
      <c r="D15" s="73"/>
      <c r="E15" s="99"/>
      <c r="F15" s="111"/>
      <c r="G15" s="104"/>
      <c r="H15" s="15"/>
    </row>
    <row r="16" spans="1:8" ht="15.75" x14ac:dyDescent="0.25">
      <c r="A16" s="93" t="s">
        <v>106</v>
      </c>
      <c r="B16" s="13"/>
      <c r="C16" s="14"/>
      <c r="D16" s="73">
        <v>1</v>
      </c>
      <c r="E16" s="99">
        <v>456007</v>
      </c>
      <c r="F16" s="111">
        <v>62570.5</v>
      </c>
      <c r="G16" s="104">
        <f>F16/E16</f>
        <v>0.13721390241816464</v>
      </c>
      <c r="H16" s="15"/>
    </row>
    <row r="17" spans="1:8" ht="15.75" x14ac:dyDescent="0.25">
      <c r="A17" s="93" t="s">
        <v>79</v>
      </c>
      <c r="B17" s="13"/>
      <c r="C17" s="14"/>
      <c r="D17" s="73">
        <v>2</v>
      </c>
      <c r="E17" s="99">
        <v>748893</v>
      </c>
      <c r="F17" s="111">
        <v>206086</v>
      </c>
      <c r="G17" s="104">
        <f>F17/E17</f>
        <v>0.27518751009823833</v>
      </c>
      <c r="H17" s="15"/>
    </row>
    <row r="18" spans="1:8" ht="15.75" x14ac:dyDescent="0.25">
      <c r="A18" s="70" t="s">
        <v>117</v>
      </c>
      <c r="B18" s="13"/>
      <c r="C18" s="14"/>
      <c r="D18" s="73">
        <v>1</v>
      </c>
      <c r="E18" s="99">
        <v>333290</v>
      </c>
      <c r="F18" s="111">
        <v>86353</v>
      </c>
      <c r="G18" s="104">
        <f>F18/E18</f>
        <v>0.25909268204866631</v>
      </c>
      <c r="H18" s="15"/>
    </row>
    <row r="19" spans="1:8" ht="15.75" x14ac:dyDescent="0.25">
      <c r="A19" s="93" t="s">
        <v>15</v>
      </c>
      <c r="B19" s="13"/>
      <c r="C19" s="14"/>
      <c r="D19" s="73">
        <v>2</v>
      </c>
      <c r="E19" s="99">
        <v>1408918</v>
      </c>
      <c r="F19" s="111">
        <v>345304</v>
      </c>
      <c r="G19" s="104">
        <f>F19/E19</f>
        <v>0.24508452585601148</v>
      </c>
      <c r="H19" s="15"/>
    </row>
    <row r="20" spans="1:8" ht="15.75" x14ac:dyDescent="0.25">
      <c r="A20" s="93" t="s">
        <v>59</v>
      </c>
      <c r="B20" s="13"/>
      <c r="C20" s="14"/>
      <c r="D20" s="73"/>
      <c r="E20" s="99"/>
      <c r="F20" s="111"/>
      <c r="G20" s="104"/>
      <c r="H20" s="15"/>
    </row>
    <row r="21" spans="1:8" ht="15.75" x14ac:dyDescent="0.25">
      <c r="A21" s="93" t="s">
        <v>100</v>
      </c>
      <c r="B21" s="13"/>
      <c r="C21" s="14"/>
      <c r="D21" s="73"/>
      <c r="E21" s="99"/>
      <c r="F21" s="111"/>
      <c r="G21" s="104"/>
      <c r="H21" s="15"/>
    </row>
    <row r="22" spans="1:8" ht="15.75" x14ac:dyDescent="0.25">
      <c r="A22" s="93" t="s">
        <v>128</v>
      </c>
      <c r="B22" s="13"/>
      <c r="C22" s="14"/>
      <c r="D22" s="73"/>
      <c r="E22" s="99"/>
      <c r="F22" s="111"/>
      <c r="G22" s="104"/>
      <c r="H22" s="15"/>
    </row>
    <row r="23" spans="1:8" ht="15.75" x14ac:dyDescent="0.25">
      <c r="A23" s="93" t="s">
        <v>118</v>
      </c>
      <c r="B23" s="13"/>
      <c r="C23" s="14"/>
      <c r="D23" s="73">
        <v>3</v>
      </c>
      <c r="E23" s="99">
        <v>926837</v>
      </c>
      <c r="F23" s="111">
        <v>221969.53</v>
      </c>
      <c r="G23" s="104">
        <f t="shared" ref="G23:G29" si="0">F23/E23</f>
        <v>0.23949144240033576</v>
      </c>
      <c r="H23" s="15"/>
    </row>
    <row r="24" spans="1:8" ht="15.75" x14ac:dyDescent="0.25">
      <c r="A24" s="93" t="s">
        <v>18</v>
      </c>
      <c r="B24" s="13"/>
      <c r="C24" s="14"/>
      <c r="D24" s="73">
        <v>2</v>
      </c>
      <c r="E24" s="99">
        <v>1012440</v>
      </c>
      <c r="F24" s="111">
        <v>4368.5</v>
      </c>
      <c r="G24" s="104">
        <f t="shared" si="0"/>
        <v>4.3148235944846115E-3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99">
        <v>844263</v>
      </c>
      <c r="F25" s="111">
        <v>247996.5</v>
      </c>
      <c r="G25" s="104">
        <f t="shared" si="0"/>
        <v>0.29374318192316851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111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111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111"/>
      <c r="G28" s="104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99">
        <v>42997</v>
      </c>
      <c r="F29" s="111">
        <v>15461</v>
      </c>
      <c r="G29" s="104">
        <f t="shared" si="0"/>
        <v>0.35958322673674908</v>
      </c>
      <c r="H29" s="15"/>
    </row>
    <row r="30" spans="1:8" ht="15.75" x14ac:dyDescent="0.25">
      <c r="A30" s="70" t="s">
        <v>67</v>
      </c>
      <c r="B30" s="13"/>
      <c r="C30" s="14"/>
      <c r="D30" s="73"/>
      <c r="E30" s="99"/>
      <c r="F30" s="111"/>
      <c r="G30" s="104"/>
      <c r="H30" s="15"/>
    </row>
    <row r="31" spans="1:8" ht="15.75" x14ac:dyDescent="0.25">
      <c r="A31" s="70" t="s">
        <v>80</v>
      </c>
      <c r="B31" s="13"/>
      <c r="C31" s="14"/>
      <c r="D31" s="73"/>
      <c r="E31" s="99"/>
      <c r="F31" s="111"/>
      <c r="G31" s="104"/>
      <c r="H31" s="15"/>
    </row>
    <row r="32" spans="1:8" ht="15.75" x14ac:dyDescent="0.25">
      <c r="A32" s="70" t="s">
        <v>113</v>
      </c>
      <c r="B32" s="13"/>
      <c r="C32" s="14"/>
      <c r="D32" s="73">
        <v>1</v>
      </c>
      <c r="E32" s="99">
        <v>60313</v>
      </c>
      <c r="F32" s="111">
        <v>26520</v>
      </c>
      <c r="G32" s="104">
        <f>F32/E32</f>
        <v>0.43970619932684496</v>
      </c>
      <c r="H32" s="15"/>
    </row>
    <row r="33" spans="1:8" ht="15.75" x14ac:dyDescent="0.25">
      <c r="A33" s="70" t="s">
        <v>27</v>
      </c>
      <c r="B33" s="13"/>
      <c r="C33" s="14"/>
      <c r="D33" s="73"/>
      <c r="E33" s="99"/>
      <c r="F33" s="111"/>
      <c r="G33" s="104"/>
      <c r="H33" s="15"/>
    </row>
    <row r="34" spans="1:8" ht="15.75" x14ac:dyDescent="0.25">
      <c r="A34" s="70" t="s">
        <v>77</v>
      </c>
      <c r="B34" s="13"/>
      <c r="C34" s="14"/>
      <c r="D34" s="73">
        <v>6</v>
      </c>
      <c r="E34" s="99">
        <v>3246816</v>
      </c>
      <c r="F34" s="111">
        <v>551931.5</v>
      </c>
      <c r="G34" s="104">
        <f>F34/E34</f>
        <v>0.16999161640203819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111"/>
      <c r="G35" s="105"/>
      <c r="H35" s="15"/>
    </row>
    <row r="36" spans="1:8" x14ac:dyDescent="0.2">
      <c r="A36" s="16" t="s">
        <v>44</v>
      </c>
      <c r="B36" s="13"/>
      <c r="C36" s="14"/>
      <c r="D36" s="77"/>
      <c r="E36" s="99"/>
      <c r="F36" s="111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35</v>
      </c>
      <c r="E39" s="82">
        <f>SUM(E9:E38)</f>
        <v>12159987</v>
      </c>
      <c r="F39" s="82">
        <f>SUM(F9:F38)</f>
        <v>2242370.5300000003</v>
      </c>
      <c r="G39" s="106">
        <f>F39/E39</f>
        <v>0.18440566836132311</v>
      </c>
      <c r="H39" s="15"/>
    </row>
    <row r="40" spans="1:8" ht="15.75" x14ac:dyDescent="0.25">
      <c r="A40" s="120"/>
      <c r="B40" s="121"/>
      <c r="C40" s="21"/>
      <c r="D40" s="122"/>
      <c r="E40" s="123"/>
      <c r="F40" s="123"/>
      <c r="G40" s="124"/>
      <c r="H40" s="15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7"/>
      <c r="H41" s="15"/>
    </row>
    <row r="42" spans="1:8" ht="15.75" x14ac:dyDescent="0.25">
      <c r="A42" s="26"/>
      <c r="B42" s="26"/>
      <c r="C42" s="26"/>
      <c r="D42" s="89"/>
      <c r="E42" s="25" t="s">
        <v>141</v>
      </c>
      <c r="F42" s="25" t="s">
        <v>141</v>
      </c>
      <c r="G42" s="108" t="s">
        <v>5</v>
      </c>
      <c r="H42" s="15"/>
    </row>
    <row r="43" spans="1:8" ht="15.75" x14ac:dyDescent="0.25">
      <c r="A43" s="26"/>
      <c r="B43" s="26"/>
      <c r="C43" s="26"/>
      <c r="D43" s="89" t="s">
        <v>6</v>
      </c>
      <c r="E43" s="90" t="s">
        <v>142</v>
      </c>
      <c r="F43" s="88" t="s">
        <v>8</v>
      </c>
      <c r="G43" s="109" t="s">
        <v>143</v>
      </c>
      <c r="H43" s="15"/>
    </row>
    <row r="44" spans="1:8" ht="15.75" x14ac:dyDescent="0.25">
      <c r="A44" s="27" t="s">
        <v>33</v>
      </c>
      <c r="B44" s="28"/>
      <c r="C44" s="14"/>
      <c r="D44" s="73">
        <v>147</v>
      </c>
      <c r="E44" s="74">
        <v>21885003.25</v>
      </c>
      <c r="F44" s="74">
        <v>1057689.77</v>
      </c>
      <c r="G44" s="104">
        <f>1-(+F44/E44)</f>
        <v>0.95167056829201069</v>
      </c>
      <c r="H44" s="15"/>
    </row>
    <row r="45" spans="1:8" ht="15.75" x14ac:dyDescent="0.25">
      <c r="A45" s="27" t="s">
        <v>34</v>
      </c>
      <c r="B45" s="28"/>
      <c r="C45" s="14"/>
      <c r="D45" s="73">
        <v>6</v>
      </c>
      <c r="E45" s="74">
        <v>3780326.37</v>
      </c>
      <c r="F45" s="74">
        <v>287293.40000000002</v>
      </c>
      <c r="G45" s="104">
        <f t="shared" ref="G45:G54" si="1">1-(+F45/E45)</f>
        <v>0.92400301670249707</v>
      </c>
      <c r="H45" s="15"/>
    </row>
    <row r="46" spans="1:8" ht="15.75" x14ac:dyDescent="0.25">
      <c r="A46" s="27" t="s">
        <v>35</v>
      </c>
      <c r="B46" s="28"/>
      <c r="C46" s="14"/>
      <c r="D46" s="73">
        <v>162</v>
      </c>
      <c r="E46" s="74">
        <v>23704280.23</v>
      </c>
      <c r="F46" s="74">
        <v>1213308.08</v>
      </c>
      <c r="G46" s="104">
        <f t="shared" si="1"/>
        <v>0.94881481031158055</v>
      </c>
      <c r="H46" s="15"/>
    </row>
    <row r="47" spans="1:8" ht="15.75" x14ac:dyDescent="0.25">
      <c r="A47" s="27" t="s">
        <v>36</v>
      </c>
      <c r="B47" s="28"/>
      <c r="C47" s="14"/>
      <c r="D47" s="73">
        <v>2</v>
      </c>
      <c r="E47" s="74">
        <v>880693.5</v>
      </c>
      <c r="F47" s="74">
        <v>33059.5</v>
      </c>
      <c r="G47" s="104">
        <f t="shared" si="1"/>
        <v>0.96246196889156099</v>
      </c>
      <c r="H47" s="15"/>
    </row>
    <row r="48" spans="1:8" ht="15.75" x14ac:dyDescent="0.25">
      <c r="A48" s="27" t="s">
        <v>37</v>
      </c>
      <c r="B48" s="28"/>
      <c r="C48" s="14"/>
      <c r="D48" s="73">
        <v>115</v>
      </c>
      <c r="E48" s="74">
        <v>14262661.789999999</v>
      </c>
      <c r="F48" s="74">
        <v>1076807.8700000001</v>
      </c>
      <c r="G48" s="104">
        <f t="shared" si="1"/>
        <v>0.92450161927313013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104"/>
      <c r="H49" s="2"/>
    </row>
    <row r="50" spans="1:8" ht="15.75" x14ac:dyDescent="0.25">
      <c r="A50" s="27" t="s">
        <v>39</v>
      </c>
      <c r="B50" s="28"/>
      <c r="C50" s="14"/>
      <c r="D50" s="73">
        <v>11</v>
      </c>
      <c r="E50" s="74">
        <v>2946780</v>
      </c>
      <c r="F50" s="74">
        <v>166605</v>
      </c>
      <c r="G50" s="104">
        <f t="shared" si="1"/>
        <v>0.94346201616679903</v>
      </c>
      <c r="H50" s="2"/>
    </row>
    <row r="51" spans="1:8" ht="15.75" x14ac:dyDescent="0.25">
      <c r="A51" s="27" t="s">
        <v>40</v>
      </c>
      <c r="B51" s="28"/>
      <c r="C51" s="14"/>
      <c r="D51" s="73">
        <v>4</v>
      </c>
      <c r="E51" s="74">
        <v>1019940</v>
      </c>
      <c r="F51" s="74">
        <v>10140</v>
      </c>
      <c r="G51" s="104">
        <f t="shared" si="1"/>
        <v>0.99005823871992471</v>
      </c>
      <c r="H51" s="2"/>
    </row>
    <row r="52" spans="1:8" ht="15.75" x14ac:dyDescent="0.25">
      <c r="A52" s="54" t="s">
        <v>41</v>
      </c>
      <c r="B52" s="28"/>
      <c r="C52" s="14"/>
      <c r="D52" s="73">
        <v>2</v>
      </c>
      <c r="E52" s="74">
        <v>351975</v>
      </c>
      <c r="F52" s="74">
        <v>28420</v>
      </c>
      <c r="G52" s="104">
        <f t="shared" si="1"/>
        <v>0.91925562895091983</v>
      </c>
      <c r="H52" s="2"/>
    </row>
    <row r="53" spans="1:8" ht="15.75" x14ac:dyDescent="0.25">
      <c r="A53" s="55" t="s">
        <v>60</v>
      </c>
      <c r="B53" s="28"/>
      <c r="C53" s="14"/>
      <c r="D53" s="73"/>
      <c r="E53" s="74"/>
      <c r="F53" s="74"/>
      <c r="G53" s="104"/>
      <c r="H53" s="2"/>
    </row>
    <row r="54" spans="1:8" ht="15.75" x14ac:dyDescent="0.25">
      <c r="A54" s="27" t="s">
        <v>101</v>
      </c>
      <c r="B54" s="28"/>
      <c r="C54" s="14"/>
      <c r="D54" s="73">
        <v>1450</v>
      </c>
      <c r="E54" s="74">
        <v>116456265.81</v>
      </c>
      <c r="F54" s="74">
        <v>13022709.550000001</v>
      </c>
      <c r="G54" s="104">
        <f t="shared" si="1"/>
        <v>0.88817510625622553</v>
      </c>
      <c r="H54" s="2"/>
    </row>
    <row r="55" spans="1:8" ht="15.75" x14ac:dyDescent="0.25">
      <c r="A55" s="71" t="s">
        <v>102</v>
      </c>
      <c r="B55" s="30"/>
      <c r="C55" s="14"/>
      <c r="D55" s="73"/>
      <c r="E55" s="74"/>
      <c r="F55" s="74"/>
      <c r="G55" s="104"/>
      <c r="H55" s="2"/>
    </row>
    <row r="56" spans="1:8" x14ac:dyDescent="0.2">
      <c r="A56" s="16" t="s">
        <v>42</v>
      </c>
      <c r="B56" s="30"/>
      <c r="C56" s="14"/>
      <c r="D56" s="77"/>
      <c r="E56" s="96"/>
      <c r="F56" s="74"/>
      <c r="G56" s="105"/>
      <c r="H56" s="2"/>
    </row>
    <row r="57" spans="1:8" x14ac:dyDescent="0.2">
      <c r="A57" s="16" t="s">
        <v>43</v>
      </c>
      <c r="B57" s="28"/>
      <c r="C57" s="14"/>
      <c r="D57" s="77"/>
      <c r="E57" s="96"/>
      <c r="F57" s="74"/>
      <c r="G57" s="105"/>
      <c r="H57" s="2"/>
    </row>
    <row r="58" spans="1:8" x14ac:dyDescent="0.2">
      <c r="A58" s="16" t="s">
        <v>44</v>
      </c>
      <c r="B58" s="28"/>
      <c r="C58" s="14"/>
      <c r="D58" s="77"/>
      <c r="E58" s="95"/>
      <c r="F58" s="74"/>
      <c r="G58" s="105"/>
      <c r="H58" s="2"/>
    </row>
    <row r="59" spans="1:8" x14ac:dyDescent="0.2">
      <c r="A59" s="16" t="s">
        <v>30</v>
      </c>
      <c r="B59" s="28"/>
      <c r="C59" s="14"/>
      <c r="D59" s="77"/>
      <c r="E59" s="95"/>
      <c r="F59" s="74"/>
      <c r="G59" s="105"/>
      <c r="H59" s="2"/>
    </row>
    <row r="60" spans="1:8" ht="15.75" x14ac:dyDescent="0.25">
      <c r="A60" s="32"/>
      <c r="B60" s="18"/>
      <c r="C60" s="14"/>
      <c r="D60" s="77"/>
      <c r="E60" s="80"/>
      <c r="F60" s="80"/>
      <c r="G60" s="105"/>
      <c r="H60" s="2"/>
    </row>
    <row r="61" spans="1:8" ht="15.75" x14ac:dyDescent="0.25">
      <c r="A61" s="20" t="s">
        <v>45</v>
      </c>
      <c r="B61" s="20"/>
      <c r="C61" s="21"/>
      <c r="D61" s="81">
        <f>SUM(D44:D57)</f>
        <v>1899</v>
      </c>
      <c r="E61" s="82">
        <f>SUM(E44:E60)</f>
        <v>185287925.94999999</v>
      </c>
      <c r="F61" s="82">
        <f>SUM(F44:F60)</f>
        <v>16896033.170000002</v>
      </c>
      <c r="G61" s="110">
        <f>1-(+F61/E61)</f>
        <v>0.9088120119896026</v>
      </c>
      <c r="H61" s="2"/>
    </row>
    <row r="62" spans="1:8" x14ac:dyDescent="0.2">
      <c r="A62" s="33"/>
      <c r="B62" s="33"/>
      <c r="C62" s="33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6"/>
      <c r="D63" s="36"/>
      <c r="E63" s="36"/>
      <c r="F63" s="37">
        <f>F61+F27</f>
        <v>16896033.170000002</v>
      </c>
      <c r="G63" s="36"/>
      <c r="H63" s="2"/>
    </row>
    <row r="64" spans="1:8" ht="18" x14ac:dyDescent="0.25">
      <c r="A64" s="43"/>
      <c r="B64" s="39"/>
      <c r="C64" s="39"/>
      <c r="D64" s="39"/>
      <c r="E64" s="44"/>
      <c r="F64" s="2"/>
      <c r="G64" s="2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9"/>
      <c r="F70" s="2"/>
      <c r="G70" s="2"/>
      <c r="H70" s="2"/>
    </row>
    <row r="71" spans="1:8" ht="15.75" x14ac:dyDescent="0.25">
      <c r="A71" s="48"/>
      <c r="B71" s="2"/>
      <c r="C71" s="2"/>
      <c r="D71" s="2"/>
      <c r="E71" s="2"/>
      <c r="F71" s="2"/>
      <c r="G71" s="2"/>
      <c r="H71" s="2"/>
    </row>
  </sheetData>
  <phoneticPr fontId="17" type="noConversion"/>
  <printOptions horizontalCentered="1"/>
  <pageMargins left="0.75" right="0.75" top="0.25" bottom="0.25" header="0.5" footer="0.5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ARG</vt:lpstr>
      <vt:lpstr>CARUTHERSVILLE</vt:lpstr>
      <vt:lpstr>HOLLYWOOD</vt:lpstr>
      <vt:lpstr>HARKC</vt:lpstr>
      <vt:lpstr>CASINOKC</vt:lpstr>
      <vt:lpstr>AMERKC</vt:lpstr>
      <vt:lpstr>LAGRANGE</vt:lpstr>
      <vt:lpstr>AMERSC</vt:lpstr>
      <vt:lpstr>RIVERCITY</vt:lpstr>
      <vt:lpstr>LUMIERE</vt:lpstr>
      <vt:lpstr>ISLEBV</vt:lpstr>
      <vt:lpstr>STJO</vt:lpstr>
      <vt:lpstr>CAPE</vt:lpstr>
      <vt:lpstr>STATE TOTALS</vt:lpstr>
      <vt:lpstr>'STATE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Goforth</dc:creator>
  <cp:lastModifiedBy>webteam-prod</cp:lastModifiedBy>
  <cp:lastPrinted>2021-06-09T15:11:19Z</cp:lastPrinted>
  <dcterms:created xsi:type="dcterms:W3CDTF">2012-06-07T14:04:25Z</dcterms:created>
  <dcterms:modified xsi:type="dcterms:W3CDTF">2021-06-09T19:49:38Z</dcterms:modified>
</cp:coreProperties>
</file>