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5" i="7"/>
  <c r="G14" i="7"/>
  <c r="G9" i="7"/>
  <c r="F73" i="10"/>
  <c r="F75" i="10"/>
  <c r="E73" i="10"/>
  <c r="D73" i="10"/>
  <c r="G66" i="10"/>
  <c r="G64" i="10"/>
  <c r="G62" i="10"/>
  <c r="G61" i="10"/>
  <c r="G60" i="10"/>
  <c r="G59" i="10"/>
  <c r="G58" i="10"/>
  <c r="G57" i="10"/>
  <c r="G56" i="10"/>
  <c r="F51" i="10"/>
  <c r="G51" i="10"/>
  <c r="E51" i="10"/>
  <c r="D51" i="10"/>
  <c r="G45" i="10"/>
  <c r="G44" i="10"/>
  <c r="F39" i="10"/>
  <c r="G39" i="10"/>
  <c r="E39" i="10"/>
  <c r="D39" i="10"/>
  <c r="G34" i="10"/>
  <c r="G33" i="10"/>
  <c r="G29" i="10"/>
  <c r="G25" i="10"/>
  <c r="G21" i="10"/>
  <c r="G20" i="10"/>
  <c r="G19" i="10"/>
  <c r="G17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3" i="11"/>
  <c r="G22" i="11"/>
  <c r="G18" i="11"/>
  <c r="G15" i="11"/>
  <c r="G13" i="11"/>
  <c r="G10" i="11"/>
  <c r="F73" i="8"/>
  <c r="F75" i="8"/>
  <c r="E73" i="8"/>
  <c r="D73" i="8"/>
  <c r="G66" i="8"/>
  <c r="G65" i="8"/>
  <c r="G64" i="8"/>
  <c r="G63" i="8"/>
  <c r="G62" i="8"/>
  <c r="G60" i="8"/>
  <c r="G59" i="8"/>
  <c r="G58" i="8"/>
  <c r="G57" i="8"/>
  <c r="G56" i="8"/>
  <c r="G51" i="8"/>
  <c r="F51" i="8"/>
  <c r="E51" i="8"/>
  <c r="D51" i="8"/>
  <c r="G44" i="8"/>
  <c r="F39" i="8"/>
  <c r="G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0" i="6"/>
  <c r="G29" i="6"/>
  <c r="G25" i="6"/>
  <c r="G24" i="6"/>
  <c r="G23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7" i="5"/>
  <c r="G14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30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G60" i="2"/>
  <c r="F60" i="2"/>
  <c r="E60" i="2"/>
  <c r="D60" i="2"/>
  <c r="G54" i="2"/>
  <c r="G53" i="2"/>
  <c r="G50" i="2"/>
  <c r="G48" i="2"/>
  <c r="G47" i="2"/>
  <c r="G46" i="2"/>
  <c r="G44" i="2"/>
  <c r="F39" i="2"/>
  <c r="F62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29" i="1"/>
  <c r="G25" i="1"/>
  <c r="G24" i="1"/>
  <c r="G23" i="1"/>
  <c r="G20" i="1"/>
  <c r="G18" i="1"/>
  <c r="G16" i="1"/>
  <c r="G15" i="1"/>
  <c r="G13" i="1"/>
  <c r="G11" i="1"/>
  <c r="G10" i="1"/>
  <c r="G61" i="14"/>
  <c r="G60" i="12"/>
  <c r="G60" i="7"/>
  <c r="G73" i="10"/>
  <c r="G61" i="9"/>
  <c r="G61" i="11"/>
  <c r="G73" i="8"/>
  <c r="G62" i="6"/>
  <c r="G62" i="5"/>
  <c r="G62" i="4"/>
  <c r="G62" i="3"/>
  <c r="G39" i="2"/>
  <c r="G60" i="1"/>
  <c r="B13" i="13"/>
  <c r="B12" i="13"/>
  <c r="B14" i="13"/>
  <c r="B11" i="13"/>
  <c r="B17" i="13"/>
  <c r="B6" i="13"/>
  <c r="B7" i="13"/>
  <c r="A3" i="14"/>
  <c r="A4" i="13"/>
  <c r="A3" i="12"/>
  <c r="A3" i="11"/>
  <c r="A3" i="10"/>
  <c r="A3" i="9"/>
  <c r="A3" i="8"/>
  <c r="A3" i="7"/>
  <c r="A3" i="6"/>
  <c r="A3" i="5"/>
  <c r="A3" i="4"/>
  <c r="A3" i="3"/>
  <c r="A3" i="2"/>
  <c r="B16" i="13"/>
  <c r="B8" i="13"/>
  <c r="B18" i="13"/>
  <c r="B9" i="13"/>
  <c r="B19" i="13"/>
  <c r="B21" i="13"/>
</calcChain>
</file>

<file path=xl/sharedStrings.xml><?xml version="1.0" encoding="utf-8"?>
<sst xmlns="http://schemas.openxmlformats.org/spreadsheetml/2006/main" count="967" uniqueCount="161">
  <si>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</si>
  <si>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</si>
  <si>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</si>
  <si>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</si>
  <si>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</si>
  <si>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</si>
  <si>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</si>
  <si>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</si>
  <si>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</si>
  <si>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</si>
  <si>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</si>
  <si>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</si>
  <si>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</si>
  <si>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</si>
  <si>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</si>
  <si>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</si>
  <si>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</si>
  <si>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</si>
  <si>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</si>
  <si>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</si>
  <si>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</si>
  <si>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</si>
  <si>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</si>
  <si>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</si>
  <si>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</si>
  <si>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</si>
  <si>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</si>
  <si>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</si>
  <si>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</si>
  <si>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</si>
  <si>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</si>
  <si>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</si>
  <si>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</si>
  <si>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</si>
  <si>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</si>
  <si>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</si>
  <si>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</si>
  <si>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</si>
  <si>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</si>
  <si>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</si>
  <si>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</si>
  <si>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</si>
  <si>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</si>
  <si>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</si>
  <si>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</si>
  <si>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</si>
  <si>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</si>
  <si>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</si>
  <si>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</si>
  <si>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</si>
  <si>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</si>
  <si>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</si>
  <si>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</si>
  <si>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</si>
  <si>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</si>
  <si>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</si>
  <si>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</si>
  <si>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</si>
  <si>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</si>
  <si>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</si>
  <si>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</si>
  <si>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</si>
  <si>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</si>
  <si>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</si>
  <si>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</si>
  <si>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</si>
  <si>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</si>
  <si>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</si>
  <si>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</si>
  <si>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</si>
  <si>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</si>
  <si>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</si>
  <si>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</si>
  <si>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</si>
  <si>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</si>
  <si>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</si>
  <si>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</si>
  <si>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</si>
  <si>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</si>
  <si>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</si>
  <si>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</si>
  <si>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</si>
  <si>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</si>
  <si>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</si>
  <si>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</si>
  <si>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</si>
  <si>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</si>
  <si>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</si>
  <si>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</si>
  <si>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</si>
  <si>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</si>
  <si>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</si>
  <si>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</si>
  <si>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</si>
  <si>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</si>
  <si>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</si>
  <si>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</si>
  <si>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</si>
  <si>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</si>
  <si>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</si>
  <si>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</si>
  <si>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</si>
  <si>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</si>
  <si>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</si>
  <si>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</si>
  <si>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</si>
  <si>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</si>
  <si>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</si>
  <si>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</si>
  <si>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</si>
  <si>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</si>
  <si>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</si>
  <si>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</si>
  <si>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</si>
  <si>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</si>
  <si>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</si>
  <si>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</si>
  <si>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</si>
  <si>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</si>
  <si>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</si>
  <si>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</si>
  <si>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</si>
  <si>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</si>
  <si>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</si>
  <si>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</si>
  <si>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</si>
  <si>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</si>
  <si>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</si>
  <si>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</si>
  <si>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</si>
  <si>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</si>
  <si>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</si>
  <si>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</si>
  <si>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</si>
  <si>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</si>
  <si>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</si>
  <si>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</si>
  <si>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</si>
  <si>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</si>
  <si>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</si>
  <si>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</si>
  <si>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</si>
  <si>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</si>
  <si>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</si>
  <si>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</si>
  <si>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</si>
  <si>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</si>
  <si>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</si>
  <si>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</si>
  <si>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</si>
  <si>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</si>
  <si>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</si>
  <si>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</si>
  <si>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</si>
  <si>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</si>
  <si>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</si>
  <si>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</si>
  <si>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</si>
  <si>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</si>
  <si>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</si>
  <si>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>MONTH ENDED:  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</si>
</sst>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157</v>
      </c>
      <c r="B10" s="13"/>
      <c r="C10" s="14"/>
      <c r="D10" s="73">
        <v>1</v>
      </c>
      <c r="E10" s="74">
        <v>67343</v>
      </c>
      <c r="F10" s="74">
        <v>20429.5</v>
      </c>
      <c r="G10" s="75">
        <f>F10/E10</f>
        <v>0.30336486346019631</v>
      </c>
      <c r="H10" s="15"/>
    </row>
    <row r="11" spans="1:8" ht="15.75" x14ac:dyDescent="0.25">
      <c r="A11" s="93" t="s">
        <v>110</v>
      </c>
      <c r="B11" s="13"/>
      <c r="C11" s="14"/>
      <c r="D11" s="73">
        <v>2</v>
      </c>
      <c r="E11" s="74">
        <v>758080</v>
      </c>
      <c r="F11" s="74">
        <v>99284.5</v>
      </c>
      <c r="G11" s="75">
        <f>F11/E11</f>
        <v>0.1309683674546222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>
        <v>1</v>
      </c>
      <c r="E13" s="74">
        <v>163481</v>
      </c>
      <c r="F13" s="74">
        <v>57625</v>
      </c>
      <c r="G13" s="75">
        <f>F13/E13</f>
        <v>0.35248744502419244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121</v>
      </c>
      <c r="B15" s="13"/>
      <c r="C15" s="14"/>
      <c r="D15" s="73">
        <v>2</v>
      </c>
      <c r="E15" s="74">
        <v>372762</v>
      </c>
      <c r="F15" s="74">
        <v>108181</v>
      </c>
      <c r="G15" s="75">
        <f>F15/E15</f>
        <v>0.29021466780412164</v>
      </c>
      <c r="H15" s="15"/>
    </row>
    <row r="16" spans="1:8" ht="15.75" x14ac:dyDescent="0.25">
      <c r="A16" s="93" t="s">
        <v>128</v>
      </c>
      <c r="B16" s="13"/>
      <c r="C16" s="14"/>
      <c r="D16" s="73">
        <v>2</v>
      </c>
      <c r="E16" s="74">
        <v>2383276</v>
      </c>
      <c r="F16" s="74">
        <v>449613.5</v>
      </c>
      <c r="G16" s="75">
        <f>F16/E16</f>
        <v>0.1886535592184875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446334</v>
      </c>
      <c r="F18" s="74">
        <v>11827</v>
      </c>
      <c r="G18" s="75">
        <f>F18/E18</f>
        <v>2.6498093356096555E-2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139381</v>
      </c>
      <c r="F20" s="74">
        <v>32888</v>
      </c>
      <c r="G20" s="75">
        <f t="shared" ref="G20:G25" si="0">F20/E20</f>
        <v>0.2359575551904492</v>
      </c>
      <c r="H20" s="15"/>
    </row>
    <row r="21" spans="1:8" ht="15.75" x14ac:dyDescent="0.25">
      <c r="A21" s="93" t="s">
        <v>129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2116521</v>
      </c>
      <c r="F23" s="74">
        <v>139543.5</v>
      </c>
      <c r="G23" s="75">
        <f t="shared" si="0"/>
        <v>6.5930600263356703E-2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16151</v>
      </c>
      <c r="F24" s="74">
        <v>5969</v>
      </c>
      <c r="G24" s="75">
        <f t="shared" si="0"/>
        <v>0.36957463934121726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401683</v>
      </c>
      <c r="F25" s="74">
        <v>97079.5</v>
      </c>
      <c r="G25" s="75">
        <f t="shared" si="0"/>
        <v>0.24168187351717649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6">
        <v>23553</v>
      </c>
      <c r="F29" s="76">
        <v>5737</v>
      </c>
      <c r="G29" s="75">
        <f>F29/E29</f>
        <v>0.24357831274147668</v>
      </c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1810663</v>
      </c>
      <c r="F31" s="76">
        <v>315192.5</v>
      </c>
      <c r="G31" s="75">
        <f>F31/E31</f>
        <v>0.17407573910771912</v>
      </c>
      <c r="H31" s="15"/>
    </row>
    <row r="32" spans="1:8" ht="15.75" x14ac:dyDescent="0.25">
      <c r="A32" s="70" t="s">
        <v>123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76">
        <v>48441</v>
      </c>
      <c r="F33" s="76">
        <v>13074</v>
      </c>
      <c r="G33" s="75">
        <f>F33/E33</f>
        <v>0.26989533659503312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8747669</v>
      </c>
      <c r="F39" s="82">
        <f>SUM(F9:F38)</f>
        <v>1356444</v>
      </c>
      <c r="G39" s="83">
        <f>F39/E39</f>
        <v>0.15506348033973394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90</v>
      </c>
      <c r="E44" s="74">
        <v>8504285.25</v>
      </c>
      <c r="F44" s="74">
        <v>448756.36</v>
      </c>
      <c r="G44" s="75">
        <f t="shared" ref="G44:G50" si="1">1-(+F44/E44)</f>
        <v>0.94723173708219632</v>
      </c>
      <c r="H44" s="15"/>
    </row>
    <row r="45" spans="1:8" ht="15.75" x14ac:dyDescent="0.25">
      <c r="A45" s="27" t="s">
        <v>34</v>
      </c>
      <c r="B45" s="28"/>
      <c r="C45" s="14"/>
      <c r="D45" s="73">
        <v>11</v>
      </c>
      <c r="E45" s="74">
        <v>3216293.9</v>
      </c>
      <c r="F45" s="74">
        <v>390405.75</v>
      </c>
      <c r="G45" s="75">
        <f t="shared" si="1"/>
        <v>0.87861627011138499</v>
      </c>
      <c r="H45" s="15"/>
    </row>
    <row r="46" spans="1:8" ht="15.75" x14ac:dyDescent="0.25">
      <c r="A46" s="27" t="s">
        <v>35</v>
      </c>
      <c r="B46" s="28"/>
      <c r="C46" s="14"/>
      <c r="D46" s="73">
        <v>80</v>
      </c>
      <c r="E46" s="74">
        <v>5409243.75</v>
      </c>
      <c r="F46" s="74">
        <v>385837.62</v>
      </c>
      <c r="G46" s="75">
        <f t="shared" si="1"/>
        <v>0.92867069079665709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876303.5</v>
      </c>
      <c r="F47" s="74">
        <v>16207</v>
      </c>
      <c r="G47" s="75">
        <f t="shared" si="1"/>
        <v>0.98150526615493372</v>
      </c>
      <c r="H47" s="15"/>
    </row>
    <row r="48" spans="1:8" ht="15.75" x14ac:dyDescent="0.25">
      <c r="A48" s="27" t="s">
        <v>37</v>
      </c>
      <c r="B48" s="28"/>
      <c r="C48" s="14"/>
      <c r="D48" s="73">
        <v>111</v>
      </c>
      <c r="E48" s="74">
        <v>11993017.17</v>
      </c>
      <c r="F48" s="74">
        <v>950310.94</v>
      </c>
      <c r="G48" s="75">
        <f t="shared" si="1"/>
        <v>0.92076131247629989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1152288</v>
      </c>
      <c r="F49" s="74">
        <v>66296</v>
      </c>
      <c r="G49" s="75">
        <f t="shared" si="1"/>
        <v>0.94246577244577745</v>
      </c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1076447.48</v>
      </c>
      <c r="F50" s="74">
        <v>109742.48</v>
      </c>
      <c r="G50" s="75">
        <f t="shared" si="1"/>
        <v>0.89805124537984893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198550</v>
      </c>
      <c r="F52" s="74">
        <v>4876</v>
      </c>
      <c r="G52" s="75">
        <f>1-(+F52/E52)</f>
        <v>0.97544195416771595</v>
      </c>
      <c r="H52" s="15"/>
    </row>
    <row r="53" spans="1:8" ht="15.75" x14ac:dyDescent="0.25">
      <c r="A53" s="29" t="s">
        <v>61</v>
      </c>
      <c r="B53" s="30"/>
      <c r="C53" s="14"/>
      <c r="D53" s="73">
        <v>825</v>
      </c>
      <c r="E53" s="74">
        <v>68473418.019999996</v>
      </c>
      <c r="F53" s="74">
        <v>7621932.7699999996</v>
      </c>
      <c r="G53" s="75">
        <f>1-(+F53/E53)</f>
        <v>0.88868771283224457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1145</v>
      </c>
      <c r="E60" s="82">
        <f>SUM(E44:E59)</f>
        <v>100899847.06999999</v>
      </c>
      <c r="F60" s="82">
        <f>SUM(F44:F59)</f>
        <v>9994364.9199999999</v>
      </c>
      <c r="G60" s="83">
        <f>1-(+F60/E60)</f>
        <v>0.90094767028669198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11350808.92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82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74">
        <v>134510</v>
      </c>
      <c r="F10" s="74">
        <v>13842.5</v>
      </c>
      <c r="G10" s="104">
        <f>F10/E10</f>
        <v>0.10291056427031448</v>
      </c>
      <c r="H10" s="15"/>
    </row>
    <row r="11" spans="1:8" ht="15.75" x14ac:dyDescent="0.25">
      <c r="A11" s="93" t="s">
        <v>126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44210</v>
      </c>
      <c r="F12" s="74">
        <v>-1512</v>
      </c>
      <c r="G12" s="104">
        <f>F12/E12</f>
        <v>-3.4200407147704143E-2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110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112</v>
      </c>
      <c r="B15" s="13"/>
      <c r="C15" s="14"/>
      <c r="D15" s="73">
        <v>12</v>
      </c>
      <c r="E15" s="74">
        <v>2280663</v>
      </c>
      <c r="F15" s="74">
        <v>475748</v>
      </c>
      <c r="G15" s="104">
        <f>F15/E15</f>
        <v>0.20860074460803724</v>
      </c>
      <c r="H15" s="15"/>
    </row>
    <row r="16" spans="1:8" ht="15.75" x14ac:dyDescent="0.25">
      <c r="A16" s="93" t="s">
        <v>107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80</v>
      </c>
      <c r="B17" s="13"/>
      <c r="C17" s="14"/>
      <c r="D17" s="73">
        <v>1</v>
      </c>
      <c r="E17" s="74">
        <v>93779</v>
      </c>
      <c r="F17" s="74">
        <v>1501</v>
      </c>
      <c r="G17" s="104">
        <f>F17/E17</f>
        <v>1.6005715565318462E-2</v>
      </c>
      <c r="H17" s="15"/>
    </row>
    <row r="18" spans="1:8" ht="15.75" x14ac:dyDescent="0.25">
      <c r="A18" s="70" t="s">
        <v>118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576689</v>
      </c>
      <c r="F19" s="74">
        <v>64639</v>
      </c>
      <c r="G19" s="104">
        <f>F19/E19</f>
        <v>0.11208641052629753</v>
      </c>
      <c r="H19" s="15"/>
    </row>
    <row r="20" spans="1:8" ht="15.75" x14ac:dyDescent="0.25">
      <c r="A20" s="93" t="s">
        <v>59</v>
      </c>
      <c r="B20" s="13"/>
      <c r="C20" s="14"/>
      <c r="D20" s="73">
        <v>1</v>
      </c>
      <c r="E20" s="74">
        <v>1150</v>
      </c>
      <c r="F20" s="74">
        <v>-192</v>
      </c>
      <c r="G20" s="104">
        <f>F20/E20</f>
        <v>-0.16695652173913045</v>
      </c>
      <c r="H20" s="15"/>
    </row>
    <row r="21" spans="1:8" ht="15.75" x14ac:dyDescent="0.25">
      <c r="A21" s="93" t="s">
        <v>101</v>
      </c>
      <c r="B21" s="13"/>
      <c r="C21" s="14"/>
      <c r="D21" s="73">
        <v>1</v>
      </c>
      <c r="E21" s="74">
        <v>69068</v>
      </c>
      <c r="F21" s="74">
        <v>11165</v>
      </c>
      <c r="G21" s="104">
        <f>F21/E21</f>
        <v>0.16165228470492848</v>
      </c>
      <c r="H21" s="15"/>
    </row>
    <row r="22" spans="1:8" ht="15.75" x14ac:dyDescent="0.25">
      <c r="A22" s="93" t="s">
        <v>129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119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637975</v>
      </c>
      <c r="F25" s="74">
        <v>162370</v>
      </c>
      <c r="G25" s="104">
        <f>F25/E25</f>
        <v>0.254508405501783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73039</v>
      </c>
      <c r="F29" s="74">
        <v>32244</v>
      </c>
      <c r="G29" s="104">
        <f t="shared" ref="G29:G34" si="0">F29/E29</f>
        <v>0.44146278015854545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114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251007</v>
      </c>
      <c r="F33" s="74">
        <v>88490</v>
      </c>
      <c r="G33" s="104">
        <f t="shared" si="0"/>
        <v>0.35253996900484846</v>
      </c>
      <c r="H33" s="15"/>
    </row>
    <row r="34" spans="1:8" ht="15.75" x14ac:dyDescent="0.25">
      <c r="A34" s="70" t="s">
        <v>78</v>
      </c>
      <c r="B34" s="13"/>
      <c r="C34" s="14"/>
      <c r="D34" s="73">
        <v>1</v>
      </c>
      <c r="E34" s="74">
        <v>694139</v>
      </c>
      <c r="F34" s="74">
        <v>152701</v>
      </c>
      <c r="G34" s="104">
        <f t="shared" si="0"/>
        <v>0.21998619872964925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25</v>
      </c>
      <c r="E39" s="82">
        <f>SUM(E9:E38)</f>
        <v>4856229</v>
      </c>
      <c r="F39" s="82">
        <f>SUM(F9:F38)</f>
        <v>1000996.5</v>
      </c>
      <c r="G39" s="106">
        <f>F39/E39</f>
        <v>0.20612629676236438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150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159</v>
      </c>
      <c r="F42" s="25" t="s">
        <v>159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 x14ac:dyDescent="0.25">
      <c r="A44" s="27" t="s">
        <v>10</v>
      </c>
      <c r="B44" s="28"/>
      <c r="C44" s="14"/>
      <c r="D44" s="73"/>
      <c r="E44" s="111">
        <v>750862.5</v>
      </c>
      <c r="F44" s="74">
        <v>46915.6</v>
      </c>
      <c r="G44" s="104">
        <f>1-(+F44/E44)</f>
        <v>0.93751772128718636</v>
      </c>
      <c r="H44" s="15"/>
    </row>
    <row r="45" spans="1:8" ht="15.75" x14ac:dyDescent="0.25">
      <c r="A45" s="27" t="s">
        <v>20</v>
      </c>
      <c r="B45" s="28"/>
      <c r="C45" s="14"/>
      <c r="D45" s="73"/>
      <c r="E45" s="111">
        <v>887788</v>
      </c>
      <c r="F45" s="74">
        <v>47734.400000000001</v>
      </c>
      <c r="G45" s="104">
        <f>1-(+F45/E45)</f>
        <v>0.94623220859033919</v>
      </c>
      <c r="H45" s="15"/>
    </row>
    <row r="46" spans="1:8" ht="15.75" x14ac:dyDescent="0.25">
      <c r="A46" s="27"/>
      <c r="B46" s="28"/>
      <c r="C46" s="14"/>
      <c r="D46" s="73">
        <v>14</v>
      </c>
      <c r="E46" s="111"/>
      <c r="F46" s="74"/>
      <c r="G46" s="104"/>
      <c r="H46" s="15"/>
    </row>
    <row r="47" spans="1:8" x14ac:dyDescent="0.2">
      <c r="A47" s="16" t="s">
        <v>151</v>
      </c>
      <c r="B47" s="30"/>
      <c r="C47" s="14"/>
      <c r="D47" s="77"/>
      <c r="E47" s="96"/>
      <c r="F47" s="74"/>
      <c r="G47" s="105"/>
      <c r="H47" s="15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15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15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15"/>
    </row>
    <row r="51" spans="1:8" ht="15.75" x14ac:dyDescent="0.25">
      <c r="A51" s="20" t="s">
        <v>152</v>
      </c>
      <c r="B51" s="20"/>
      <c r="C51" s="14"/>
      <c r="D51" s="81">
        <f>SUM(D44:D47)</f>
        <v>14</v>
      </c>
      <c r="E51" s="82">
        <f>SUM(E44:E50)</f>
        <v>1638650.5</v>
      </c>
      <c r="F51" s="82">
        <f>SUM(F44:F50)</f>
        <v>94650</v>
      </c>
      <c r="G51" s="110">
        <f>1-(+F51/E51)</f>
        <v>0.94223905585724355</v>
      </c>
      <c r="H51" s="15"/>
    </row>
    <row r="52" spans="1:8" ht="15.75" x14ac:dyDescent="0.25">
      <c r="A52" s="120"/>
      <c r="B52" s="121"/>
      <c r="C52" s="14"/>
      <c r="D52" s="122"/>
      <c r="E52" s="123"/>
      <c r="F52" s="123"/>
      <c r="G52" s="124"/>
      <c r="H52" s="15"/>
    </row>
    <row r="53" spans="1:8" ht="18" x14ac:dyDescent="0.25">
      <c r="A53" s="23" t="s">
        <v>32</v>
      </c>
      <c r="B53" s="24"/>
      <c r="C53" s="14"/>
      <c r="D53" s="25"/>
      <c r="E53" s="87"/>
      <c r="F53" s="88"/>
      <c r="G53" s="107"/>
      <c r="H53" s="15"/>
    </row>
    <row r="54" spans="1:8" ht="15.75" x14ac:dyDescent="0.25">
      <c r="A54" s="26"/>
      <c r="B54" s="26"/>
      <c r="C54" s="14"/>
      <c r="D54" s="89"/>
      <c r="E54" s="25" t="s">
        <v>143</v>
      </c>
      <c r="F54" s="25" t="s">
        <v>143</v>
      </c>
      <c r="G54" s="108" t="s">
        <v>5</v>
      </c>
      <c r="H54" s="15"/>
    </row>
    <row r="55" spans="1:8" ht="15.75" x14ac:dyDescent="0.25">
      <c r="A55" s="26"/>
      <c r="B55" s="26"/>
      <c r="C55" s="14"/>
      <c r="D55" s="89" t="s">
        <v>6</v>
      </c>
      <c r="E55" s="90" t="s">
        <v>144</v>
      </c>
      <c r="F55" s="88" t="s">
        <v>8</v>
      </c>
      <c r="G55" s="109" t="s">
        <v>145</v>
      </c>
      <c r="H55" s="15"/>
    </row>
    <row r="56" spans="1:8" ht="15.75" x14ac:dyDescent="0.25">
      <c r="A56" s="27" t="s">
        <v>33</v>
      </c>
      <c r="B56" s="28"/>
      <c r="C56" s="14"/>
      <c r="D56" s="73">
        <v>58</v>
      </c>
      <c r="E56" s="111">
        <v>5145477.45</v>
      </c>
      <c r="F56" s="74">
        <v>297978.98</v>
      </c>
      <c r="G56" s="104">
        <f>1-(+F56/E56)</f>
        <v>0.94208914859786241</v>
      </c>
      <c r="H56" s="15"/>
    </row>
    <row r="57" spans="1:8" ht="15.75" x14ac:dyDescent="0.25">
      <c r="A57" s="27" t="s">
        <v>34</v>
      </c>
      <c r="B57" s="28"/>
      <c r="C57" s="14"/>
      <c r="D57" s="73">
        <v>5</v>
      </c>
      <c r="E57" s="111">
        <v>924352.32</v>
      </c>
      <c r="F57" s="74">
        <v>101606.89</v>
      </c>
      <c r="G57" s="104">
        <f>1-(+F57/E57)</f>
        <v>0.89007774654581928</v>
      </c>
      <c r="H57" s="15"/>
    </row>
    <row r="58" spans="1:8" ht="15.75" x14ac:dyDescent="0.25">
      <c r="A58" s="27" t="s">
        <v>35</v>
      </c>
      <c r="B58" s="28"/>
      <c r="C58" s="14"/>
      <c r="D58" s="73">
        <v>121</v>
      </c>
      <c r="E58" s="111">
        <v>5121894.75</v>
      </c>
      <c r="F58" s="74">
        <v>332382.39</v>
      </c>
      <c r="G58" s="104">
        <f>1-(+F58/E58)</f>
        <v>0.93510557982473186</v>
      </c>
      <c r="H58" s="15"/>
    </row>
    <row r="59" spans="1:8" ht="15.75" x14ac:dyDescent="0.25">
      <c r="A59" s="27" t="s">
        <v>36</v>
      </c>
      <c r="B59" s="28"/>
      <c r="C59" s="14"/>
      <c r="D59" s="73">
        <v>5</v>
      </c>
      <c r="E59" s="111">
        <v>2339295.25</v>
      </c>
      <c r="F59" s="74">
        <v>27639.5</v>
      </c>
      <c r="G59" s="104">
        <f>1-(+F59/E59)</f>
        <v>0.98818468938454862</v>
      </c>
      <c r="H59" s="15"/>
    </row>
    <row r="60" spans="1:8" ht="15.75" x14ac:dyDescent="0.25">
      <c r="A60" s="27" t="s">
        <v>37</v>
      </c>
      <c r="B60" s="28"/>
      <c r="C60" s="14"/>
      <c r="D60" s="73">
        <v>86</v>
      </c>
      <c r="E60" s="111">
        <v>13025958.359999999</v>
      </c>
      <c r="F60" s="74">
        <v>975885.77</v>
      </c>
      <c r="G60" s="104">
        <f t="shared" ref="G60:G66" si="1">1-(+F60/E60)</f>
        <v>0.92508146095440147</v>
      </c>
      <c r="H60" s="15"/>
    </row>
    <row r="61" spans="1:8" ht="15.75" x14ac:dyDescent="0.25">
      <c r="A61" s="27" t="s">
        <v>38</v>
      </c>
      <c r="B61" s="28"/>
      <c r="C61" s="14"/>
      <c r="D61" s="73">
        <v>3</v>
      </c>
      <c r="E61" s="111">
        <v>1702602</v>
      </c>
      <c r="F61" s="74">
        <v>105539</v>
      </c>
      <c r="G61" s="104">
        <f t="shared" si="1"/>
        <v>0.93801311169609813</v>
      </c>
      <c r="H61" s="2"/>
    </row>
    <row r="62" spans="1:8" ht="15.75" x14ac:dyDescent="0.25">
      <c r="A62" s="27" t="s">
        <v>39</v>
      </c>
      <c r="B62" s="28"/>
      <c r="C62" s="21"/>
      <c r="D62" s="73">
        <v>10</v>
      </c>
      <c r="E62" s="111">
        <v>678100</v>
      </c>
      <c r="F62" s="74">
        <v>101711.15</v>
      </c>
      <c r="G62" s="104">
        <f t="shared" si="1"/>
        <v>0.85000567762866841</v>
      </c>
      <c r="H62" s="2"/>
    </row>
    <row r="63" spans="1:8" ht="15.75" x14ac:dyDescent="0.25">
      <c r="A63" s="27" t="s">
        <v>40</v>
      </c>
      <c r="B63" s="28"/>
      <c r="C63" s="33"/>
      <c r="D63" s="73"/>
      <c r="E63" s="111"/>
      <c r="F63" s="74"/>
      <c r="G63" s="104"/>
      <c r="H63" s="2"/>
    </row>
    <row r="64" spans="1:8" ht="18" x14ac:dyDescent="0.25">
      <c r="A64" s="54" t="s">
        <v>41</v>
      </c>
      <c r="B64" s="28"/>
      <c r="C64" s="36"/>
      <c r="D64" s="73">
        <v>4</v>
      </c>
      <c r="E64" s="111">
        <v>163975</v>
      </c>
      <c r="F64" s="74">
        <v>19098.36</v>
      </c>
      <c r="G64" s="104">
        <f t="shared" si="1"/>
        <v>0.88352883061442289</v>
      </c>
      <c r="H64" s="2"/>
    </row>
    <row r="65" spans="1:8" ht="18" x14ac:dyDescent="0.25">
      <c r="A65" s="55" t="s">
        <v>60</v>
      </c>
      <c r="B65" s="28"/>
      <c r="C65" s="36"/>
      <c r="D65" s="73"/>
      <c r="E65" s="111"/>
      <c r="F65" s="74"/>
      <c r="G65" s="104"/>
      <c r="H65" s="2"/>
    </row>
    <row r="66" spans="1:8" ht="15.75" x14ac:dyDescent="0.25">
      <c r="A66" s="27" t="s">
        <v>102</v>
      </c>
      <c r="B66" s="28"/>
      <c r="C66" s="40"/>
      <c r="D66" s="73">
        <v>999</v>
      </c>
      <c r="E66" s="111">
        <v>72815583.120000005</v>
      </c>
      <c r="F66" s="74">
        <v>8587972.7799999993</v>
      </c>
      <c r="G66" s="104">
        <f t="shared" si="1"/>
        <v>0.88205858674719351</v>
      </c>
      <c r="H66" s="2"/>
    </row>
    <row r="67" spans="1:8" ht="15.75" x14ac:dyDescent="0.25">
      <c r="A67" s="71" t="s">
        <v>103</v>
      </c>
      <c r="B67" s="30"/>
      <c r="C67" s="40"/>
      <c r="D67" s="73"/>
      <c r="E67" s="74"/>
      <c r="F67" s="74"/>
      <c r="G67" s="104"/>
      <c r="H67" s="2"/>
    </row>
    <row r="68" spans="1:8" x14ac:dyDescent="0.2">
      <c r="A68" s="16" t="s">
        <v>42</v>
      </c>
      <c r="B68" s="30"/>
      <c r="C68" s="40"/>
      <c r="D68" s="77"/>
      <c r="E68" s="96"/>
      <c r="F68" s="74"/>
      <c r="G68" s="105"/>
      <c r="H68" s="2"/>
    </row>
    <row r="69" spans="1:8" ht="18" x14ac:dyDescent="0.25">
      <c r="A69" s="16" t="s">
        <v>43</v>
      </c>
      <c r="B69" s="28"/>
      <c r="C69" s="39"/>
      <c r="D69" s="77"/>
      <c r="E69" s="96"/>
      <c r="F69" s="74"/>
      <c r="G69" s="105"/>
      <c r="H69" s="2"/>
    </row>
    <row r="70" spans="1:8" ht="18" x14ac:dyDescent="0.25">
      <c r="A70" s="16" t="s">
        <v>44</v>
      </c>
      <c r="B70" s="28"/>
      <c r="C70" s="39"/>
      <c r="D70" s="77"/>
      <c r="E70" s="95"/>
      <c r="F70" s="74"/>
      <c r="G70" s="105"/>
      <c r="H70" s="2"/>
    </row>
    <row r="71" spans="1:8" ht="18" x14ac:dyDescent="0.25">
      <c r="A71" s="16" t="s">
        <v>30</v>
      </c>
      <c r="B71" s="28"/>
      <c r="C71" s="117"/>
      <c r="D71" s="77"/>
      <c r="E71" s="95"/>
      <c r="F71" s="74"/>
      <c r="G71" s="105"/>
      <c r="H71" s="2"/>
    </row>
    <row r="72" spans="1:8" ht="18" x14ac:dyDescent="0.25">
      <c r="A72" s="32"/>
      <c r="B72" s="18"/>
      <c r="C72" s="39"/>
      <c r="D72" s="77"/>
      <c r="E72" s="80"/>
      <c r="F72" s="80"/>
      <c r="G72" s="105"/>
      <c r="H72" s="2"/>
    </row>
    <row r="73" spans="1:8" ht="18" x14ac:dyDescent="0.25">
      <c r="A73" s="20" t="s">
        <v>45</v>
      </c>
      <c r="B73" s="20"/>
      <c r="C73" s="39"/>
      <c r="D73" s="81">
        <f>SUM(D56:D69)</f>
        <v>1291</v>
      </c>
      <c r="E73" s="82">
        <f>SUM(E56:E72)</f>
        <v>101917238.25</v>
      </c>
      <c r="F73" s="82">
        <f>SUM(F56:F72)</f>
        <v>10549814.82</v>
      </c>
      <c r="G73" s="110">
        <f>1-(+F73/E73)</f>
        <v>0.89648645311481445</v>
      </c>
      <c r="H73" s="2"/>
    </row>
    <row r="74" spans="1:8" ht="18" x14ac:dyDescent="0.25">
      <c r="A74" s="33"/>
      <c r="B74" s="33"/>
      <c r="C74" s="39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9"/>
      <c r="D75" s="36"/>
      <c r="E75" s="36"/>
      <c r="F75" s="37">
        <f>F73+F39+F51</f>
        <v>11645461.32</v>
      </c>
      <c r="G75" s="36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/>
      <c r="B80" s="40"/>
      <c r="C80" s="40"/>
      <c r="D80" s="40"/>
      <c r="E80" s="40"/>
      <c r="F80" s="41"/>
      <c r="G80" s="40"/>
      <c r="H80" s="2"/>
    </row>
    <row r="81" spans="1:8" ht="18" x14ac:dyDescent="0.25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75" right="0.75" top="0.31" bottom="0.25" header="0.5" footer="0.5"/>
  <pageSetup scale="4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99">
        <v>170273</v>
      </c>
      <c r="F10" s="74">
        <v>21746.5</v>
      </c>
      <c r="G10" s="104">
        <f>F10/E10</f>
        <v>0.12771549218020473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7</v>
      </c>
      <c r="E13" s="99">
        <v>790950</v>
      </c>
      <c r="F13" s="74">
        <v>223495</v>
      </c>
      <c r="G13" s="104">
        <f t="shared" ref="G13:G18" si="0">F13/E13</f>
        <v>0.28256526961249129</v>
      </c>
      <c r="H13" s="15"/>
    </row>
    <row r="14" spans="1:8" ht="15.75" x14ac:dyDescent="0.25">
      <c r="A14" s="93" t="s">
        <v>127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117</v>
      </c>
      <c r="B15" s="13"/>
      <c r="C15" s="14"/>
      <c r="D15" s="73">
        <v>1</v>
      </c>
      <c r="E15" s="99">
        <v>91099</v>
      </c>
      <c r="F15" s="74">
        <v>5891.5</v>
      </c>
      <c r="G15" s="104">
        <f t="shared" si="0"/>
        <v>6.4671401442386853E-2</v>
      </c>
      <c r="H15" s="15"/>
    </row>
    <row r="16" spans="1:8" ht="15.75" x14ac:dyDescent="0.25">
      <c r="A16" s="93" t="s">
        <v>125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310479</v>
      </c>
      <c r="F18" s="74">
        <v>24616</v>
      </c>
      <c r="G18" s="104">
        <f t="shared" si="0"/>
        <v>7.9283945129944383E-2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133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99">
        <v>76066</v>
      </c>
      <c r="F22" s="74">
        <v>21001</v>
      </c>
      <c r="G22" s="104">
        <f>F22/E22</f>
        <v>0.27608918570714908</v>
      </c>
      <c r="H22" s="15"/>
    </row>
    <row r="23" spans="1:8" ht="15.75" x14ac:dyDescent="0.25">
      <c r="A23" s="93" t="s">
        <v>71</v>
      </c>
      <c r="B23" s="13"/>
      <c r="C23" s="14"/>
      <c r="D23" s="73">
        <v>1</v>
      </c>
      <c r="E23" s="99">
        <v>13955</v>
      </c>
      <c r="F23" s="74">
        <v>2238</v>
      </c>
      <c r="G23" s="104">
        <f>F23/E23</f>
        <v>0.16037262629881763</v>
      </c>
      <c r="H23" s="15"/>
    </row>
    <row r="24" spans="1:8" ht="15.75" x14ac:dyDescent="0.25">
      <c r="A24" s="93" t="s">
        <v>76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>
        <v>1</v>
      </c>
      <c r="E30" s="74">
        <v>164449</v>
      </c>
      <c r="F30" s="74">
        <v>48306</v>
      </c>
      <c r="G30" s="104">
        <f>F30/E30</f>
        <v>0.29374456518434289</v>
      </c>
      <c r="H30" s="15"/>
    </row>
    <row r="31" spans="1:8" ht="15.75" x14ac:dyDescent="0.25">
      <c r="A31" s="70" t="s">
        <v>77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78</v>
      </c>
      <c r="B34" s="13"/>
      <c r="C34" s="14"/>
      <c r="D34" s="73">
        <v>2</v>
      </c>
      <c r="E34" s="74">
        <v>305638</v>
      </c>
      <c r="F34" s="74">
        <v>128970</v>
      </c>
      <c r="G34" s="104">
        <f>F34/E34</f>
        <v>0.42196978124447876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1922909</v>
      </c>
      <c r="F39" s="82">
        <f>SUM(F9:F38)</f>
        <v>476264</v>
      </c>
      <c r="G39" s="106">
        <f>F39/E39</f>
        <v>0.24767890732218736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1971047.9</v>
      </c>
      <c r="F44" s="74">
        <v>124465.9</v>
      </c>
      <c r="G44" s="104">
        <f>1-(+F44/E44)</f>
        <v>0.93685292985523083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116</v>
      </c>
      <c r="E46" s="74">
        <v>5554705.75</v>
      </c>
      <c r="F46" s="74">
        <v>399760.71</v>
      </c>
      <c r="G46" s="104">
        <f t="shared" ref="G46:G52" si="1">1-(+F46/E46)</f>
        <v>0.92803206362461232</v>
      </c>
      <c r="H46" s="15"/>
    </row>
    <row r="47" spans="1:8" ht="15.75" x14ac:dyDescent="0.25">
      <c r="A47" s="27" t="s">
        <v>36</v>
      </c>
      <c r="B47" s="28"/>
      <c r="C47" s="14"/>
      <c r="D47" s="73">
        <v>35</v>
      </c>
      <c r="E47" s="74">
        <v>3031296.5</v>
      </c>
      <c r="F47" s="74">
        <v>207506.18</v>
      </c>
      <c r="G47" s="104">
        <f t="shared" si="1"/>
        <v>0.93154540309732159</v>
      </c>
      <c r="H47" s="15"/>
    </row>
    <row r="48" spans="1:8" ht="15.75" x14ac:dyDescent="0.25">
      <c r="A48" s="27" t="s">
        <v>37</v>
      </c>
      <c r="B48" s="28"/>
      <c r="C48" s="14"/>
      <c r="D48" s="73">
        <v>87</v>
      </c>
      <c r="E48" s="74">
        <v>6212640</v>
      </c>
      <c r="F48" s="74">
        <v>592038.47</v>
      </c>
      <c r="G48" s="104">
        <f t="shared" si="1"/>
        <v>0.90470420465373813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633962</v>
      </c>
      <c r="F49" s="74">
        <v>44141</v>
      </c>
      <c r="G49" s="104">
        <f t="shared" si="1"/>
        <v>0.93037279836961839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1009360</v>
      </c>
      <c r="F50" s="74">
        <v>46007.26</v>
      </c>
      <c r="G50" s="104">
        <f t="shared" si="1"/>
        <v>0.95441937465324567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120260</v>
      </c>
      <c r="F51" s="74">
        <v>8790</v>
      </c>
      <c r="G51" s="104">
        <f t="shared" si="1"/>
        <v>0.92690836520871445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357575</v>
      </c>
      <c r="F52" s="74">
        <v>25675</v>
      </c>
      <c r="G52" s="104">
        <f t="shared" si="1"/>
        <v>0.92819688177305459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102</v>
      </c>
      <c r="B54" s="28"/>
      <c r="C54" s="14"/>
      <c r="D54" s="73">
        <v>592</v>
      </c>
      <c r="E54" s="74">
        <v>33723783.049999997</v>
      </c>
      <c r="F54" s="74">
        <v>4057018.83</v>
      </c>
      <c r="G54" s="104">
        <f>1-(+F54/E54)</f>
        <v>0.87969858470549023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863</v>
      </c>
      <c r="E61" s="82">
        <f>SUM(E44:E60)</f>
        <v>52614630.199999996</v>
      </c>
      <c r="F61" s="82">
        <f>SUM(F44:F60)</f>
        <v>5505403.3499999996</v>
      </c>
      <c r="G61" s="110">
        <f>1-(+F61/E61)</f>
        <v>0.89536364070083307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F61+F27</f>
        <v>5505403.3499999996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119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100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89524</v>
      </c>
      <c r="F17" s="74">
        <v>35806</v>
      </c>
      <c r="G17" s="75">
        <f>F17/E17</f>
        <v>0.39995978731960147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72016</v>
      </c>
      <c r="F18" s="74">
        <v>13606.5</v>
      </c>
      <c r="G18" s="75">
        <f>F18/E18</f>
        <v>0.18893718062652745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7610</v>
      </c>
      <c r="F31" s="74">
        <v>962</v>
      </c>
      <c r="G31" s="75">
        <f>F31/E31</f>
        <v>0.12641261498028911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123</v>
      </c>
      <c r="B33" s="13"/>
      <c r="C33" s="14"/>
      <c r="D33" s="73">
        <v>3</v>
      </c>
      <c r="E33" s="74">
        <v>224481</v>
      </c>
      <c r="F33" s="74">
        <v>63715</v>
      </c>
      <c r="G33" s="75">
        <f>F33/E33</f>
        <v>0.2838324847091736</v>
      </c>
      <c r="H33" s="15"/>
    </row>
    <row r="34" spans="1:8" ht="15.75" x14ac:dyDescent="0.25">
      <c r="A34" s="70" t="s">
        <v>139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393631</v>
      </c>
      <c r="F39" s="82">
        <f>SUM(F9:F38)</f>
        <v>114089.5</v>
      </c>
      <c r="G39" s="83">
        <f>F39/E39</f>
        <v>0.28983870680916901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1681483.5</v>
      </c>
      <c r="F44" s="74">
        <v>98319.6</v>
      </c>
      <c r="G44" s="75">
        <f>1-(+F44/E44)</f>
        <v>0.94152806138151224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1878578.25</v>
      </c>
      <c r="F46" s="74">
        <v>180874.73</v>
      </c>
      <c r="G46" s="75">
        <f>1-(+F46/E46)</f>
        <v>0.90371722338422689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37</v>
      </c>
      <c r="E48" s="74">
        <v>3560185.73</v>
      </c>
      <c r="F48" s="74">
        <v>262365.89</v>
      </c>
      <c r="G48" s="75">
        <f>1-(+F48/E48)</f>
        <v>0.9263055610303792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96580</v>
      </c>
      <c r="F50" s="74">
        <v>22535</v>
      </c>
      <c r="G50" s="75">
        <f>1-(+F50/E50)</f>
        <v>0.76667011803686069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314</v>
      </c>
      <c r="E53" s="113">
        <v>17140910.98</v>
      </c>
      <c r="F53" s="113">
        <v>2135724.9500000002</v>
      </c>
      <c r="G53" s="75">
        <f>1-(+F53/E53)</f>
        <v>0.87540189943860258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438</v>
      </c>
      <c r="E60" s="82">
        <f>SUM(E44:E59)</f>
        <v>24357738.460000001</v>
      </c>
      <c r="F60" s="82">
        <f>SUM(F44:F59)</f>
        <v>2699820.17</v>
      </c>
      <c r="G60" s="83">
        <f>1-(F60/E60)</f>
        <v>0.88915965353542104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2813909.67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FEBRUARY 2021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156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453917</v>
      </c>
      <c r="F15" s="74">
        <v>18932</v>
      </c>
      <c r="G15" s="75">
        <f>F15/E15</f>
        <v>4.1708065571459098E-2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101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447574</v>
      </c>
      <c r="F19" s="74">
        <v>232467</v>
      </c>
      <c r="G19" s="75">
        <f>F19/E19</f>
        <v>0.51939344108460272</v>
      </c>
      <c r="H19" s="66"/>
    </row>
    <row r="20" spans="1:8" ht="15.75" x14ac:dyDescent="0.25">
      <c r="A20" s="93" t="s">
        <v>95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96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108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331773</v>
      </c>
      <c r="F24" s="74">
        <v>97416.5</v>
      </c>
      <c r="G24" s="75">
        <f>F24/E24</f>
        <v>0.29362395372739797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21989</v>
      </c>
      <c r="F26" s="74">
        <v>21989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97</v>
      </c>
      <c r="B29" s="13"/>
      <c r="C29" s="14"/>
      <c r="D29" s="73">
        <v>1</v>
      </c>
      <c r="E29" s="74">
        <v>52090</v>
      </c>
      <c r="F29" s="74">
        <v>15355</v>
      </c>
      <c r="G29" s="75">
        <f>F29/E29</f>
        <v>0.29477826838164717</v>
      </c>
      <c r="H29" s="66"/>
    </row>
    <row r="30" spans="1:8" ht="15.75" x14ac:dyDescent="0.25">
      <c r="A30" s="70" t="s">
        <v>123</v>
      </c>
      <c r="B30" s="13"/>
      <c r="C30" s="14"/>
      <c r="D30" s="73">
        <v>10</v>
      </c>
      <c r="E30" s="74">
        <v>733000</v>
      </c>
      <c r="F30" s="74">
        <v>189002</v>
      </c>
      <c r="G30" s="75">
        <f>F30/E30</f>
        <v>0.25784720327421556</v>
      </c>
      <c r="H30" s="66"/>
    </row>
    <row r="31" spans="1:8" ht="15.75" x14ac:dyDescent="0.25">
      <c r="A31" s="70" t="s">
        <v>132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99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137</v>
      </c>
      <c r="B34" s="13"/>
      <c r="C34" s="14"/>
      <c r="D34" s="73">
        <v>1</v>
      </c>
      <c r="E34" s="74">
        <v>56762</v>
      </c>
      <c r="F34" s="74">
        <v>21736.5</v>
      </c>
      <c r="G34" s="75">
        <f>F34/E34</f>
        <v>0.38294105211232865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22</v>
      </c>
      <c r="E39" s="82">
        <f>SUM(E9:E38)</f>
        <v>2097105</v>
      </c>
      <c r="F39" s="82">
        <f>SUM(F9:F38)</f>
        <v>596898</v>
      </c>
      <c r="G39" s="83">
        <f>F39/E39</f>
        <v>0.28462952498801919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343135.05</v>
      </c>
      <c r="F44" s="74">
        <v>41107.410000000003</v>
      </c>
      <c r="G44" s="75">
        <f>1-(+F44/E44)</f>
        <v>0.88020049248830745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3576964.5</v>
      </c>
      <c r="F46" s="74">
        <v>294086.92</v>
      </c>
      <c r="G46" s="75">
        <f t="shared" ref="G46:G52" si="0">1-(+F46/E46)</f>
        <v>0.91778310352255388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1733824</v>
      </c>
      <c r="F47" s="74">
        <v>77816</v>
      </c>
      <c r="G47" s="75">
        <f t="shared" si="0"/>
        <v>0.95511885866154811</v>
      </c>
      <c r="H47" s="66"/>
    </row>
    <row r="48" spans="1:8" ht="15.75" x14ac:dyDescent="0.25">
      <c r="A48" s="27" t="s">
        <v>37</v>
      </c>
      <c r="B48" s="28"/>
      <c r="C48" s="14"/>
      <c r="D48" s="73">
        <v>105</v>
      </c>
      <c r="E48" s="74">
        <v>4185285</v>
      </c>
      <c r="F48" s="74">
        <v>416682.6</v>
      </c>
      <c r="G48" s="75">
        <f t="shared" si="0"/>
        <v>0.90044104523347879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1462830</v>
      </c>
      <c r="F50" s="74">
        <v>59810</v>
      </c>
      <c r="G50" s="75">
        <f t="shared" si="0"/>
        <v>0.95911349917625421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643760</v>
      </c>
      <c r="F51" s="74">
        <v>48650</v>
      </c>
      <c r="G51" s="75">
        <f t="shared" si="0"/>
        <v>0.92442835839443271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613350</v>
      </c>
      <c r="F52" s="74">
        <v>35400</v>
      </c>
      <c r="G52" s="75">
        <f t="shared" si="0"/>
        <v>0.94228417706040601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575</v>
      </c>
      <c r="E54" s="74">
        <v>29438582.23</v>
      </c>
      <c r="F54" s="74">
        <v>3332830.9</v>
      </c>
      <c r="G54" s="75">
        <f>1-(+F54/E54)</f>
        <v>0.88678697656154071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748551.54</v>
      </c>
      <c r="F55" s="74">
        <v>41071.53</v>
      </c>
      <c r="G55" s="75">
        <f>1-(+F55/E55)</f>
        <v>0.94513199451837349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842</v>
      </c>
      <c r="E61" s="82">
        <f>SUM(E44:E60)</f>
        <v>42746282.32</v>
      </c>
      <c r="F61" s="82">
        <f>SUM(F44:F60)</f>
        <v>4347455.3600000003</v>
      </c>
      <c r="G61" s="83">
        <f>1-(F61/E61)</f>
        <v>0.89829629329037752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4944353.3600000003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14" sqref="B14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85</v>
      </c>
      <c r="B3" s="36"/>
      <c r="C3" s="21"/>
      <c r="D3" s="21"/>
    </row>
    <row r="4" spans="1:4" ht="23.25" x14ac:dyDescent="0.35">
      <c r="A4" s="56" t="str">
        <f>ARG!$A$3</f>
        <v>MONTH ENDED:   FEBRUARY 2021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86</v>
      </c>
      <c r="B6" s="126">
        <f>+ARG!$D$39+CARUTHERSVILLE!$D$39+HOLLYWOOD!$D$40+HARKC!$D$40+CASINOKC!$D$39+AMERKC!$D$39+LAGRANGE!$D$39+AMERSC!$D$39+RIVERCITY!$D$39+LUMIERE!$D$39+ISLEBV!$D$39+STJO!$D$39+CAPE!$D$39</f>
        <v>452</v>
      </c>
      <c r="C6" s="58"/>
      <c r="D6" s="21"/>
    </row>
    <row r="7" spans="1:4" ht="21.75" thickTop="1" thickBot="1" x14ac:dyDescent="0.35">
      <c r="A7" s="127" t="s">
        <v>87</v>
      </c>
      <c r="B7" s="135">
        <f>+ARG!$E$39+CARUTHERSVILLE!$E$39+HOLLYWOOD!$E$40+HARKC!$E$40+CASINOKC!$E$39+AMERKC!$E$39+LAGRANGE!$E$39+AMERSC!$E$39+RIVERCITY!$E$39+LUMIERE!$E$39+ISLEBV!$E$39+STJO!$E$39+CAPE!$E$39</f>
        <v>79741872</v>
      </c>
      <c r="C7" s="58"/>
      <c r="D7" s="21"/>
    </row>
    <row r="8" spans="1:4" ht="21" thickTop="1" x14ac:dyDescent="0.3">
      <c r="A8" s="127" t="s">
        <v>88</v>
      </c>
      <c r="B8" s="135">
        <f>+ARG!$F$39+CARUTHERSVILLE!$F$39+HOLLYWOOD!$F$40+HARKC!$F$40+CASINOKC!$F$39+AMERKC!$F$39+LAGRANGE!$F$39+AMERSC!$F$39+RIVERCITY!$F$39+LUMIERE!$F$39+ISLEBV!$F$39+STJO!$F$39+CAPE!$F$39</f>
        <v>17019261.309999999</v>
      </c>
      <c r="C8" s="58"/>
      <c r="D8" s="21"/>
    </row>
    <row r="9" spans="1:4" ht="20.25" x14ac:dyDescent="0.3">
      <c r="A9" s="127" t="s">
        <v>89</v>
      </c>
      <c r="B9" s="115">
        <f>B8/B7</f>
        <v>0.21342941773426136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153</v>
      </c>
      <c r="B11" s="126">
        <f>+LUMIERE!$D$51+AMERSC!$D$51</f>
        <v>24</v>
      </c>
      <c r="C11" s="58"/>
      <c r="D11" s="21"/>
    </row>
    <row r="12" spans="1:4" ht="21.75" thickTop="1" thickBot="1" x14ac:dyDescent="0.35">
      <c r="A12" s="127" t="s">
        <v>154</v>
      </c>
      <c r="B12" s="135">
        <f>+LUMIERE!$E$51+AMERSC!$E$51</f>
        <v>2217034.33</v>
      </c>
      <c r="C12" s="58"/>
      <c r="D12" s="21"/>
    </row>
    <row r="13" spans="1:4" ht="21" thickTop="1" x14ac:dyDescent="0.3">
      <c r="A13" s="127" t="s">
        <v>155</v>
      </c>
      <c r="B13" s="135">
        <f>+LUMIERE!$F$51+AMERSC!$F$51</f>
        <v>126188.07</v>
      </c>
      <c r="C13" s="58"/>
      <c r="D13" s="21"/>
    </row>
    <row r="14" spans="1:4" ht="20.25" x14ac:dyDescent="0.3">
      <c r="A14" s="127" t="s">
        <v>93</v>
      </c>
      <c r="B14" s="115">
        <f>1-(B13/B12)</f>
        <v>0.94308249164549474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90</v>
      </c>
      <c r="B16" s="126">
        <f>+ARG!$D$60+CARUTHERSVILLE!$D$60+HOLLYWOOD!$D$62+HARKC!$D$62+CASINOKC!$D$62+AMERKC!$D$62+LAGRANGE!$D$60+AMERSC!$D$73+RIVERCITY!$D$61+LUMIERE!$D$73+ISLEBV!$D$61+STJO!$D$60+CAPE!$D$61</f>
        <v>14935</v>
      </c>
      <c r="C16" s="58"/>
      <c r="D16" s="21"/>
    </row>
    <row r="17" spans="1:4" ht="21.75" thickTop="1" thickBot="1" x14ac:dyDescent="0.35">
      <c r="A17" s="127" t="s">
        <v>91</v>
      </c>
      <c r="B17" s="135">
        <f>+ARG!$E$60+CARUTHERSVILLE!$E$60+HOLLYWOOD!$E$62+HARKC!$E$62+CASINOKC!$E$62+AMERKC!$E$62+LAGRANGE!$E$60+AMERSC!$E$73+RIVERCITY!$E$61+LUMIERE!$E$73+ISLEBV!$E$61+STJO!$E$60+CAPE!$E$61</f>
        <v>1076112543.3700001</v>
      </c>
      <c r="C17" s="58"/>
      <c r="D17" s="21"/>
    </row>
    <row r="18" spans="1:4" ht="21" thickTop="1" x14ac:dyDescent="0.3">
      <c r="A18" s="127" t="s">
        <v>92</v>
      </c>
      <c r="B18" s="135">
        <f>+ARG!$F$60+CARUTHERSVILLE!$F$60+HOLLYWOOD!$F$62+HARKC!$F$62+CASINOKC!$F$62+AMERKC!$F$62+LAGRANGE!$F$60+AMERSC!$F$73+RIVERCITY!$F$61+LUMIERE!$F$73+ISLEBV!$F$61+STJO!$F$60+CAPE!$F$61</f>
        <v>105500901.25999999</v>
      </c>
      <c r="C18" s="21"/>
      <c r="D18" s="21"/>
    </row>
    <row r="19" spans="1:4" ht="20.25" x14ac:dyDescent="0.3">
      <c r="A19" s="127" t="s">
        <v>93</v>
      </c>
      <c r="B19" s="115">
        <f>1-(B18/B17)</f>
        <v>0.90196108956261312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94</v>
      </c>
      <c r="B21" s="128">
        <f>B18+B8+B13</f>
        <v>122646350.63999999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157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110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121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128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322209</v>
      </c>
      <c r="F18" s="74">
        <v>68002</v>
      </c>
      <c r="G18" s="75">
        <f>F18/E18</f>
        <v>0.2110493499560844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22960</v>
      </c>
      <c r="F29" s="74">
        <v>11934</v>
      </c>
      <c r="G29" s="75">
        <f>F29/E29</f>
        <v>0.51977351916376302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205736</v>
      </c>
      <c r="F30" s="74">
        <v>97420</v>
      </c>
      <c r="G30" s="75">
        <f>F30/E30</f>
        <v>0.47351946183458415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123</v>
      </c>
      <c r="B32" s="13"/>
      <c r="C32" s="14"/>
      <c r="D32" s="73">
        <v>4</v>
      </c>
      <c r="E32" s="74">
        <v>429282</v>
      </c>
      <c r="F32" s="74">
        <v>100145</v>
      </c>
      <c r="G32" s="75">
        <f>F32/E32</f>
        <v>0.23328488033507111</v>
      </c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13485</v>
      </c>
      <c r="F34" s="74">
        <v>8444.5</v>
      </c>
      <c r="G34" s="75">
        <f>F34/E34</f>
        <v>0.62621431219873935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993672</v>
      </c>
      <c r="F39" s="82">
        <f>SUM(F9:F38)</f>
        <v>285945.5</v>
      </c>
      <c r="G39" s="83">
        <f>F39/E39</f>
        <v>0.28776648632546759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12</v>
      </c>
      <c r="E44" s="74">
        <v>174089.5</v>
      </c>
      <c r="F44" s="74">
        <v>12984</v>
      </c>
      <c r="G44" s="75">
        <f>1-(+F44/E44)</f>
        <v>0.92541767309343759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40</v>
      </c>
      <c r="E46" s="74">
        <v>804670</v>
      </c>
      <c r="F46" s="74">
        <v>89587.96</v>
      </c>
      <c r="G46" s="75">
        <f>1-(+F46/E46)</f>
        <v>0.88866496824785313</v>
      </c>
      <c r="H46" s="15"/>
    </row>
    <row r="47" spans="1:8" ht="15.75" x14ac:dyDescent="0.25">
      <c r="A47" s="27" t="s">
        <v>36</v>
      </c>
      <c r="B47" s="28"/>
      <c r="C47" s="14"/>
      <c r="D47" s="73">
        <v>10</v>
      </c>
      <c r="E47" s="74">
        <v>528873</v>
      </c>
      <c r="F47" s="74">
        <v>41318.5</v>
      </c>
      <c r="G47" s="75">
        <f>1-(+F47/E47)</f>
        <v>0.92187443866485907</v>
      </c>
      <c r="H47" s="15"/>
    </row>
    <row r="48" spans="1:8" ht="15.75" x14ac:dyDescent="0.25">
      <c r="A48" s="27" t="s">
        <v>37</v>
      </c>
      <c r="B48" s="28"/>
      <c r="C48" s="14"/>
      <c r="D48" s="73">
        <v>44</v>
      </c>
      <c r="E48" s="74">
        <v>2070376.5</v>
      </c>
      <c r="F48" s="74">
        <v>201497.73</v>
      </c>
      <c r="G48" s="75">
        <f>1-(+F48/E48)</f>
        <v>0.90267580316913376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581975</v>
      </c>
      <c r="F50" s="74">
        <v>68070</v>
      </c>
      <c r="G50" s="75">
        <f>1-(+F50/E50)</f>
        <v>0.88303621289574297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400</v>
      </c>
      <c r="E53" s="74">
        <v>20645298.710000001</v>
      </c>
      <c r="F53" s="74">
        <v>2332168.2400000002</v>
      </c>
      <c r="G53" s="75">
        <f>1-(+F53/E53)</f>
        <v>0.88703635279104176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142253.95000000001</v>
      </c>
      <c r="F54" s="74">
        <v>141.09</v>
      </c>
      <c r="G54" s="75">
        <f>1-(+F54/E54)</f>
        <v>0.99900818219810417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517</v>
      </c>
      <c r="E60" s="82">
        <f>SUM(E44:E59)</f>
        <v>24947536.66</v>
      </c>
      <c r="F60" s="82">
        <f>SUM(F44:F59)</f>
        <v>2745767.52</v>
      </c>
      <c r="G60" s="83">
        <f>1-(F60/E60)</f>
        <v>0.88993833108971976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3031713.02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>
        <v>5</v>
      </c>
      <c r="E9" s="74">
        <v>628681</v>
      </c>
      <c r="F9" s="74">
        <v>124488</v>
      </c>
      <c r="G9" s="75">
        <f>F9/E9</f>
        <v>0.19801457336868777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107</v>
      </c>
      <c r="B11" s="13"/>
      <c r="C11" s="14"/>
      <c r="D11" s="73">
        <v>1</v>
      </c>
      <c r="E11" s="74">
        <v>712770</v>
      </c>
      <c r="F11" s="74">
        <v>180049</v>
      </c>
      <c r="G11" s="75">
        <f>F11/E11</f>
        <v>0.25260462701853331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24868</v>
      </c>
      <c r="F12" s="74">
        <v>2882</v>
      </c>
      <c r="G12" s="75">
        <f>F12/E12</f>
        <v>0.11589190928100369</v>
      </c>
      <c r="H12" s="15"/>
    </row>
    <row r="13" spans="1:8" ht="15.75" x14ac:dyDescent="0.25">
      <c r="A13" s="93" t="s">
        <v>111</v>
      </c>
      <c r="B13" s="13"/>
      <c r="C13" s="14"/>
      <c r="D13" s="73">
        <v>3</v>
      </c>
      <c r="E13" s="74">
        <v>465541</v>
      </c>
      <c r="F13" s="74">
        <v>202854.5</v>
      </c>
      <c r="G13" s="75">
        <f>F13/E13</f>
        <v>0.43573927967676318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772174</v>
      </c>
      <c r="F17" s="74">
        <v>151145</v>
      </c>
      <c r="G17" s="75">
        <f t="shared" ref="G17:G25" si="0">F17/E17</f>
        <v>0.19573956129058995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662634</v>
      </c>
      <c r="F18" s="74">
        <v>220037</v>
      </c>
      <c r="G18" s="75">
        <f t="shared" si="0"/>
        <v>0.33206415608012868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29041</v>
      </c>
      <c r="F20" s="74">
        <v>10002</v>
      </c>
      <c r="G20" s="75">
        <f t="shared" si="0"/>
        <v>0.34440962776763884</v>
      </c>
      <c r="H20" s="15"/>
    </row>
    <row r="21" spans="1:8" ht="15.75" x14ac:dyDescent="0.25">
      <c r="A21" s="93" t="s">
        <v>120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2725283</v>
      </c>
      <c r="F22" s="74">
        <v>261750</v>
      </c>
      <c r="G22" s="75">
        <f t="shared" si="0"/>
        <v>9.6045071282505334E-2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420036</v>
      </c>
      <c r="F23" s="74">
        <v>-851.5</v>
      </c>
      <c r="G23" s="75">
        <f t="shared" si="0"/>
        <v>-2.0272071917645153E-3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533831</v>
      </c>
      <c r="F24" s="74">
        <v>115691.5</v>
      </c>
      <c r="G24" s="75">
        <f t="shared" si="0"/>
        <v>0.21671933626934367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99194</v>
      </c>
      <c r="F25" s="74">
        <v>99194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31144</v>
      </c>
      <c r="F27" s="74">
        <v>544</v>
      </c>
      <c r="G27" s="75">
        <f>F27/E27</f>
        <v>1.7467248908296942E-2</v>
      </c>
      <c r="H27" s="15"/>
    </row>
    <row r="28" spans="1:8" ht="15.75" x14ac:dyDescent="0.25">
      <c r="A28" s="93" t="s">
        <v>130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149807</v>
      </c>
      <c r="F29" s="74">
        <v>57664</v>
      </c>
      <c r="G29" s="75">
        <f>F29/E29</f>
        <v>0.38492193288698123</v>
      </c>
      <c r="H29" s="15"/>
    </row>
    <row r="30" spans="1:8" ht="15.75" x14ac:dyDescent="0.25">
      <c r="A30" s="70" t="s">
        <v>124</v>
      </c>
      <c r="B30" s="13"/>
      <c r="C30" s="14"/>
      <c r="D30" s="73">
        <v>2</v>
      </c>
      <c r="E30" s="74">
        <v>20536</v>
      </c>
      <c r="F30" s="74">
        <v>6133.5</v>
      </c>
      <c r="G30" s="75">
        <f>F30/E30</f>
        <v>0.29867062719127385</v>
      </c>
      <c r="H30" s="15"/>
    </row>
    <row r="31" spans="1:8" ht="15.75" x14ac:dyDescent="0.25">
      <c r="A31" s="70" t="s">
        <v>131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133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1061842</v>
      </c>
      <c r="F33" s="76">
        <v>180610</v>
      </c>
      <c r="G33" s="75">
        <f>F33/E33</f>
        <v>0.17009121884423484</v>
      </c>
      <c r="H33" s="15"/>
    </row>
    <row r="34" spans="1:8" ht="15.75" x14ac:dyDescent="0.25">
      <c r="A34" s="93" t="s">
        <v>59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101</v>
      </c>
      <c r="B35" s="13"/>
      <c r="C35" s="14"/>
      <c r="D35" s="73">
        <v>2</v>
      </c>
      <c r="E35" s="74">
        <v>186190</v>
      </c>
      <c r="F35" s="74">
        <v>42417</v>
      </c>
      <c r="G35" s="75">
        <f>F35/E35</f>
        <v>0.2278156721628444</v>
      </c>
      <c r="H35" s="15"/>
    </row>
    <row r="36" spans="1:8" x14ac:dyDescent="0.2">
      <c r="A36" s="16" t="s">
        <v>28</v>
      </c>
      <c r="B36" s="13"/>
      <c r="C36" s="14"/>
      <c r="D36" s="77"/>
      <c r="E36" s="78">
        <v>179585</v>
      </c>
      <c r="F36" s="74">
        <v>34131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82</v>
      </c>
      <c r="E40" s="82">
        <f>SUM(E9:E39)</f>
        <v>8703157</v>
      </c>
      <c r="F40" s="82">
        <f>SUM(F9:F39)</f>
        <v>1688741</v>
      </c>
      <c r="G40" s="83">
        <f>F40/E40</f>
        <v>0.1940377497498896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143</v>
      </c>
      <c r="F43" s="25" t="s">
        <v>143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144</v>
      </c>
      <c r="F44" s="88" t="s">
        <v>8</v>
      </c>
      <c r="G44" s="88" t="s">
        <v>145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16655380.109999999</v>
      </c>
      <c r="F45" s="74">
        <v>946821.45</v>
      </c>
      <c r="G45" s="75">
        <f t="shared" ref="G45:G51" si="1">1-(+F45/E45)</f>
        <v>0.94315221605590849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1522790.54</v>
      </c>
      <c r="F46" s="74">
        <v>60095.59</v>
      </c>
      <c r="G46" s="75">
        <f t="shared" si="1"/>
        <v>0.96053587908419757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15666773.75</v>
      </c>
      <c r="F47" s="74">
        <v>1004571.36</v>
      </c>
      <c r="G47" s="75">
        <f t="shared" si="1"/>
        <v>0.93587886210458615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462843</v>
      </c>
      <c r="F48" s="74">
        <v>36492.199999999997</v>
      </c>
      <c r="G48" s="75">
        <f t="shared" si="1"/>
        <v>0.92115641805104542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6265277.7999999998</v>
      </c>
      <c r="F49" s="74">
        <v>447380.38</v>
      </c>
      <c r="G49" s="75">
        <f t="shared" si="1"/>
        <v>0.92859368821602772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218232</v>
      </c>
      <c r="F50" s="74">
        <v>21433</v>
      </c>
      <c r="G50" s="75">
        <f t="shared" si="1"/>
        <v>0.90178800542541881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980710</v>
      </c>
      <c r="F51" s="74">
        <v>103539.7</v>
      </c>
      <c r="G51" s="75">
        <f t="shared" si="1"/>
        <v>0.89442373382549378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213350</v>
      </c>
      <c r="F53" s="74">
        <v>34600</v>
      </c>
      <c r="G53" s="75">
        <f>1-(+F53/E53)</f>
        <v>0.8378251699086009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42200</v>
      </c>
      <c r="F54" s="74">
        <v>-2800</v>
      </c>
      <c r="G54" s="75">
        <f>1-(+F54/E54)</f>
        <v>1.066350710900474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65972323.740000002</v>
      </c>
      <c r="F55" s="74">
        <v>7600684.9199999999</v>
      </c>
      <c r="G55" s="75">
        <f>1-(+F55/E55)</f>
        <v>0.88478979533971469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107999880.94</v>
      </c>
      <c r="F62" s="82">
        <f>SUM(F45:F61)</f>
        <v>10252818.6</v>
      </c>
      <c r="G62" s="83">
        <f>1-(+F62/E62)</f>
        <v>0.90506638978892928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11941559.6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2143883</v>
      </c>
      <c r="F10" s="74">
        <v>585648.5</v>
      </c>
      <c r="G10" s="100">
        <f>F10/E10</f>
        <v>0.273171856859726</v>
      </c>
      <c r="H10" s="15"/>
    </row>
    <row r="11" spans="1:8" ht="15.75" x14ac:dyDescent="0.25">
      <c r="A11" s="93" t="s">
        <v>107</v>
      </c>
      <c r="B11" s="13"/>
      <c r="C11" s="14"/>
      <c r="D11" s="73">
        <v>6</v>
      </c>
      <c r="E11" s="99">
        <v>464159</v>
      </c>
      <c r="F11" s="74">
        <v>178049.5</v>
      </c>
      <c r="G11" s="100">
        <f>F11/E11</f>
        <v>0.38359592294881711</v>
      </c>
      <c r="H11" s="15"/>
    </row>
    <row r="12" spans="1:8" ht="15.75" x14ac:dyDescent="0.25">
      <c r="A12" s="93" t="s">
        <v>67</v>
      </c>
      <c r="B12" s="13"/>
      <c r="C12" s="14"/>
      <c r="D12" s="73">
        <v>1</v>
      </c>
      <c r="E12" s="99">
        <v>156096</v>
      </c>
      <c r="F12" s="74">
        <v>61109.5</v>
      </c>
      <c r="G12" s="100">
        <f>F12/E12</f>
        <v>0.3914866492414924</v>
      </c>
      <c r="H12" s="15"/>
    </row>
    <row r="13" spans="1:8" ht="15.75" x14ac:dyDescent="0.25">
      <c r="A13" s="93" t="s">
        <v>111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366834</v>
      </c>
      <c r="F14" s="74">
        <v>127133</v>
      </c>
      <c r="G14" s="100">
        <f>F14/E14</f>
        <v>0.34656820251121762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3</v>
      </c>
      <c r="E17" s="99">
        <v>832899</v>
      </c>
      <c r="F17" s="74">
        <v>282483.5</v>
      </c>
      <c r="G17" s="75">
        <f t="shared" ref="G17:G23" si="0">F17/E17</f>
        <v>0.33915696861204059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1079578</v>
      </c>
      <c r="F18" s="74">
        <v>313983.5</v>
      </c>
      <c r="G18" s="100">
        <f t="shared" si="0"/>
        <v>0.29083910565054122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321833</v>
      </c>
      <c r="F19" s="74">
        <v>145071</v>
      </c>
      <c r="G19" s="75">
        <f t="shared" si="0"/>
        <v>0.45076483766425446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120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3351236</v>
      </c>
      <c r="F22" s="74">
        <v>305219</v>
      </c>
      <c r="G22" s="75">
        <f t="shared" si="0"/>
        <v>9.1076546086279811E-2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991459</v>
      </c>
      <c r="F23" s="74">
        <v>83825</v>
      </c>
      <c r="G23" s="75">
        <f t="shared" si="0"/>
        <v>8.454711692566208E-2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602961</v>
      </c>
      <c r="F24" s="74">
        <v>210889</v>
      </c>
      <c r="G24" s="75">
        <f>F24/E24</f>
        <v>0.34975562266879617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214312</v>
      </c>
      <c r="F25" s="74">
        <v>214312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57838</v>
      </c>
      <c r="F27" s="74">
        <v>21667</v>
      </c>
      <c r="G27" s="75">
        <f>F27/E27</f>
        <v>0.37461530481690236</v>
      </c>
      <c r="H27" s="15"/>
    </row>
    <row r="28" spans="1:8" ht="15.75" x14ac:dyDescent="0.25">
      <c r="A28" s="93" t="s">
        <v>130</v>
      </c>
      <c r="B28" s="13"/>
      <c r="C28" s="14"/>
      <c r="D28" s="73"/>
      <c r="E28" s="99">
        <v>840</v>
      </c>
      <c r="F28" s="74">
        <v>-2402.5</v>
      </c>
      <c r="G28" s="100">
        <f>F28/E28</f>
        <v>-2.8601190476190474</v>
      </c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120179</v>
      </c>
      <c r="F29" s="74">
        <v>49320.5</v>
      </c>
      <c r="G29" s="75">
        <f>F29/E29</f>
        <v>0.41039199860208525</v>
      </c>
      <c r="H29" s="15"/>
    </row>
    <row r="30" spans="1:8" ht="15.75" x14ac:dyDescent="0.25">
      <c r="A30" s="70" t="s">
        <v>124</v>
      </c>
      <c r="B30" s="13"/>
      <c r="C30" s="14"/>
      <c r="D30" s="101">
        <v>1</v>
      </c>
      <c r="E30" s="99">
        <v>143755</v>
      </c>
      <c r="F30" s="99">
        <v>52375</v>
      </c>
      <c r="G30" s="102">
        <f>F30/E30</f>
        <v>0.36433515355987617</v>
      </c>
      <c r="H30" s="15"/>
    </row>
    <row r="31" spans="1:8" ht="15.75" x14ac:dyDescent="0.25">
      <c r="A31" s="70" t="s">
        <v>131</v>
      </c>
      <c r="B31" s="13"/>
      <c r="C31" s="14"/>
      <c r="D31" s="73">
        <v>1</v>
      </c>
      <c r="E31" s="103">
        <v>58865</v>
      </c>
      <c r="F31" s="74">
        <v>16812</v>
      </c>
      <c r="G31" s="100">
        <f>F31/E31</f>
        <v>0.2856026501316572</v>
      </c>
      <c r="H31" s="15"/>
    </row>
    <row r="32" spans="1:8" ht="15.75" x14ac:dyDescent="0.25">
      <c r="A32" s="70" t="s">
        <v>133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8</v>
      </c>
      <c r="E33" s="103">
        <v>1120410</v>
      </c>
      <c r="F33" s="76">
        <v>236441</v>
      </c>
      <c r="G33" s="100">
        <f>F33/E33</f>
        <v>0.21103078337394346</v>
      </c>
      <c r="H33" s="15"/>
    </row>
    <row r="34" spans="1:8" ht="15.75" x14ac:dyDescent="0.25">
      <c r="A34" s="93" t="s">
        <v>59</v>
      </c>
      <c r="B34" s="13"/>
      <c r="C34" s="14"/>
      <c r="D34" s="73"/>
      <c r="E34" s="99"/>
      <c r="F34" s="74"/>
      <c r="G34" s="100"/>
      <c r="H34" s="15"/>
    </row>
    <row r="35" spans="1:8" ht="15.75" x14ac:dyDescent="0.25">
      <c r="A35" s="93" t="s">
        <v>101</v>
      </c>
      <c r="B35" s="13"/>
      <c r="C35" s="14"/>
      <c r="D35" s="73">
        <v>1</v>
      </c>
      <c r="E35" s="99">
        <v>179780</v>
      </c>
      <c r="F35" s="74">
        <v>59777.5</v>
      </c>
      <c r="G35" s="100">
        <f>F35/E35</f>
        <v>0.33250361553009233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12206917</v>
      </c>
      <c r="F40" s="82">
        <f>SUM(F9:F39)</f>
        <v>2941714</v>
      </c>
      <c r="G40" s="83">
        <f>F40/E40</f>
        <v>0.24098746636845322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143</v>
      </c>
      <c r="F43" s="25" t="s">
        <v>143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144</v>
      </c>
      <c r="F44" s="88" t="s">
        <v>8</v>
      </c>
      <c r="G44" s="88" t="s">
        <v>145</v>
      </c>
      <c r="H44" s="15"/>
    </row>
    <row r="45" spans="1:8" ht="15.75" x14ac:dyDescent="0.25">
      <c r="A45" s="27" t="s">
        <v>33</v>
      </c>
      <c r="B45" s="28"/>
      <c r="C45" s="14"/>
      <c r="D45" s="73">
        <v>72</v>
      </c>
      <c r="E45" s="74">
        <v>6467299.5999999996</v>
      </c>
      <c r="F45" s="74">
        <v>401679.65</v>
      </c>
      <c r="G45" s="75">
        <f>1-(+F45/E45)</f>
        <v>0.93789066923697173</v>
      </c>
      <c r="H45" s="15"/>
    </row>
    <row r="46" spans="1:8" ht="15.75" x14ac:dyDescent="0.25">
      <c r="A46" s="27" t="s">
        <v>34</v>
      </c>
      <c r="B46" s="28"/>
      <c r="C46" s="14"/>
      <c r="D46" s="73">
        <v>8</v>
      </c>
      <c r="E46" s="74">
        <v>2335850.92</v>
      </c>
      <c r="F46" s="74">
        <v>206633.71</v>
      </c>
      <c r="G46" s="75">
        <f t="shared" ref="G46:G55" si="1">1-(+F46/E46)</f>
        <v>0.91153814302498382</v>
      </c>
      <c r="H46" s="15"/>
    </row>
    <row r="47" spans="1:8" ht="15.75" x14ac:dyDescent="0.25">
      <c r="A47" s="27" t="s">
        <v>35</v>
      </c>
      <c r="B47" s="28"/>
      <c r="C47" s="14"/>
      <c r="D47" s="73">
        <v>175</v>
      </c>
      <c r="E47" s="74">
        <v>10875008.25</v>
      </c>
      <c r="F47" s="74">
        <v>719715.8</v>
      </c>
      <c r="G47" s="75">
        <f t="shared" si="1"/>
        <v>0.93381928698766736</v>
      </c>
      <c r="H47" s="15"/>
    </row>
    <row r="48" spans="1:8" ht="15.75" x14ac:dyDescent="0.25">
      <c r="A48" s="27" t="s">
        <v>36</v>
      </c>
      <c r="B48" s="28"/>
      <c r="C48" s="14"/>
      <c r="D48" s="73"/>
      <c r="E48" s="74">
        <v>359918</v>
      </c>
      <c r="F48" s="74">
        <v>26505</v>
      </c>
      <c r="G48" s="75">
        <f t="shared" si="1"/>
        <v>0.92635822604037588</v>
      </c>
      <c r="H48" s="15"/>
    </row>
    <row r="49" spans="1:8" ht="15.75" x14ac:dyDescent="0.25">
      <c r="A49" s="27" t="s">
        <v>37</v>
      </c>
      <c r="B49" s="28"/>
      <c r="C49" s="14"/>
      <c r="D49" s="73">
        <v>139</v>
      </c>
      <c r="E49" s="74">
        <v>16032663.880000001</v>
      </c>
      <c r="F49" s="74">
        <v>1105304.93</v>
      </c>
      <c r="G49" s="75">
        <f t="shared" si="1"/>
        <v>0.931059184033739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928769</v>
      </c>
      <c r="F50" s="74">
        <v>79233</v>
      </c>
      <c r="G50" s="75">
        <f t="shared" si="1"/>
        <v>0.91469030512430971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1519295</v>
      </c>
      <c r="F51" s="74">
        <v>152370</v>
      </c>
      <c r="G51" s="75">
        <f t="shared" si="1"/>
        <v>0.89971006289101196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163380</v>
      </c>
      <c r="F52" s="74">
        <v>19370</v>
      </c>
      <c r="G52" s="75">
        <f t="shared" si="1"/>
        <v>0.88144203696902923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348000</v>
      </c>
      <c r="F53" s="74">
        <v>32825</v>
      </c>
      <c r="G53" s="75">
        <f t="shared" si="1"/>
        <v>0.90567528735632186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110100</v>
      </c>
      <c r="F54" s="74">
        <v>17200</v>
      </c>
      <c r="G54" s="75">
        <f t="shared" si="1"/>
        <v>0.8437783832879201</v>
      </c>
      <c r="H54" s="15"/>
    </row>
    <row r="55" spans="1:8" ht="15.75" x14ac:dyDescent="0.25">
      <c r="A55" s="27" t="s">
        <v>61</v>
      </c>
      <c r="B55" s="30"/>
      <c r="C55" s="14"/>
      <c r="D55" s="73">
        <v>803</v>
      </c>
      <c r="E55" s="74">
        <v>65651167.149999999</v>
      </c>
      <c r="F55" s="74">
        <v>7513370.0800000001</v>
      </c>
      <c r="G55" s="75">
        <f t="shared" si="1"/>
        <v>0.88555618420562987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1221</v>
      </c>
      <c r="E62" s="82">
        <f>SUM(E45:E61)</f>
        <v>104791451.8</v>
      </c>
      <c r="F62" s="82">
        <f>SUM(F45:F61)</f>
        <v>10274207.17</v>
      </c>
      <c r="G62" s="83">
        <f>1-(F62/E62)</f>
        <v>0.90195567488072537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13215921.17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74">
        <v>371397</v>
      </c>
      <c r="F10" s="74">
        <v>52520</v>
      </c>
      <c r="G10" s="75">
        <f>F10/E10</f>
        <v>0.14141202002170183</v>
      </c>
      <c r="H10" s="15"/>
    </row>
    <row r="11" spans="1:8" ht="15.75" x14ac:dyDescent="0.25">
      <c r="A11" s="93" t="s">
        <v>104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77630</v>
      </c>
      <c r="F12" s="74">
        <v>34780.5</v>
      </c>
      <c r="G12" s="75">
        <f>F12/E12</f>
        <v>0.44802911245652455</v>
      </c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74">
        <v>3176</v>
      </c>
      <c r="F13" s="74">
        <v>-428</v>
      </c>
      <c r="G13" s="75">
        <f>F13/E13</f>
        <v>-0.13476070528967254</v>
      </c>
      <c r="H13" s="15"/>
    </row>
    <row r="14" spans="1:8" ht="15.75" x14ac:dyDescent="0.25">
      <c r="A14" s="93" t="s">
        <v>138</v>
      </c>
      <c r="B14" s="13"/>
      <c r="C14" s="14"/>
      <c r="D14" s="73">
        <v>3</v>
      </c>
      <c r="E14" s="74">
        <v>1711903</v>
      </c>
      <c r="F14" s="74">
        <v>-40860</v>
      </c>
      <c r="G14" s="75">
        <f>F14/E14</f>
        <v>-2.3868174773921186E-2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115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140</v>
      </c>
      <c r="B17" s="13"/>
      <c r="C17" s="14"/>
      <c r="D17" s="73">
        <v>3</v>
      </c>
      <c r="E17" s="74">
        <v>857809</v>
      </c>
      <c r="F17" s="74">
        <v>155420.5</v>
      </c>
      <c r="G17" s="75">
        <f>F17/E17</f>
        <v>0.18118310719519148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461239</v>
      </c>
      <c r="F18" s="74">
        <v>152560.5</v>
      </c>
      <c r="G18" s="75">
        <f>F18/E18</f>
        <v>0.33076235964434925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105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122</v>
      </c>
      <c r="B23" s="13"/>
      <c r="C23" s="14"/>
      <c r="D23" s="73">
        <v>4</v>
      </c>
      <c r="E23" s="74">
        <v>544329</v>
      </c>
      <c r="F23" s="74">
        <v>45194</v>
      </c>
      <c r="G23" s="75">
        <f>F23/E23</f>
        <v>8.3026992866446575E-2</v>
      </c>
      <c r="H23" s="15"/>
    </row>
    <row r="24" spans="1:8" ht="15.75" x14ac:dyDescent="0.25">
      <c r="A24" s="93" t="s">
        <v>149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22883</v>
      </c>
      <c r="F25" s="74">
        <v>12829</v>
      </c>
      <c r="G25" s="75">
        <f>F25/E25</f>
        <v>0.56063453218546522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158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113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106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4050366</v>
      </c>
      <c r="F39" s="82">
        <f>SUM(F9:F38)</f>
        <v>412016.5</v>
      </c>
      <c r="G39" s="83">
        <f>F39/E39</f>
        <v>0.10172327636564202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59</v>
      </c>
      <c r="E46" s="74">
        <v>1587561.5</v>
      </c>
      <c r="F46" s="74">
        <v>141095.12</v>
      </c>
      <c r="G46" s="75">
        <f>1-(+F46/E46)</f>
        <v>0.91112462729790311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1243005</v>
      </c>
      <c r="F47" s="74">
        <v>41001.25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45</v>
      </c>
      <c r="E48" s="74">
        <v>2361582</v>
      </c>
      <c r="F48" s="74">
        <v>256930.78</v>
      </c>
      <c r="G48" s="75">
        <f>1-(+F48/E48)</f>
        <v>0.891203955653456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1278795</v>
      </c>
      <c r="F50" s="74">
        <v>107224.82</v>
      </c>
      <c r="G50" s="75">
        <f>1-(+F50/E50)</f>
        <v>0.91615167403688624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565</v>
      </c>
      <c r="E54" s="74">
        <v>31550681.510000002</v>
      </c>
      <c r="F54" s="74">
        <v>3871759.53</v>
      </c>
      <c r="G54" s="75">
        <f>1-(+F54/E54)</f>
        <v>0.87728444063013844</v>
      </c>
      <c r="H54" s="15"/>
    </row>
    <row r="55" spans="1:8" ht="15.75" x14ac:dyDescent="0.25">
      <c r="A55" s="27" t="s">
        <v>62</v>
      </c>
      <c r="B55" s="30"/>
      <c r="C55" s="14"/>
      <c r="D55" s="73">
        <v>3</v>
      </c>
      <c r="E55" s="74">
        <v>107861.14</v>
      </c>
      <c r="F55" s="74">
        <v>13304.96</v>
      </c>
      <c r="G55" s="75">
        <f>1-(+F55/E55)</f>
        <v>0.87664732636795795</v>
      </c>
      <c r="H55" s="15"/>
    </row>
    <row r="56" spans="1:8" ht="15.75" x14ac:dyDescent="0.25">
      <c r="A56" s="72" t="s">
        <v>134</v>
      </c>
      <c r="B56" s="30"/>
      <c r="C56" s="14"/>
      <c r="D56" s="73">
        <v>147</v>
      </c>
      <c r="E56" s="74">
        <v>14305935.98</v>
      </c>
      <c r="F56" s="74">
        <v>1528379.33</v>
      </c>
      <c r="G56" s="75">
        <f>1-(+F56/E56)</f>
        <v>0.89316467429067858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844</v>
      </c>
      <c r="E62" s="82">
        <f>SUM(E44:E61)</f>
        <v>52435422.13000001</v>
      </c>
      <c r="F62" s="82">
        <f>SUM(F44:F61)</f>
        <v>5959695.79</v>
      </c>
      <c r="G62" s="83">
        <f>1-(+F62/E62)</f>
        <v>0.88634217962001938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6371712.29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6</v>
      </c>
      <c r="E11" s="99">
        <v>818681</v>
      </c>
      <c r="F11" s="74">
        <v>221360</v>
      </c>
      <c r="G11" s="75">
        <f t="shared" ref="G11:G24" si="0">F11/E11</f>
        <v>0.27038614551943918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86449</v>
      </c>
      <c r="F13" s="74">
        <v>23200</v>
      </c>
      <c r="G13" s="75">
        <f t="shared" si="0"/>
        <v>0.26836632002683664</v>
      </c>
      <c r="H13" s="15"/>
    </row>
    <row r="14" spans="1:8" ht="15.75" x14ac:dyDescent="0.25">
      <c r="A14" s="93" t="s">
        <v>138</v>
      </c>
      <c r="B14" s="13"/>
      <c r="C14" s="14"/>
      <c r="D14" s="73">
        <v>2</v>
      </c>
      <c r="E14" s="99">
        <v>1114866</v>
      </c>
      <c r="F14" s="74">
        <v>105770</v>
      </c>
      <c r="G14" s="75">
        <f t="shared" si="0"/>
        <v>9.487238825114408E-2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88900</v>
      </c>
      <c r="F15" s="74">
        <v>42493</v>
      </c>
      <c r="G15" s="75">
        <f t="shared" si="0"/>
        <v>0.47798650168728907</v>
      </c>
      <c r="H15" s="15"/>
    </row>
    <row r="16" spans="1:8" ht="15.75" x14ac:dyDescent="0.25">
      <c r="A16" s="93" t="s">
        <v>115</v>
      </c>
      <c r="B16" s="13"/>
      <c r="C16" s="14"/>
      <c r="D16" s="73">
        <v>1</v>
      </c>
      <c r="E16" s="99">
        <v>41013</v>
      </c>
      <c r="F16" s="74">
        <v>14450</v>
      </c>
      <c r="G16" s="75">
        <f t="shared" si="0"/>
        <v>0.35232731085265645</v>
      </c>
      <c r="H16" s="15"/>
    </row>
    <row r="17" spans="1:8" ht="15.75" x14ac:dyDescent="0.25">
      <c r="A17" s="93" t="s">
        <v>140</v>
      </c>
      <c r="B17" s="13"/>
      <c r="C17" s="14"/>
      <c r="D17" s="73">
        <v>2</v>
      </c>
      <c r="E17" s="99">
        <v>211743</v>
      </c>
      <c r="F17" s="74">
        <v>20838</v>
      </c>
      <c r="G17" s="75">
        <f t="shared" si="0"/>
        <v>9.8411753871438495E-2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290118</v>
      </c>
      <c r="F18" s="74">
        <v>55891.5</v>
      </c>
      <c r="G18" s="75">
        <f t="shared" si="0"/>
        <v>0.19265092134924411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944671</v>
      </c>
      <c r="F19" s="74">
        <v>295001.5</v>
      </c>
      <c r="G19" s="75">
        <f t="shared" si="0"/>
        <v>0.31227961904197332</v>
      </c>
      <c r="H19" s="15"/>
    </row>
    <row r="20" spans="1:8" ht="15.75" x14ac:dyDescent="0.25">
      <c r="A20" s="93" t="s">
        <v>105</v>
      </c>
      <c r="B20" s="13"/>
      <c r="C20" s="14"/>
      <c r="D20" s="73">
        <v>7</v>
      </c>
      <c r="E20" s="99">
        <v>41230</v>
      </c>
      <c r="F20" s="74">
        <v>-30086.5</v>
      </c>
      <c r="G20" s="75">
        <f t="shared" si="0"/>
        <v>-0.72972350230414751</v>
      </c>
      <c r="H20" s="15"/>
    </row>
    <row r="21" spans="1:8" ht="15.75" x14ac:dyDescent="0.25">
      <c r="A21" s="93" t="s">
        <v>131</v>
      </c>
      <c r="B21" s="13"/>
      <c r="C21" s="14"/>
      <c r="D21" s="73">
        <v>2</v>
      </c>
      <c r="E21" s="99">
        <v>227306</v>
      </c>
      <c r="F21" s="74">
        <v>36826</v>
      </c>
      <c r="G21" s="75">
        <f t="shared" si="0"/>
        <v>0.16201068163620846</v>
      </c>
      <c r="H21" s="15"/>
    </row>
    <row r="22" spans="1:8" ht="15.75" x14ac:dyDescent="0.25">
      <c r="A22" s="93" t="s">
        <v>135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122</v>
      </c>
      <c r="B23" s="13"/>
      <c r="C23" s="14"/>
      <c r="D23" s="73">
        <v>12</v>
      </c>
      <c r="E23" s="99">
        <v>1157074</v>
      </c>
      <c r="F23" s="74">
        <v>281333</v>
      </c>
      <c r="G23" s="75">
        <f t="shared" si="0"/>
        <v>0.24314175238575925</v>
      </c>
      <c r="H23" s="15"/>
    </row>
    <row r="24" spans="1:8" ht="15.75" x14ac:dyDescent="0.25">
      <c r="A24" s="93" t="s">
        <v>149</v>
      </c>
      <c r="B24" s="13"/>
      <c r="C24" s="14"/>
      <c r="D24" s="73">
        <v>7</v>
      </c>
      <c r="E24" s="99">
        <v>582653</v>
      </c>
      <c r="F24" s="74">
        <v>135514.5</v>
      </c>
      <c r="G24" s="75">
        <f t="shared" si="0"/>
        <v>0.23258182829231119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472936</v>
      </c>
      <c r="F25" s="74">
        <v>124542</v>
      </c>
      <c r="G25" s="75">
        <f>F25/E25</f>
        <v>0.26333795693286194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158</v>
      </c>
      <c r="B29" s="13"/>
      <c r="C29" s="14"/>
      <c r="D29" s="73">
        <v>1</v>
      </c>
      <c r="E29" s="99">
        <v>12450</v>
      </c>
      <c r="F29" s="74">
        <v>3135</v>
      </c>
      <c r="G29" s="75">
        <f t="shared" ref="G29:G34" si="1">F29/E29</f>
        <v>0.25180722891566265</v>
      </c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36059</v>
      </c>
      <c r="F30" s="74">
        <v>15738</v>
      </c>
      <c r="G30" s="75">
        <f t="shared" si="1"/>
        <v>0.43645137136359857</v>
      </c>
      <c r="H30" s="15"/>
    </row>
    <row r="31" spans="1:8" ht="15.75" x14ac:dyDescent="0.25">
      <c r="A31" s="70" t="s">
        <v>113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85465</v>
      </c>
      <c r="F32" s="74">
        <v>35357</v>
      </c>
      <c r="G32" s="75">
        <f t="shared" si="1"/>
        <v>0.4137015152401568</v>
      </c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99">
        <v>11567</v>
      </c>
      <c r="F33" s="74">
        <v>2627</v>
      </c>
      <c r="G33" s="75">
        <f t="shared" si="1"/>
        <v>0.22711161061640875</v>
      </c>
      <c r="H33" s="15"/>
    </row>
    <row r="34" spans="1:8" ht="15.75" x14ac:dyDescent="0.25">
      <c r="A34" s="70" t="s">
        <v>106</v>
      </c>
      <c r="B34" s="13"/>
      <c r="C34" s="14"/>
      <c r="D34" s="73">
        <v>7</v>
      </c>
      <c r="E34" s="99">
        <v>1025496</v>
      </c>
      <c r="F34" s="74">
        <v>155089.5</v>
      </c>
      <c r="G34" s="75">
        <f t="shared" si="1"/>
        <v>0.15123364693767699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61</v>
      </c>
      <c r="E39" s="82">
        <f>SUM(E9:E38)</f>
        <v>7248677</v>
      </c>
      <c r="F39" s="82">
        <f>SUM(F9:F38)</f>
        <v>1539079.5</v>
      </c>
      <c r="G39" s="83">
        <f>F39/E39</f>
        <v>0.21232557334255617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137</v>
      </c>
      <c r="E44" s="74">
        <v>12799081.9</v>
      </c>
      <c r="F44" s="74">
        <v>666086.93999999994</v>
      </c>
      <c r="G44" s="75">
        <f>1-(+F44/E44)</f>
        <v>0.94795822503487537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2457950.29</v>
      </c>
      <c r="F45" s="74">
        <v>313348.99</v>
      </c>
      <c r="G45" s="75">
        <f t="shared" ref="G45:G53" si="2">1-(+F45/E45)</f>
        <v>0.87251614026742585</v>
      </c>
      <c r="H45" s="15"/>
    </row>
    <row r="46" spans="1:8" ht="15.75" x14ac:dyDescent="0.25">
      <c r="A46" s="27" t="s">
        <v>35</v>
      </c>
      <c r="B46" s="28"/>
      <c r="C46" s="14"/>
      <c r="D46" s="73">
        <v>240</v>
      </c>
      <c r="E46" s="74">
        <v>5860493.5</v>
      </c>
      <c r="F46" s="74">
        <v>406552.53</v>
      </c>
      <c r="G46" s="75">
        <f t="shared" si="2"/>
        <v>0.93062827729439512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850552</v>
      </c>
      <c r="F47" s="74">
        <v>74787.98</v>
      </c>
      <c r="G47" s="75">
        <f t="shared" si="2"/>
        <v>0.91207124314562782</v>
      </c>
      <c r="H47" s="15"/>
    </row>
    <row r="48" spans="1:8" ht="15.75" x14ac:dyDescent="0.25">
      <c r="A48" s="27" t="s">
        <v>37</v>
      </c>
      <c r="B48" s="28"/>
      <c r="C48" s="14"/>
      <c r="D48" s="73">
        <v>118</v>
      </c>
      <c r="E48" s="74">
        <v>19242492.190000001</v>
      </c>
      <c r="F48" s="74">
        <v>1131050.55</v>
      </c>
      <c r="G48" s="75">
        <f t="shared" si="2"/>
        <v>0.94122120259517172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20</v>
      </c>
      <c r="E50" s="74">
        <v>1645135</v>
      </c>
      <c r="F50" s="74">
        <v>93471</v>
      </c>
      <c r="G50" s="75">
        <f t="shared" si="2"/>
        <v>0.94318338616587694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183450</v>
      </c>
      <c r="F51" s="74">
        <v>7190</v>
      </c>
      <c r="G51" s="75">
        <f t="shared" si="2"/>
        <v>0.96080675933496862</v>
      </c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748425</v>
      </c>
      <c r="F52" s="74">
        <v>-31800</v>
      </c>
      <c r="G52" s="75">
        <f t="shared" si="2"/>
        <v>1.0424892273774928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331700</v>
      </c>
      <c r="F53" s="74">
        <v>6000</v>
      </c>
      <c r="G53" s="75">
        <f t="shared" si="2"/>
        <v>0.9819113656918903</v>
      </c>
      <c r="H53" s="15"/>
    </row>
    <row r="54" spans="1:8" ht="15.75" x14ac:dyDescent="0.25">
      <c r="A54" s="27" t="s">
        <v>61</v>
      </c>
      <c r="B54" s="30"/>
      <c r="C54" s="14"/>
      <c r="D54" s="73">
        <v>1381</v>
      </c>
      <c r="E54" s="74">
        <v>79443266.489999995</v>
      </c>
      <c r="F54" s="74">
        <v>9065115.5099999998</v>
      </c>
      <c r="G54" s="75">
        <f>1-(+F54/E54)</f>
        <v>0.88589195899766937</v>
      </c>
      <c r="H54" s="15"/>
    </row>
    <row r="55" spans="1:8" ht="15.75" x14ac:dyDescent="0.25">
      <c r="A55" s="27" t="s">
        <v>62</v>
      </c>
      <c r="B55" s="30"/>
      <c r="C55" s="14"/>
      <c r="D55" s="73">
        <v>18</v>
      </c>
      <c r="E55" s="74">
        <v>440755.13</v>
      </c>
      <c r="F55" s="74">
        <v>69859.960000000006</v>
      </c>
      <c r="G55" s="75">
        <f>1-(+F55/E55)</f>
        <v>0.84149938311551808</v>
      </c>
      <c r="H55" s="15"/>
    </row>
    <row r="56" spans="1:8" ht="15.75" x14ac:dyDescent="0.25">
      <c r="A56" s="72" t="s">
        <v>134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1952</v>
      </c>
      <c r="E62" s="82">
        <f>SUM(E44:E61)</f>
        <v>124003301.5</v>
      </c>
      <c r="F62" s="82">
        <f>SUM(F44:F61)</f>
        <v>11801663.460000001</v>
      </c>
      <c r="G62" s="83">
        <f>1-(F62/E62)</f>
        <v>0.90482782863648192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13340742.960000001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104833</v>
      </c>
      <c r="F9" s="74">
        <v>19224</v>
      </c>
      <c r="G9" s="75">
        <f>F9/E9</f>
        <v>0.18337737162916257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119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100</v>
      </c>
      <c r="B14" s="13"/>
      <c r="C14" s="14"/>
      <c r="D14" s="73">
        <v>1</v>
      </c>
      <c r="E14" s="74">
        <v>100</v>
      </c>
      <c r="F14" s="74">
        <v>50</v>
      </c>
      <c r="G14" s="75">
        <f>F14/E14</f>
        <v>0.5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25480</v>
      </c>
      <c r="F15" s="74">
        <v>-2012</v>
      </c>
      <c r="G15" s="75">
        <f>F15/E15</f>
        <v>-7.8963893249607536E-2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93512</v>
      </c>
      <c r="F18" s="74">
        <v>-5677</v>
      </c>
      <c r="G18" s="75">
        <f>F18/E18</f>
        <v>-6.0708786038155528E-2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73137</v>
      </c>
      <c r="F31" s="74">
        <v>19184</v>
      </c>
      <c r="G31" s="75">
        <f>F31/E31</f>
        <v>0.26230225467273749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123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139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297062</v>
      </c>
      <c r="F39" s="82">
        <f>SUM(F9:F38)</f>
        <v>30769</v>
      </c>
      <c r="G39" s="83">
        <f>F39/E39</f>
        <v>0.1035777043176172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24</v>
      </c>
      <c r="E44" s="74">
        <v>795093.45</v>
      </c>
      <c r="F44" s="74">
        <v>30806.35</v>
      </c>
      <c r="G44" s="75">
        <f>1-(+F44/E44)</f>
        <v>0.9612544286460919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38</v>
      </c>
      <c r="E46" s="74">
        <v>772736.5</v>
      </c>
      <c r="F46" s="74">
        <v>84027.75</v>
      </c>
      <c r="G46" s="75">
        <f>1-(+F46/E46)</f>
        <v>0.89125950437180079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842900</v>
      </c>
      <c r="F47" s="74">
        <v>101142.5</v>
      </c>
      <c r="G47" s="75">
        <f>1-(+F47/E47)</f>
        <v>0.88000652509194444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32</v>
      </c>
      <c r="E48" s="74">
        <v>888737.78</v>
      </c>
      <c r="F48" s="74">
        <v>77992.78</v>
      </c>
      <c r="G48" s="75">
        <f>1-(+F48/E48)</f>
        <v>0.91224320406408288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11</v>
      </c>
      <c r="E50" s="74">
        <v>684244.5</v>
      </c>
      <c r="F50" s="74">
        <v>50740</v>
      </c>
      <c r="G50" s="75">
        <f>1-(+F50/E50)</f>
        <v>0.92584522053154972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323</v>
      </c>
      <c r="E53" s="74">
        <v>19721369.100000001</v>
      </c>
      <c r="F53" s="74">
        <v>2251840.3199999998</v>
      </c>
      <c r="G53" s="75">
        <f>1-(+F53/E53)</f>
        <v>0.88581724176543097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440</v>
      </c>
      <c r="E60" s="82">
        <f>SUM(E44:E59)</f>
        <v>23705081.330000002</v>
      </c>
      <c r="F60" s="82">
        <f>SUM(F44:F59)</f>
        <v>2596549.6999999997</v>
      </c>
      <c r="G60" s="83">
        <f>1-(F60/E60)</f>
        <v>0.89046442558651207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2627318.6999999997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981137</v>
      </c>
      <c r="F10" s="74">
        <v>142130</v>
      </c>
      <c r="G10" s="104">
        <f>F10/E10</f>
        <v>0.14486254213224045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313185</v>
      </c>
      <c r="F11" s="74">
        <v>142682</v>
      </c>
      <c r="G11" s="104">
        <f>F11/E11</f>
        <v>0.45558376039720933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66099</v>
      </c>
      <c r="F12" s="74">
        <v>6461</v>
      </c>
      <c r="G12" s="104">
        <f>F12/E12</f>
        <v>9.7747318416314927E-2</v>
      </c>
      <c r="H12" s="15"/>
    </row>
    <row r="13" spans="1:8" ht="15.75" x14ac:dyDescent="0.25">
      <c r="A13" s="93" t="s">
        <v>74</v>
      </c>
      <c r="B13" s="13"/>
      <c r="C13" s="14"/>
      <c r="D13" s="73">
        <v>25</v>
      </c>
      <c r="E13" s="74">
        <v>3463514</v>
      </c>
      <c r="F13" s="74">
        <v>955099.5</v>
      </c>
      <c r="G13" s="104">
        <f>F13/E13</f>
        <v>0.27576025389243408</v>
      </c>
      <c r="H13" s="15"/>
    </row>
    <row r="14" spans="1:8" ht="15.75" x14ac:dyDescent="0.25">
      <c r="A14" s="93" t="s">
        <v>127</v>
      </c>
      <c r="B14" s="13"/>
      <c r="C14" s="14"/>
      <c r="D14" s="73">
        <v>1</v>
      </c>
      <c r="E14" s="74">
        <v>81185</v>
      </c>
      <c r="F14" s="74">
        <v>29451.439999999999</v>
      </c>
      <c r="G14" s="104">
        <f>F14/E14</f>
        <v>0.36276947712015767</v>
      </c>
      <c r="H14" s="15"/>
    </row>
    <row r="15" spans="1:8" ht="15.75" x14ac:dyDescent="0.25">
      <c r="A15" s="93" t="s">
        <v>117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125</v>
      </c>
      <c r="B16" s="13"/>
      <c r="C16" s="14"/>
      <c r="D16" s="73">
        <v>1</v>
      </c>
      <c r="E16" s="74">
        <v>65173</v>
      </c>
      <c r="F16" s="74">
        <v>19319.5</v>
      </c>
      <c r="G16" s="104">
        <f t="shared" ref="G16:G22" si="0">F16/E16</f>
        <v>0.29643410614825155</v>
      </c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1239966</v>
      </c>
      <c r="F18" s="74">
        <v>319249</v>
      </c>
      <c r="G18" s="104">
        <f t="shared" si="0"/>
        <v>0.25746593051744965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1802406</v>
      </c>
      <c r="F19" s="74">
        <v>604172</v>
      </c>
      <c r="G19" s="104">
        <f t="shared" si="0"/>
        <v>0.33520305635911107</v>
      </c>
      <c r="H19" s="15"/>
    </row>
    <row r="20" spans="1:8" ht="15.75" x14ac:dyDescent="0.25">
      <c r="A20" s="70" t="s">
        <v>133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5184599</v>
      </c>
      <c r="F21" s="74">
        <v>785879</v>
      </c>
      <c r="G21" s="104">
        <f t="shared" si="0"/>
        <v>0.15157951463555813</v>
      </c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74">
        <v>297639</v>
      </c>
      <c r="F22" s="74">
        <v>85857</v>
      </c>
      <c r="G22" s="104">
        <f t="shared" si="0"/>
        <v>0.28846018162942355</v>
      </c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76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6</v>
      </c>
      <c r="E25" s="74">
        <v>1543065</v>
      </c>
      <c r="F25" s="74">
        <v>357876</v>
      </c>
      <c r="G25" s="104">
        <f>F25/E25</f>
        <v>0.23192542115853837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306770</v>
      </c>
      <c r="F26" s="74">
        <v>306770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75950</v>
      </c>
      <c r="F28" s="74">
        <v>28500</v>
      </c>
      <c r="G28" s="104">
        <f>F28/E28</f>
        <v>0.37524687294272546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77</v>
      </c>
      <c r="B31" s="13"/>
      <c r="C31" s="14"/>
      <c r="D31" s="73">
        <v>2</v>
      </c>
      <c r="E31" s="74">
        <v>157980</v>
      </c>
      <c r="F31" s="74">
        <v>30222</v>
      </c>
      <c r="G31" s="104">
        <f>F31/E31</f>
        <v>0.19130269654386631</v>
      </c>
      <c r="H31" s="15"/>
    </row>
    <row r="32" spans="1:8" ht="15.75" x14ac:dyDescent="0.25">
      <c r="A32" s="70" t="s">
        <v>141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2</v>
      </c>
      <c r="E33" s="74">
        <v>702922</v>
      </c>
      <c r="F33" s="74">
        <v>195506.1</v>
      </c>
      <c r="G33" s="104">
        <f>F33/E33</f>
        <v>0.27813342020878562</v>
      </c>
      <c r="H33" s="15"/>
    </row>
    <row r="34" spans="1:8" ht="15.75" x14ac:dyDescent="0.25">
      <c r="A34" s="70" t="s">
        <v>78</v>
      </c>
      <c r="B34" s="13"/>
      <c r="C34" s="14"/>
      <c r="D34" s="73">
        <v>5</v>
      </c>
      <c r="E34" s="74">
        <v>2784653</v>
      </c>
      <c r="F34" s="74">
        <v>515364</v>
      </c>
      <c r="G34" s="104">
        <f>F34/E34</f>
        <v>0.18507296959441624</v>
      </c>
      <c r="H34" s="15"/>
    </row>
    <row r="35" spans="1:8" x14ac:dyDescent="0.2">
      <c r="A35" s="16" t="s">
        <v>28</v>
      </c>
      <c r="B35" s="13"/>
      <c r="C35" s="14"/>
      <c r="D35" s="77"/>
      <c r="E35" s="95">
        <v>332535</v>
      </c>
      <c r="F35" s="74">
        <v>49145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79</v>
      </c>
      <c r="E39" s="82">
        <f>SUM(E9:E38)</f>
        <v>19398778</v>
      </c>
      <c r="F39" s="82">
        <f>SUM(F9:F38)</f>
        <v>4573683.54</v>
      </c>
      <c r="G39" s="106">
        <f>F39/E39</f>
        <v>0.23577173469380391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150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159</v>
      </c>
      <c r="F42" s="25" t="s">
        <v>159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 x14ac:dyDescent="0.25">
      <c r="A44" s="27" t="s">
        <v>10</v>
      </c>
      <c r="B44" s="28"/>
      <c r="C44" s="14"/>
      <c r="D44" s="73">
        <v>10</v>
      </c>
      <c r="E44" s="111">
        <v>578383.82999999996</v>
      </c>
      <c r="F44" s="74">
        <v>31538.07</v>
      </c>
      <c r="G44" s="104">
        <f>1-(+F44/E44)</f>
        <v>0.94547207517886522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x14ac:dyDescent="0.2">
      <c r="A47" s="16" t="s">
        <v>151</v>
      </c>
      <c r="B47" s="30"/>
      <c r="C47" s="14"/>
      <c r="D47" s="77"/>
      <c r="E47" s="96"/>
      <c r="F47" s="74"/>
      <c r="G47" s="105"/>
      <c r="H47" s="2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2"/>
    </row>
    <row r="51" spans="1:8" ht="15.75" x14ac:dyDescent="0.25">
      <c r="A51" s="20" t="s">
        <v>152</v>
      </c>
      <c r="B51" s="20"/>
      <c r="C51" s="21"/>
      <c r="D51" s="138">
        <f>SUM(D44:D47)</f>
        <v>10</v>
      </c>
      <c r="E51" s="139">
        <f>SUM(E44:E50)</f>
        <v>578383.82999999996</v>
      </c>
      <c r="F51" s="139">
        <f>SUM(F44:F50)</f>
        <v>31538.07</v>
      </c>
      <c r="G51" s="110">
        <f>1-(+F51/E51)</f>
        <v>0.94547207517886522</v>
      </c>
      <c r="H51" s="2"/>
    </row>
    <row r="52" spans="1:8" ht="15.75" x14ac:dyDescent="0.25">
      <c r="A52" s="22"/>
      <c r="B52" s="22"/>
      <c r="C52" s="22"/>
      <c r="D52" s="136"/>
      <c r="E52" s="137"/>
      <c r="F52" s="107"/>
      <c r="G52" s="107"/>
      <c r="H52" s="2"/>
    </row>
    <row r="53" spans="1:8" ht="18" x14ac:dyDescent="0.25">
      <c r="A53" s="23" t="s">
        <v>32</v>
      </c>
      <c r="B53" s="24"/>
      <c r="C53" s="24"/>
      <c r="D53" s="25"/>
      <c r="E53" s="87"/>
      <c r="F53" s="88"/>
      <c r="G53" s="107"/>
      <c r="H53" s="2"/>
    </row>
    <row r="54" spans="1:8" ht="15.75" x14ac:dyDescent="0.25">
      <c r="A54" s="26"/>
      <c r="B54" s="26"/>
      <c r="C54" s="26"/>
      <c r="D54" s="89"/>
      <c r="E54" s="25" t="s">
        <v>143</v>
      </c>
      <c r="F54" s="25" t="s">
        <v>143</v>
      </c>
      <c r="G54" s="108" t="s">
        <v>5</v>
      </c>
      <c r="H54" s="2"/>
    </row>
    <row r="55" spans="1:8" ht="15.75" x14ac:dyDescent="0.25">
      <c r="A55" s="26"/>
      <c r="B55" s="26"/>
      <c r="C55" s="26"/>
      <c r="D55" s="89" t="s">
        <v>6</v>
      </c>
      <c r="E55" s="90" t="s">
        <v>144</v>
      </c>
      <c r="F55" s="88" t="s">
        <v>8</v>
      </c>
      <c r="G55" s="109" t="s">
        <v>145</v>
      </c>
      <c r="H55" s="2"/>
    </row>
    <row r="56" spans="1:8" ht="15.75" x14ac:dyDescent="0.25">
      <c r="A56" s="27" t="s">
        <v>33</v>
      </c>
      <c r="B56" s="28"/>
      <c r="C56" s="14"/>
      <c r="D56" s="73">
        <v>107</v>
      </c>
      <c r="E56" s="74">
        <v>18444005.34</v>
      </c>
      <c r="F56" s="74">
        <v>1055938.6100000001</v>
      </c>
      <c r="G56" s="104">
        <f>1-(+F56/E56)</f>
        <v>0.94274895335722131</v>
      </c>
      <c r="H56" s="15"/>
    </row>
    <row r="57" spans="1:8" ht="15.75" x14ac:dyDescent="0.25">
      <c r="A57" s="27" t="s">
        <v>34</v>
      </c>
      <c r="B57" s="28"/>
      <c r="C57" s="14"/>
      <c r="D57" s="73">
        <v>6</v>
      </c>
      <c r="E57" s="74">
        <v>3244371.7</v>
      </c>
      <c r="F57" s="74">
        <v>336855.21</v>
      </c>
      <c r="G57" s="104">
        <f>1-(+F57/E57)</f>
        <v>0.89617243609910668</v>
      </c>
      <c r="H57" s="15"/>
    </row>
    <row r="58" spans="1:8" ht="15.75" x14ac:dyDescent="0.25">
      <c r="A58" s="27" t="s">
        <v>35</v>
      </c>
      <c r="B58" s="28"/>
      <c r="C58" s="14"/>
      <c r="D58" s="73">
        <v>328</v>
      </c>
      <c r="E58" s="74">
        <v>21406325.25</v>
      </c>
      <c r="F58" s="74">
        <v>1159008.7</v>
      </c>
      <c r="G58" s="104">
        <f>1-(+F58/E58)</f>
        <v>0.94585671821463146</v>
      </c>
      <c r="H58" s="15"/>
    </row>
    <row r="59" spans="1:8" ht="15.75" x14ac:dyDescent="0.25">
      <c r="A59" s="27" t="s">
        <v>36</v>
      </c>
      <c r="B59" s="28"/>
      <c r="C59" s="14"/>
      <c r="D59" s="73">
        <v>35</v>
      </c>
      <c r="E59" s="74">
        <v>2138604.5</v>
      </c>
      <c r="F59" s="74">
        <v>211462.5</v>
      </c>
      <c r="G59" s="104">
        <f>1-(+F59/E59)</f>
        <v>0.90112126856555297</v>
      </c>
      <c r="H59" s="15"/>
    </row>
    <row r="60" spans="1:8" ht="15.75" x14ac:dyDescent="0.25">
      <c r="A60" s="27" t="s">
        <v>37</v>
      </c>
      <c r="B60" s="28"/>
      <c r="C60" s="14"/>
      <c r="D60" s="73">
        <v>128</v>
      </c>
      <c r="E60" s="74">
        <v>21602131.41</v>
      </c>
      <c r="F60" s="74">
        <v>1316936.6299999999</v>
      </c>
      <c r="G60" s="104">
        <f>1-(+F60/E60)</f>
        <v>0.93903672720968789</v>
      </c>
      <c r="H60" s="15"/>
    </row>
    <row r="61" spans="1:8" ht="15.75" x14ac:dyDescent="0.25">
      <c r="A61" s="27" t="s">
        <v>38</v>
      </c>
      <c r="B61" s="28"/>
      <c r="C61" s="14"/>
      <c r="D61" s="73"/>
      <c r="E61" s="74"/>
      <c r="F61" s="74"/>
      <c r="G61" s="104"/>
      <c r="H61" s="15"/>
    </row>
    <row r="62" spans="1:8" ht="15.75" x14ac:dyDescent="0.25">
      <c r="A62" s="27" t="s">
        <v>39</v>
      </c>
      <c r="B62" s="28"/>
      <c r="C62" s="14"/>
      <c r="D62" s="73">
        <v>55</v>
      </c>
      <c r="E62" s="74">
        <v>10520575</v>
      </c>
      <c r="F62" s="74">
        <v>455351.95</v>
      </c>
      <c r="G62" s="104">
        <f>1-(+F62/E62)</f>
        <v>0.95671795980732988</v>
      </c>
      <c r="H62" s="15"/>
    </row>
    <row r="63" spans="1:8" ht="15.75" x14ac:dyDescent="0.25">
      <c r="A63" s="27" t="s">
        <v>40</v>
      </c>
      <c r="B63" s="28"/>
      <c r="C63" s="14"/>
      <c r="D63" s="73">
        <v>8</v>
      </c>
      <c r="E63" s="74">
        <v>1045220</v>
      </c>
      <c r="F63" s="74">
        <v>113040</v>
      </c>
      <c r="G63" s="104">
        <f>1-(+F63/E63)</f>
        <v>0.89185051950785477</v>
      </c>
      <c r="H63" s="15"/>
    </row>
    <row r="64" spans="1:8" ht="15.75" x14ac:dyDescent="0.25">
      <c r="A64" s="54" t="s">
        <v>41</v>
      </c>
      <c r="B64" s="28"/>
      <c r="C64" s="14"/>
      <c r="D64" s="73">
        <v>6</v>
      </c>
      <c r="E64" s="74">
        <v>566825</v>
      </c>
      <c r="F64" s="74">
        <v>47750</v>
      </c>
      <c r="G64" s="104">
        <f>1-(+F64/E64)</f>
        <v>0.91575883209103337</v>
      </c>
      <c r="H64" s="15"/>
    </row>
    <row r="65" spans="1:8" ht="15.75" x14ac:dyDescent="0.25">
      <c r="A65" s="55" t="s">
        <v>60</v>
      </c>
      <c r="B65" s="28"/>
      <c r="C65" s="14"/>
      <c r="D65" s="73">
        <v>2</v>
      </c>
      <c r="E65" s="74">
        <v>420900</v>
      </c>
      <c r="F65" s="74">
        <v>30200</v>
      </c>
      <c r="G65" s="104">
        <f>1-(+F65/E65)</f>
        <v>0.9282489902589689</v>
      </c>
      <c r="H65" s="15"/>
    </row>
    <row r="66" spans="1:8" ht="15.75" x14ac:dyDescent="0.25">
      <c r="A66" s="27" t="s">
        <v>102</v>
      </c>
      <c r="B66" s="28"/>
      <c r="C66" s="14"/>
      <c r="D66" s="73">
        <v>1455</v>
      </c>
      <c r="E66" s="74">
        <v>112167727.8</v>
      </c>
      <c r="F66" s="74">
        <v>12704052.4</v>
      </c>
      <c r="G66" s="104">
        <f>1-(+F66/E66)</f>
        <v>0.88674057459154487</v>
      </c>
      <c r="H66" s="15"/>
    </row>
    <row r="67" spans="1:8" ht="15.75" x14ac:dyDescent="0.25">
      <c r="A67" s="71" t="s">
        <v>103</v>
      </c>
      <c r="B67" s="30"/>
      <c r="C67" s="14"/>
      <c r="D67" s="73"/>
      <c r="E67" s="74"/>
      <c r="F67" s="74"/>
      <c r="G67" s="104"/>
      <c r="H67" s="15"/>
    </row>
    <row r="68" spans="1:8" x14ac:dyDescent="0.2">
      <c r="A68" s="31" t="s">
        <v>42</v>
      </c>
      <c r="B68" s="30"/>
      <c r="C68" s="14"/>
      <c r="D68" s="77"/>
      <c r="E68" s="96"/>
      <c r="F68" s="74"/>
      <c r="G68" s="105"/>
      <c r="H68" s="15"/>
    </row>
    <row r="69" spans="1:8" x14ac:dyDescent="0.2">
      <c r="A69" s="16" t="s">
        <v>43</v>
      </c>
      <c r="B69" s="28"/>
      <c r="C69" s="14"/>
      <c r="D69" s="77"/>
      <c r="E69" s="96"/>
      <c r="F69" s="74"/>
      <c r="G69" s="105"/>
      <c r="H69" s="15"/>
    </row>
    <row r="70" spans="1:8" x14ac:dyDescent="0.2">
      <c r="A70" s="16" t="s">
        <v>29</v>
      </c>
      <c r="B70" s="28"/>
      <c r="C70" s="14"/>
      <c r="D70" s="77"/>
      <c r="E70" s="95"/>
      <c r="F70" s="74"/>
      <c r="G70" s="105"/>
      <c r="H70" s="15"/>
    </row>
    <row r="71" spans="1:8" x14ac:dyDescent="0.2">
      <c r="A71" s="16" t="s">
        <v>30</v>
      </c>
      <c r="B71" s="28"/>
      <c r="C71" s="14"/>
      <c r="D71" s="77"/>
      <c r="E71" s="95"/>
      <c r="F71" s="74"/>
      <c r="G71" s="105"/>
      <c r="H71" s="15"/>
    </row>
    <row r="72" spans="1:8" ht="15.75" x14ac:dyDescent="0.25">
      <c r="A72" s="32"/>
      <c r="B72" s="18"/>
      <c r="C72" s="14"/>
      <c r="D72" s="77"/>
      <c r="E72" s="80"/>
      <c r="F72" s="80"/>
      <c r="G72" s="105"/>
      <c r="H72" s="2"/>
    </row>
    <row r="73" spans="1:8" ht="15.75" x14ac:dyDescent="0.25">
      <c r="A73" s="20" t="s">
        <v>45</v>
      </c>
      <c r="B73" s="20"/>
      <c r="C73" s="21"/>
      <c r="D73" s="81">
        <f>SUM(D56:D69)</f>
        <v>2130</v>
      </c>
      <c r="E73" s="82">
        <f>SUM(E56:E72)</f>
        <v>191556686</v>
      </c>
      <c r="F73" s="82">
        <f>SUM(F56:F72)</f>
        <v>17430596</v>
      </c>
      <c r="G73" s="110">
        <f>1-(+F73/E73)</f>
        <v>0.90900554627469388</v>
      </c>
      <c r="H73" s="2"/>
    </row>
    <row r="74" spans="1:8" x14ac:dyDescent="0.2">
      <c r="A74" s="33"/>
      <c r="B74" s="33"/>
      <c r="C74" s="33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6"/>
      <c r="D75" s="36"/>
      <c r="E75" s="36"/>
      <c r="F75" s="37">
        <f>F73+F39+F51</f>
        <v>22035817.609999999</v>
      </c>
      <c r="G75" s="36"/>
      <c r="H75" s="2"/>
    </row>
    <row r="76" spans="1:8" ht="18" x14ac:dyDescent="0.25">
      <c r="A76" s="35"/>
      <c r="B76" s="36"/>
      <c r="C76" s="36"/>
      <c r="D76" s="36"/>
      <c r="E76" s="36"/>
      <c r="F76" s="37"/>
      <c r="G76" s="36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/>
      <c r="B80" s="40"/>
      <c r="C80" s="40"/>
      <c r="D80" s="40"/>
      <c r="E80" s="40"/>
      <c r="F80" s="41"/>
      <c r="G80" s="40"/>
      <c r="H80" s="2"/>
    </row>
    <row r="81" spans="1:8" ht="18" x14ac:dyDescent="0.25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 x14ac:dyDescent="0.25">
      <c r="A82" s="43"/>
      <c r="B82" s="39"/>
      <c r="C82" s="39"/>
      <c r="D82" s="39"/>
      <c r="E82" s="37"/>
      <c r="F82" s="2"/>
      <c r="G82" s="2"/>
      <c r="H82" s="2"/>
    </row>
    <row r="83" spans="1:8" ht="18" x14ac:dyDescent="0.25">
      <c r="A83" s="116"/>
      <c r="B83" s="117"/>
      <c r="C83" s="117"/>
      <c r="D83" s="117"/>
      <c r="E83" s="44"/>
      <c r="F83" s="2"/>
      <c r="G83" s="2"/>
      <c r="H83" s="2"/>
    </row>
    <row r="84" spans="1:8" ht="18" x14ac:dyDescent="0.25">
      <c r="A84" s="43"/>
      <c r="B84" s="39"/>
      <c r="C84" s="39"/>
      <c r="D84" s="39"/>
      <c r="E84" s="45"/>
      <c r="F84" s="2"/>
      <c r="G84" s="2"/>
      <c r="H84" s="2"/>
    </row>
    <row r="85" spans="1:8" ht="18" x14ac:dyDescent="0.25">
      <c r="A85" s="43"/>
      <c r="B85" s="39"/>
      <c r="C85" s="39"/>
      <c r="D85" s="39"/>
      <c r="E85" s="46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37"/>
      <c r="F87" s="2"/>
      <c r="G87" s="2"/>
      <c r="H87" s="2"/>
    </row>
    <row r="88" spans="1:8" ht="18" x14ac:dyDescent="0.25">
      <c r="A88" s="43"/>
      <c r="B88" s="39"/>
      <c r="C88" s="39"/>
      <c r="D88" s="39"/>
      <c r="E88" s="44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7"/>
      <c r="F92" s="2"/>
      <c r="G92" s="2"/>
      <c r="H92" s="2"/>
    </row>
    <row r="93" spans="1:8" ht="18" x14ac:dyDescent="0.25">
      <c r="A93" s="43"/>
      <c r="B93" s="39"/>
      <c r="C93" s="39"/>
      <c r="D93" s="39"/>
      <c r="E93" s="39"/>
      <c r="F93" s="2"/>
      <c r="G93" s="2"/>
      <c r="H93" s="2"/>
    </row>
    <row r="94" spans="1:8" ht="15.75" x14ac:dyDescent="0.25">
      <c r="A94" s="48"/>
      <c r="B94" s="2"/>
      <c r="C94" s="2"/>
      <c r="D94" s="2"/>
      <c r="E94" s="2"/>
      <c r="F94" s="2"/>
      <c r="G94" s="2"/>
      <c r="H94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79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126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10</v>
      </c>
      <c r="E13" s="99">
        <v>1821746</v>
      </c>
      <c r="F13" s="111">
        <v>268665</v>
      </c>
      <c r="G13" s="104">
        <f>F13/E13</f>
        <v>0.14747665152002529</v>
      </c>
      <c r="H13" s="15"/>
    </row>
    <row r="14" spans="1:8" ht="15.75" x14ac:dyDescent="0.25">
      <c r="A14" s="93" t="s">
        <v>110</v>
      </c>
      <c r="B14" s="13"/>
      <c r="C14" s="14"/>
      <c r="D14" s="73">
        <v>2</v>
      </c>
      <c r="E14" s="99">
        <v>318054</v>
      </c>
      <c r="F14" s="111">
        <v>50801</v>
      </c>
      <c r="G14" s="104">
        <f>F14/E14</f>
        <v>0.15972444930735033</v>
      </c>
      <c r="H14" s="15"/>
    </row>
    <row r="15" spans="1:8" ht="15.75" x14ac:dyDescent="0.25">
      <c r="A15" s="93" t="s">
        <v>112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107</v>
      </c>
      <c r="B16" s="13"/>
      <c r="C16" s="14"/>
      <c r="D16" s="73">
        <v>1</v>
      </c>
      <c r="E16" s="99">
        <v>347001</v>
      </c>
      <c r="F16" s="111">
        <v>90283.5</v>
      </c>
      <c r="G16" s="104">
        <f>F16/E16</f>
        <v>0.26018224731340833</v>
      </c>
      <c r="H16" s="15"/>
    </row>
    <row r="17" spans="1:8" ht="15.75" x14ac:dyDescent="0.25">
      <c r="A17" s="93" t="s">
        <v>80</v>
      </c>
      <c r="B17" s="13"/>
      <c r="C17" s="14"/>
      <c r="D17" s="73">
        <v>2</v>
      </c>
      <c r="E17" s="99">
        <v>563533</v>
      </c>
      <c r="F17" s="111">
        <v>221774</v>
      </c>
      <c r="G17" s="104">
        <f>F17/E17</f>
        <v>0.39354217055611651</v>
      </c>
      <c r="H17" s="15"/>
    </row>
    <row r="18" spans="1:8" ht="15.75" x14ac:dyDescent="0.25">
      <c r="A18" s="70" t="s">
        <v>118</v>
      </c>
      <c r="B18" s="13"/>
      <c r="C18" s="14"/>
      <c r="D18" s="73">
        <v>1</v>
      </c>
      <c r="E18" s="99">
        <v>237072</v>
      </c>
      <c r="F18" s="111">
        <v>71439</v>
      </c>
      <c r="G18" s="104">
        <f>F18/E18</f>
        <v>0.30133883377201864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952742</v>
      </c>
      <c r="F19" s="111">
        <v>341762</v>
      </c>
      <c r="G19" s="104">
        <f>F19/E19</f>
        <v>0.35871411148033783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101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129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119</v>
      </c>
      <c r="B23" s="13"/>
      <c r="C23" s="14"/>
      <c r="D23" s="73">
        <v>3</v>
      </c>
      <c r="E23" s="99">
        <v>677428</v>
      </c>
      <c r="F23" s="111">
        <v>150977.76999999999</v>
      </c>
      <c r="G23" s="104">
        <f t="shared" ref="G23:G29" si="0">F23/E23</f>
        <v>0.22286910195622264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899214</v>
      </c>
      <c r="F24" s="111">
        <v>181007</v>
      </c>
      <c r="G24" s="104">
        <f t="shared" si="0"/>
        <v>0.20129468624821234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543639</v>
      </c>
      <c r="F25" s="111">
        <v>117405</v>
      </c>
      <c r="G25" s="104">
        <f t="shared" si="0"/>
        <v>0.21596132727784431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30531</v>
      </c>
      <c r="F29" s="111">
        <v>13401</v>
      </c>
      <c r="G29" s="104">
        <f t="shared" si="0"/>
        <v>0.43893092266876288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99">
        <v>41101</v>
      </c>
      <c r="F32" s="111">
        <v>-2654</v>
      </c>
      <c r="G32" s="104">
        <f>F32/E32</f>
        <v>-6.4572638135325169E-2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78</v>
      </c>
      <c r="B34" s="13"/>
      <c r="C34" s="14"/>
      <c r="D34" s="73">
        <v>6</v>
      </c>
      <c r="E34" s="99">
        <v>2393639</v>
      </c>
      <c r="F34" s="111">
        <v>497759</v>
      </c>
      <c r="G34" s="104">
        <f>F34/E34</f>
        <v>0.20795073943898809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35</v>
      </c>
      <c r="E39" s="82">
        <f>SUM(E9:E38)</f>
        <v>8825700</v>
      </c>
      <c r="F39" s="82">
        <f>SUM(F9:F38)</f>
        <v>2002620.27</v>
      </c>
      <c r="G39" s="106">
        <f>F39/E39</f>
        <v>0.22690781127842552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15"/>
    </row>
    <row r="44" spans="1:8" ht="15.75" x14ac:dyDescent="0.25">
      <c r="A44" s="27" t="s">
        <v>33</v>
      </c>
      <c r="B44" s="28"/>
      <c r="C44" s="14"/>
      <c r="D44" s="73">
        <v>147</v>
      </c>
      <c r="E44" s="74">
        <v>15514752.41</v>
      </c>
      <c r="F44" s="74">
        <v>851698.52</v>
      </c>
      <c r="G44" s="104">
        <f>1-(+F44/E44)</f>
        <v>0.94510395670568104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2581828.42</v>
      </c>
      <c r="F45" s="74">
        <v>187388.97</v>
      </c>
      <c r="G45" s="104">
        <f t="shared" ref="G45:G54" si="1">1-(+F45/E45)</f>
        <v>0.92742005295611396</v>
      </c>
      <c r="H45" s="15"/>
    </row>
    <row r="46" spans="1:8" ht="15.75" x14ac:dyDescent="0.25">
      <c r="A46" s="27" t="s">
        <v>35</v>
      </c>
      <c r="B46" s="28"/>
      <c r="C46" s="14"/>
      <c r="D46" s="73">
        <v>162</v>
      </c>
      <c r="E46" s="74">
        <v>16961237.620000001</v>
      </c>
      <c r="F46" s="74">
        <v>857460.65</v>
      </c>
      <c r="G46" s="104">
        <f t="shared" si="1"/>
        <v>0.94944586773615403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562491.5</v>
      </c>
      <c r="F47" s="74">
        <v>3368</v>
      </c>
      <c r="G47" s="104">
        <f t="shared" si="1"/>
        <v>0.99401235396445986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9934009.3200000003</v>
      </c>
      <c r="F48" s="74">
        <v>649586.43999999994</v>
      </c>
      <c r="G48" s="104">
        <f t="shared" si="1"/>
        <v>0.93460984190016849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1901410</v>
      </c>
      <c r="F50" s="74">
        <v>167090</v>
      </c>
      <c r="G50" s="104">
        <f t="shared" si="1"/>
        <v>0.91212310864043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652505</v>
      </c>
      <c r="F51" s="74">
        <v>5860</v>
      </c>
      <c r="G51" s="104">
        <f t="shared" si="1"/>
        <v>0.99101922590631486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315850</v>
      </c>
      <c r="F52" s="74">
        <v>-13125</v>
      </c>
      <c r="G52" s="104">
        <f t="shared" si="1"/>
        <v>1.0415545353807187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102</v>
      </c>
      <c r="B54" s="28"/>
      <c r="C54" s="14"/>
      <c r="D54" s="73">
        <v>1450</v>
      </c>
      <c r="E54" s="74">
        <v>75713362.439999998</v>
      </c>
      <c r="F54" s="74">
        <v>8633416.8200000003</v>
      </c>
      <c r="G54" s="104">
        <f t="shared" si="1"/>
        <v>0.88597234963852434</v>
      </c>
      <c r="H54" s="2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1899</v>
      </c>
      <c r="E61" s="82">
        <f>SUM(E44:E60)</f>
        <v>124137446.71000001</v>
      </c>
      <c r="F61" s="82">
        <f>SUM(F44:F60)</f>
        <v>11342744.4</v>
      </c>
      <c r="G61" s="110">
        <f>1-(+F61/E61)</f>
        <v>0.90862753584341061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F61+F27</f>
        <v>11342744.4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2021-03-10T14:12:00Z</cp:lastPrinted>
  <dcterms:created xsi:type="dcterms:W3CDTF">2012-06-07T14:04:25Z</dcterms:created>
  <dcterms:modified xsi:type="dcterms:W3CDTF">2021-04-08T20:00:20Z</dcterms:modified>
</cp:coreProperties>
</file>