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19_FinReport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G39" i="14"/>
  <c r="F39" i="14"/>
  <c r="E39" i="14"/>
  <c r="D39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G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G60" i="7"/>
  <c r="F60" i="7"/>
  <c r="E60" i="7"/>
  <c r="D60" i="7"/>
  <c r="G53" i="7"/>
  <c r="G50" i="7"/>
  <c r="G48" i="7"/>
  <c r="G47" i="7"/>
  <c r="G46" i="7"/>
  <c r="G44" i="7"/>
  <c r="F39" i="7"/>
  <c r="F62" i="7"/>
  <c r="E39" i="7"/>
  <c r="D39" i="7"/>
  <c r="G31" i="7"/>
  <c r="G18" i="7"/>
  <c r="G17" i="7"/>
  <c r="G15" i="7"/>
  <c r="G14" i="7"/>
  <c r="G9" i="7"/>
  <c r="F64" i="10"/>
  <c r="G62" i="10"/>
  <c r="F62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2" i="9"/>
  <c r="F64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3" i="9"/>
  <c r="G11" i="9"/>
  <c r="G10" i="9"/>
  <c r="G9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E62" i="6"/>
  <c r="D62" i="6"/>
  <c r="B11" i="13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B7" i="13"/>
  <c r="D39" i="6"/>
  <c r="G34" i="6"/>
  <c r="G33" i="6"/>
  <c r="G32" i="6"/>
  <c r="G30" i="6"/>
  <c r="G29" i="6"/>
  <c r="G28" i="6"/>
  <c r="G26" i="6"/>
  <c r="G25" i="6"/>
  <c r="G21" i="6"/>
  <c r="G20" i="6"/>
  <c r="G19" i="6"/>
  <c r="G18" i="6"/>
  <c r="G16" i="6"/>
  <c r="G15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5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4" i="3"/>
  <c r="G33" i="3"/>
  <c r="G32" i="3"/>
  <c r="G30" i="3"/>
  <c r="G29" i="3"/>
  <c r="G27" i="3"/>
  <c r="G25" i="3"/>
  <c r="G24" i="3"/>
  <c r="G23" i="3"/>
  <c r="G22" i="3"/>
  <c r="G20" i="3"/>
  <c r="G19" i="3"/>
  <c r="G18" i="3"/>
  <c r="G17" i="3"/>
  <c r="G14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2" i="2"/>
  <c r="G30" i="2"/>
  <c r="G29" i="2"/>
  <c r="G25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30" i="1"/>
  <c r="G29" i="1"/>
  <c r="G25" i="1"/>
  <c r="G24" i="1"/>
  <c r="G23" i="1"/>
  <c r="G20" i="1"/>
  <c r="G18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B13" i="13"/>
  <c r="G61" i="14"/>
  <c r="G39" i="7"/>
  <c r="G62" i="9"/>
  <c r="G61" i="11"/>
  <c r="G61" i="8"/>
  <c r="G62" i="6"/>
  <c r="B6" i="13"/>
  <c r="G62" i="5"/>
  <c r="G62" i="4"/>
  <c r="G62" i="3"/>
  <c r="B12" i="13"/>
  <c r="G60" i="2"/>
  <c r="G60" i="1"/>
  <c r="B8" i="13"/>
  <c r="B9" i="13"/>
  <c r="B14" i="13"/>
  <c r="F64" i="6"/>
  <c r="B16" i="13"/>
</calcChain>
</file>

<file path=xl/sharedStrings.xml><?xml version="1.0" encoding="utf-8"?>
<sst xmlns="http://schemas.openxmlformats.org/spreadsheetml/2006/main" count="933" uniqueCount="151">
  <si>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</si>
  <si>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</si>
  <si>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</si>
  <si>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</si>
  <si>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</si>
  <si>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</si>
  <si>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</si>
  <si>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</si>
  <si>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</si>
  <si>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</si>
  <si>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</si>
  <si>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</si>
  <si>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</si>
  <si>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</si>
  <si>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</si>
  <si>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</si>
  <si>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</si>
  <si>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</si>
  <si>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</si>
  <si>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</si>
  <si>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</si>
  <si>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</si>
  <si>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</si>
  <si>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</si>
  <si>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</si>
  <si>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</si>
  <si>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</si>
  <si>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</si>
  <si>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</si>
  <si>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</si>
  <si>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</si>
  <si>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</si>
  <si>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</si>
  <si>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</si>
  <si>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</si>
  <si>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</si>
  <si>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</si>
  <si>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</si>
  <si>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</si>
  <si>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</si>
  <si>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</si>
  <si>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</si>
  <si>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</si>
  <si>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</si>
  <si>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</si>
  <si>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</si>
  <si>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</si>
  <si>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</si>
  <si>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</si>
  <si>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</si>
  <si>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</si>
  <si>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</si>
  <si>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</si>
  <si>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</si>
  <si>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</si>
  <si>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</si>
  <si>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</si>
  <si>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</si>
  <si>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</si>
  <si>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</si>
  <si>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</si>
  <si>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</si>
  <si>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</si>
  <si>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</si>
  <si>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</si>
  <si>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</si>
  <si>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</si>
  <si>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</si>
  <si>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</si>
  <si>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</si>
  <si>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</si>
  <si>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</si>
  <si>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</si>
  <si>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</si>
  <si>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</si>
  <si>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</si>
  <si>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</si>
  <si>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</si>
  <si>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</si>
  <si>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</si>
  <si>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</si>
  <si>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</si>
  <si>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</si>
  <si>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</si>
  <si>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</si>
  <si>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</si>
  <si>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</si>
  <si>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</si>
  <si>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</si>
  <si>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</si>
  <si>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</si>
  <si>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</si>
  <si>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</si>
  <si>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</si>
  <si>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</si>
  <si>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</si>
  <si>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</si>
  <si>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</si>
  <si>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</si>
  <si>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</si>
  <si>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</si>
  <si>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</si>
  <si>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</si>
  <si>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</si>
  <si>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</si>
  <si>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</si>
  <si>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</si>
  <si>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</si>
  <si>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</si>
  <si>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</si>
  <si>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</si>
  <si>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</si>
  <si>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</si>
  <si>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</si>
  <si>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</si>
  <si>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</si>
  <si>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</si>
  <si>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</si>
  <si>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</si>
  <si>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</si>
  <si>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</si>
  <si>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</si>
  <si>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</si>
  <si>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</si>
  <si>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</si>
  <si>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</si>
  <si>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</si>
  <si>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Four Card Prime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</si>
  <si>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</si>
  <si>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</si>
  <si>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</si>
  <si>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</si>
  <si>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</si>
  <si>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</si>
  <si>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21 plus 3 Extreme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</si>
  <si>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</si>
  <si>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</si>
  <si>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</si>
  <si>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</si>
  <si>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</si>
  <si>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</si>
  <si>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</si>
  <si>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</si>
  <si>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Baccarat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</si>
  <si>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</si>
  <si>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</si>
  <si>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</si>
  <si>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</si>
  <si>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</si>
  <si>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</si>
  <si>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>MONTH ENDED:  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</si>
</sst>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6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sz val="11"/>
      <name val="Arial"/>
    </font>
    <font>
      <b/>
      <sz val="12"/>
      <name val="Arial"/>
    </font>
    <font>
      <b/>
      <sz val="11"/>
      <name val="Arial"/>
    </font>
    <font>
      <sz val="10"/>
      <name val="Arial"/>
    </font>
    <font>
      <sz val="14"/>
      <name val="Arial"/>
    </font>
    <font>
      <b/>
      <sz val="11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10" fillId="0" borderId="3" xfId="0" applyNumberFormat="1" applyFont="1" applyBorder="1" applyAlignment="1"/>
    <xf numFmtId="0" fontId="10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2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10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1" fillId="0" borderId="0" xfId="0" applyNumberFormat="1" applyFont="1" applyAlignment="1"/>
    <xf numFmtId="0" fontId="13" fillId="0" borderId="0" xfId="0" applyNumberFormat="1" applyFont="1" applyAlignment="1"/>
    <xf numFmtId="4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13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4" fillId="0" borderId="0" xfId="0" applyFont="1" applyAlignment="1"/>
    <xf numFmtId="164" fontId="11" fillId="0" borderId="0" xfId="0" applyNumberFormat="1" applyFont="1" applyAlignment="1"/>
    <xf numFmtId="4" fontId="11" fillId="0" borderId="0" xfId="0" applyNumberFormat="1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0" fontId="15" fillId="0" borderId="0" xfId="0" applyFont="1" applyAlignment="1"/>
    <xf numFmtId="0" fontId="16" fillId="0" borderId="0" xfId="0" applyFont="1" applyAlignment="1"/>
    <xf numFmtId="0" fontId="7" fillId="0" borderId="0" xfId="0" applyFont="1" applyAlignme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7" fillId="0" borderId="4" xfId="0" applyNumberFormat="1" applyFont="1" applyBorder="1" applyAlignment="1"/>
    <xf numFmtId="3" fontId="14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7" fillId="0" borderId="7" xfId="0" applyNumberFormat="1" applyFont="1" applyBorder="1" applyAlignment="1"/>
    <xf numFmtId="4" fontId="14" fillId="0" borderId="3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7" fillId="4" borderId="7" xfId="0" applyNumberFormat="1" applyFont="1" applyFill="1" applyBorder="1" applyAlignment="1"/>
    <xf numFmtId="4" fontId="13" fillId="4" borderId="3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0" fontId="14" fillId="0" borderId="8" xfId="0" applyNumberFormat="1" applyFont="1" applyBorder="1" applyAlignment="1"/>
    <xf numFmtId="0" fontId="13" fillId="0" borderId="8" xfId="0" applyNumberFormat="1" applyFont="1" applyBorder="1" applyAlignment="1"/>
    <xf numFmtId="0" fontId="15" fillId="0" borderId="0" xfId="0" applyNumberFormat="1" applyFont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3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9" fillId="0" borderId="0" xfId="0" applyNumberFormat="1" applyFont="1" applyAlignment="1"/>
    <xf numFmtId="0" fontId="6" fillId="0" borderId="3" xfId="0" applyNumberFormat="1" applyFont="1" applyBorder="1" applyAlignment="1"/>
    <xf numFmtId="0" fontId="9" fillId="0" borderId="3" xfId="0" applyNumberFormat="1" applyFont="1" applyBorder="1" applyAlignment="1" applyProtection="1">
      <protection locked="0"/>
    </xf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40" fontId="20" fillId="0" borderId="3" xfId="0" applyNumberFormat="1" applyFont="1" applyBorder="1" applyAlignment="1" applyProtection="1">
      <protection locked="0"/>
    </xf>
    <xf numFmtId="164" fontId="20" fillId="0" borderId="3" xfId="0" applyNumberFormat="1" applyFont="1" applyBorder="1" applyAlignment="1" applyProtection="1">
      <protection locked="0"/>
    </xf>
    <xf numFmtId="4" fontId="20" fillId="0" borderId="3" xfId="0" applyNumberFormat="1" applyFont="1" applyBorder="1" applyAlignment="1" applyProtection="1">
      <protection locked="0"/>
    </xf>
    <xf numFmtId="3" fontId="20" fillId="3" borderId="3" xfId="0" applyNumberFormat="1" applyFont="1" applyFill="1" applyBorder="1" applyAlignment="1" applyProtection="1">
      <alignment horizontal="center"/>
      <protection locked="0"/>
    </xf>
    <xf numFmtId="4" fontId="20" fillId="2" borderId="3" xfId="0" applyNumberFormat="1" applyFont="1" applyFill="1" applyBorder="1" applyAlignment="1" applyProtection="1">
      <protection locked="0"/>
    </xf>
    <xf numFmtId="164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protection locked="0"/>
    </xf>
    <xf numFmtId="3" fontId="21" fillId="2" borderId="3" xfId="0" applyNumberFormat="1" applyFont="1" applyFill="1" applyBorder="1" applyAlignment="1">
      <alignment horizontal="center"/>
    </xf>
    <xf numFmtId="4" fontId="21" fillId="2" borderId="3" xfId="0" applyNumberFormat="1" applyFont="1" applyFill="1" applyBorder="1" applyAlignment="1"/>
    <xf numFmtId="164" fontId="21" fillId="0" borderId="3" xfId="0" applyNumberFormat="1" applyFont="1" applyBorder="1" applyAlignment="1" applyProtection="1">
      <protection locked="0"/>
    </xf>
    <xf numFmtId="0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/>
    <xf numFmtId="4" fontId="22" fillId="0" borderId="1" xfId="0" applyNumberFormat="1" applyFont="1" applyBorder="1" applyAlignment="1">
      <alignment horizontal="centerContinuous"/>
    </xf>
    <xf numFmtId="0" fontId="22" fillId="2" borderId="0" xfId="0" applyNumberFormat="1" applyFont="1" applyFill="1" applyAlignment="1">
      <alignment horizontal="center"/>
    </xf>
    <xf numFmtId="4" fontId="22" fillId="0" borderId="0" xfId="0" applyNumberFormat="1" applyFont="1" applyAlignment="1"/>
    <xf numFmtId="4" fontId="22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1" xfId="0" applyNumberFormat="1" applyFont="1" applyBorder="1" applyAlignment="1"/>
    <xf numFmtId="4" fontId="1" fillId="0" borderId="1" xfId="0" applyNumberFormat="1" applyFont="1" applyBorder="1" applyAlignment="1"/>
    <xf numFmtId="0" fontId="24" fillId="0" borderId="0" xfId="0" applyNumberFormat="1" applyFont="1" applyAlignment="1"/>
    <xf numFmtId="4" fontId="21" fillId="0" borderId="0" xfId="0" applyNumberFormat="1" applyFont="1" applyAlignment="1">
      <alignment horizontal="right"/>
    </xf>
    <xf numFmtId="40" fontId="20" fillId="2" borderId="3" xfId="0" applyNumberFormat="1" applyFont="1" applyFill="1" applyBorder="1" applyAlignment="1" applyProtection="1">
      <protection locked="0"/>
    </xf>
    <xf numFmtId="40" fontId="20" fillId="3" borderId="3" xfId="0" applyNumberFormat="1" applyFont="1" applyFill="1" applyBorder="1" applyAlignment="1" applyProtection="1">
      <protection locked="0"/>
    </xf>
    <xf numFmtId="4" fontId="20" fillId="3" borderId="3" xfId="0" applyNumberFormat="1" applyFont="1" applyFill="1" applyBorder="1" applyAlignment="1" applyProtection="1">
      <alignment horizontal="center"/>
      <protection locked="0"/>
    </xf>
    <xf numFmtId="0" fontId="23" fillId="0" borderId="1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40" fontId="20" fillId="5" borderId="3" xfId="0" applyNumberFormat="1" applyFont="1" applyFill="1" applyBorder="1" applyAlignment="1" applyProtection="1">
      <protection locked="0"/>
    </xf>
    <xf numFmtId="10" fontId="20" fillId="0" borderId="3" xfId="0" applyNumberFormat="1" applyFont="1" applyBorder="1" applyAlignment="1" applyProtection="1">
      <protection locked="0"/>
    </xf>
    <xf numFmtId="3" fontId="20" fillId="5" borderId="3" xfId="0" applyNumberFormat="1" applyFont="1" applyFill="1" applyBorder="1" applyAlignment="1" applyProtection="1">
      <alignment horizontal="center"/>
      <protection locked="0"/>
    </xf>
    <xf numFmtId="164" fontId="20" fillId="5" borderId="3" xfId="0" applyNumberFormat="1" applyFont="1" applyFill="1" applyBorder="1" applyAlignment="1" applyProtection="1">
      <protection locked="0"/>
    </xf>
    <xf numFmtId="4" fontId="20" fillId="5" borderId="3" xfId="0" applyNumberFormat="1" applyFont="1" applyFill="1" applyBorder="1" applyAlignment="1" applyProtection="1">
      <protection locked="0"/>
    </xf>
    <xf numFmtId="164" fontId="20" fillId="0" borderId="10" xfId="0" applyNumberFormat="1" applyFont="1" applyBorder="1" applyAlignment="1" applyProtection="1">
      <protection locked="0"/>
    </xf>
    <xf numFmtId="164" fontId="20" fillId="3" borderId="10" xfId="0" applyNumberFormat="1" applyFont="1" applyFill="1" applyBorder="1" applyAlignment="1" applyProtection="1">
      <protection locked="0"/>
    </xf>
    <xf numFmtId="164" fontId="21" fillId="0" borderId="10" xfId="0" applyNumberFormat="1" applyFont="1" applyBorder="1" applyAlignment="1" applyProtection="1">
      <protection locked="0"/>
    </xf>
    <xf numFmtId="4" fontId="22" fillId="0" borderId="0" xfId="0" applyNumberFormat="1" applyFont="1" applyBorder="1" applyAlignment="1">
      <alignment horizontal="centerContinuous"/>
    </xf>
    <xf numFmtId="0" fontId="22" fillId="2" borderId="0" xfId="0" applyNumberFormat="1" applyFont="1" applyFill="1" applyBorder="1" applyAlignment="1">
      <alignment horizontal="center"/>
    </xf>
    <xf numFmtId="4" fontId="22" fillId="0" borderId="11" xfId="0" applyNumberFormat="1" applyFont="1" applyBorder="1" applyAlignment="1">
      <alignment horizontal="centerContinuous"/>
    </xf>
    <xf numFmtId="164" fontId="21" fillId="0" borderId="12" xfId="0" applyNumberFormat="1" applyFont="1" applyBorder="1" applyAlignment="1" applyProtection="1">
      <protection locked="0"/>
    </xf>
    <xf numFmtId="40" fontId="20" fillId="0" borderId="3" xfId="0" applyNumberFormat="1" applyFont="1" applyFill="1" applyBorder="1" applyAlignment="1" applyProtection="1"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40" fontId="20" fillId="0" borderId="9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/>
    <xf numFmtId="0" fontId="23" fillId="0" borderId="1" xfId="0" applyNumberFormat="1" applyFont="1" applyBorder="1" applyAlignment="1" applyProtection="1">
      <protection locked="0"/>
    </xf>
    <xf numFmtId="0" fontId="25" fillId="0" borderId="3" xfId="0" applyNumberFormat="1" applyFont="1" applyBorder="1" applyAlignment="1" applyProtection="1">
      <protection locked="0"/>
    </xf>
    <xf numFmtId="0" fontId="22" fillId="0" borderId="3" xfId="0" applyNumberFormat="1" applyFont="1" applyBorder="1" applyAlignment="1" applyProtection="1">
      <protection locked="0"/>
    </xf>
    <xf numFmtId="0" fontId="22" fillId="2" borderId="3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>
        <v>5</v>
      </c>
      <c r="E11" s="88">
        <v>852313</v>
      </c>
      <c r="F11" s="88">
        <v>-2920.5</v>
      </c>
      <c r="G11" s="89">
        <f>F11/E11</f>
        <v>-3.4265580837086846E-3</v>
      </c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>
        <v>1</v>
      </c>
      <c r="E13" s="88">
        <v>171024</v>
      </c>
      <c r="F13" s="88">
        <v>19495.5</v>
      </c>
      <c r="G13" s="89">
        <f>F13/E13</f>
        <v>0.1139927729441482</v>
      </c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>
        <v>2</v>
      </c>
      <c r="E15" s="88">
        <v>305640</v>
      </c>
      <c r="F15" s="88">
        <v>77941.5</v>
      </c>
      <c r="G15" s="89">
        <f>F15/E15</f>
        <v>0.25501079701609736</v>
      </c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462583</v>
      </c>
      <c r="F18" s="88">
        <v>169860.5</v>
      </c>
      <c r="G18" s="89">
        <f>F18/E18</f>
        <v>0.36720004842374232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>
        <v>1</v>
      </c>
      <c r="E20" s="88">
        <v>614215</v>
      </c>
      <c r="F20" s="88">
        <v>224836.5</v>
      </c>
      <c r="G20" s="89">
        <f t="shared" ref="G20:G25" si="0">F20/E20</f>
        <v>0.36605504587155963</v>
      </c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>
        <v>8</v>
      </c>
      <c r="E23" s="88">
        <v>4610616</v>
      </c>
      <c r="F23" s="88">
        <v>788037</v>
      </c>
      <c r="G23" s="89">
        <f t="shared" si="0"/>
        <v>0.1709179424181064</v>
      </c>
      <c r="H23" s="15"/>
    </row>
    <row r="24" spans="1:8" ht="15.75" x14ac:dyDescent="0.25">
      <c r="A24" s="83" t="s">
        <v>19</v>
      </c>
      <c r="B24" s="13"/>
      <c r="C24" s="14"/>
      <c r="D24" s="87">
        <v>2</v>
      </c>
      <c r="E24" s="88">
        <v>165165</v>
      </c>
      <c r="F24" s="88">
        <v>56694.5</v>
      </c>
      <c r="G24" s="89">
        <f t="shared" si="0"/>
        <v>0.34325977053249779</v>
      </c>
      <c r="H24" s="15"/>
    </row>
    <row r="25" spans="1:8" ht="15.75" x14ac:dyDescent="0.25">
      <c r="A25" s="84" t="s">
        <v>20</v>
      </c>
      <c r="B25" s="13"/>
      <c r="C25" s="14"/>
      <c r="D25" s="87">
        <v>3</v>
      </c>
      <c r="E25" s="88">
        <v>513668</v>
      </c>
      <c r="F25" s="88">
        <v>62145.5</v>
      </c>
      <c r="G25" s="89">
        <f t="shared" si="0"/>
        <v>0.12098378719328438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90">
        <v>30568</v>
      </c>
      <c r="F29" s="90">
        <v>10642</v>
      </c>
      <c r="G29" s="89">
        <f>F29/E29</f>
        <v>0.34814184768385237</v>
      </c>
      <c r="H29" s="15"/>
    </row>
    <row r="30" spans="1:8" ht="15.75" x14ac:dyDescent="0.25">
      <c r="A30" s="85" t="s">
        <v>25</v>
      </c>
      <c r="B30" s="13"/>
      <c r="C30" s="14"/>
      <c r="D30" s="87">
        <v>1</v>
      </c>
      <c r="E30" s="90">
        <v>177218</v>
      </c>
      <c r="F30" s="88">
        <v>39965</v>
      </c>
      <c r="G30" s="89">
        <f>F30/E30</f>
        <v>0.22551320971910302</v>
      </c>
      <c r="H30" s="15"/>
    </row>
    <row r="31" spans="1:8" ht="15.75" x14ac:dyDescent="0.25">
      <c r="A31" s="85" t="s">
        <v>26</v>
      </c>
      <c r="B31" s="13"/>
      <c r="C31" s="14"/>
      <c r="D31" s="87">
        <v>15</v>
      </c>
      <c r="E31" s="90">
        <v>2409628.5</v>
      </c>
      <c r="F31" s="90">
        <v>284559</v>
      </c>
      <c r="G31" s="89">
        <f>F31/E31</f>
        <v>0.11809247774086337</v>
      </c>
      <c r="H31" s="15"/>
    </row>
    <row r="32" spans="1:8" ht="15.75" x14ac:dyDescent="0.25">
      <c r="A32" s="85" t="s">
        <v>137</v>
      </c>
      <c r="B32" s="13"/>
      <c r="C32" s="14"/>
      <c r="D32" s="87"/>
      <c r="E32" s="90"/>
      <c r="F32" s="90"/>
      <c r="G32" s="89"/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90">
        <v>160531</v>
      </c>
      <c r="F33" s="90">
        <v>56024</v>
      </c>
      <c r="G33" s="89">
        <f>F33/E33</f>
        <v>0.34899178351844817</v>
      </c>
      <c r="H33" s="15"/>
    </row>
    <row r="34" spans="1:8" ht="15.75" x14ac:dyDescent="0.25">
      <c r="A34" s="85" t="s">
        <v>27</v>
      </c>
      <c r="B34" s="13"/>
      <c r="C34" s="14"/>
      <c r="D34" s="87"/>
      <c r="E34" s="90"/>
      <c r="F34" s="90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92"/>
      <c r="F36" s="90">
        <v>10</v>
      </c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42</v>
      </c>
      <c r="E39" s="96">
        <f>SUM(E9:E38)</f>
        <v>10473169.5</v>
      </c>
      <c r="F39" s="96">
        <f>SUM(F9:F38)</f>
        <v>1787290.5</v>
      </c>
      <c r="G39" s="97">
        <f>F39/E39</f>
        <v>0.1706542131300367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121</v>
      </c>
      <c r="E44" s="88">
        <v>11514968.800000001</v>
      </c>
      <c r="F44" s="88">
        <v>619076.73</v>
      </c>
      <c r="G44" s="89">
        <f t="shared" ref="G44:G50" si="1">1-(+F44/E44)</f>
        <v>0.94623722037353675</v>
      </c>
      <c r="H44" s="15"/>
    </row>
    <row r="45" spans="1:8" ht="15.75" x14ac:dyDescent="0.25">
      <c r="A45" s="27" t="s">
        <v>37</v>
      </c>
      <c r="B45" s="28"/>
      <c r="C45" s="14"/>
      <c r="D45" s="87">
        <v>2</v>
      </c>
      <c r="E45" s="88">
        <v>1014332.79</v>
      </c>
      <c r="F45" s="88">
        <v>82256.09</v>
      </c>
      <c r="G45" s="89">
        <f t="shared" si="1"/>
        <v>0.9189062102586667</v>
      </c>
      <c r="H45" s="15"/>
    </row>
    <row r="46" spans="1:8" ht="15.75" x14ac:dyDescent="0.25">
      <c r="A46" s="27" t="s">
        <v>38</v>
      </c>
      <c r="B46" s="28"/>
      <c r="C46" s="14"/>
      <c r="D46" s="87">
        <v>134</v>
      </c>
      <c r="E46" s="88">
        <v>8848466</v>
      </c>
      <c r="F46" s="88">
        <v>569814.03</v>
      </c>
      <c r="G46" s="89">
        <f t="shared" si="1"/>
        <v>0.93560307176407753</v>
      </c>
      <c r="H46" s="15"/>
    </row>
    <row r="47" spans="1:8" ht="15.75" x14ac:dyDescent="0.25">
      <c r="A47" s="27" t="s">
        <v>39</v>
      </c>
      <c r="B47" s="28"/>
      <c r="C47" s="14"/>
      <c r="D47" s="87">
        <v>16</v>
      </c>
      <c r="E47" s="88">
        <v>2317614</v>
      </c>
      <c r="F47" s="88">
        <v>107320</v>
      </c>
      <c r="G47" s="89">
        <f t="shared" si="1"/>
        <v>0.95369375573326709</v>
      </c>
      <c r="H47" s="15"/>
    </row>
    <row r="48" spans="1:8" ht="15.75" x14ac:dyDescent="0.25">
      <c r="A48" s="27" t="s">
        <v>40</v>
      </c>
      <c r="B48" s="28"/>
      <c r="C48" s="14"/>
      <c r="D48" s="87">
        <v>150</v>
      </c>
      <c r="E48" s="88">
        <v>11530961.199999999</v>
      </c>
      <c r="F48" s="88">
        <v>941921.16</v>
      </c>
      <c r="G48" s="89">
        <f t="shared" si="1"/>
        <v>0.91831373433118479</v>
      </c>
      <c r="H48" s="15"/>
    </row>
    <row r="49" spans="1:8" ht="15.75" x14ac:dyDescent="0.25">
      <c r="A49" s="27" t="s">
        <v>41</v>
      </c>
      <c r="B49" s="28"/>
      <c r="C49" s="14"/>
      <c r="D49" s="87">
        <v>11</v>
      </c>
      <c r="E49" s="88">
        <v>2008182</v>
      </c>
      <c r="F49" s="88">
        <v>139691</v>
      </c>
      <c r="G49" s="89">
        <f t="shared" si="1"/>
        <v>0.93043907374929169</v>
      </c>
      <c r="H49" s="15"/>
    </row>
    <row r="50" spans="1:8" ht="15.75" x14ac:dyDescent="0.25">
      <c r="A50" s="27" t="s">
        <v>42</v>
      </c>
      <c r="B50" s="28"/>
      <c r="C50" s="14"/>
      <c r="D50" s="87">
        <v>18</v>
      </c>
      <c r="E50" s="88">
        <v>1853023.25</v>
      </c>
      <c r="F50" s="88">
        <v>122859.25</v>
      </c>
      <c r="G50" s="89">
        <f t="shared" si="1"/>
        <v>0.93369794469659251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>
        <v>1</v>
      </c>
      <c r="E52" s="88">
        <v>135250</v>
      </c>
      <c r="F52" s="88">
        <v>3900</v>
      </c>
      <c r="G52" s="89">
        <f>1-(+F52/E52)</f>
        <v>0.97116451016635863</v>
      </c>
      <c r="H52" s="15"/>
    </row>
    <row r="53" spans="1:8" ht="15.75" x14ac:dyDescent="0.25">
      <c r="A53" s="29" t="s">
        <v>65</v>
      </c>
      <c r="B53" s="30"/>
      <c r="C53" s="14"/>
      <c r="D53" s="87">
        <v>954</v>
      </c>
      <c r="E53" s="88">
        <v>77307922.849999994</v>
      </c>
      <c r="F53" s="88">
        <v>8862473.4100000001</v>
      </c>
      <c r="G53" s="89">
        <f>1-(+F53/E53)</f>
        <v>0.88536138233598916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94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94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92"/>
      <c r="F57" s="90"/>
      <c r="G57" s="93"/>
      <c r="H57" s="15"/>
    </row>
    <row r="58" spans="1:8" x14ac:dyDescent="0.2">
      <c r="A58" s="16" t="s">
        <v>30</v>
      </c>
      <c r="B58" s="28"/>
      <c r="C58" s="14"/>
      <c r="D58" s="91"/>
      <c r="E58" s="92"/>
      <c r="F58" s="90"/>
      <c r="G58" s="93"/>
      <c r="H58" s="15"/>
    </row>
    <row r="59" spans="1:8" ht="15.75" x14ac:dyDescent="0.25">
      <c r="A59" s="32"/>
      <c r="B59" s="18"/>
      <c r="C59" s="14"/>
      <c r="D59" s="91"/>
      <c r="E59" s="94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1407</v>
      </c>
      <c r="E60" s="96">
        <f>SUM(E44:E59)</f>
        <v>116530720.88999999</v>
      </c>
      <c r="F60" s="96">
        <f>SUM(F44:F59)</f>
        <v>11449311.67</v>
      </c>
      <c r="G60" s="97">
        <f>1-(+F60/E60)</f>
        <v>0.90174855538045062</v>
      </c>
      <c r="H60" s="15"/>
    </row>
    <row r="61" spans="1:8" x14ac:dyDescent="0.2">
      <c r="A61" s="33"/>
      <c r="B61" s="33"/>
      <c r="C61" s="33"/>
      <c r="D61" s="106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108"/>
      <c r="E62" s="108"/>
      <c r="F62" s="109">
        <f>F60+F39</f>
        <v>13236602.17</v>
      </c>
      <c r="G62" s="108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2</v>
      </c>
      <c r="E10" s="88">
        <v>1310818</v>
      </c>
      <c r="F10" s="88">
        <v>186531</v>
      </c>
      <c r="G10" s="120">
        <f>F10/E10</f>
        <v>0.14230121954382682</v>
      </c>
      <c r="H10" s="15"/>
    </row>
    <row r="11" spans="1:8" ht="15.75" x14ac:dyDescent="0.25">
      <c r="A11" s="83" t="s">
        <v>140</v>
      </c>
      <c r="B11" s="13"/>
      <c r="C11" s="14"/>
      <c r="D11" s="87"/>
      <c r="E11" s="88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70894</v>
      </c>
      <c r="F12" s="88">
        <v>15502</v>
      </c>
      <c r="G12" s="120">
        <f>F12/E12</f>
        <v>0.21866448500578328</v>
      </c>
      <c r="H12" s="15"/>
    </row>
    <row r="13" spans="1:8" ht="15.75" x14ac:dyDescent="0.25">
      <c r="A13" s="83" t="s">
        <v>81</v>
      </c>
      <c r="B13" s="13"/>
      <c r="C13" s="14"/>
      <c r="D13" s="87"/>
      <c r="E13" s="88"/>
      <c r="F13" s="88"/>
      <c r="G13" s="120"/>
      <c r="H13" s="15"/>
    </row>
    <row r="14" spans="1:8" ht="15.75" x14ac:dyDescent="0.25">
      <c r="A14" s="83" t="s">
        <v>121</v>
      </c>
      <c r="B14" s="13"/>
      <c r="C14" s="14"/>
      <c r="D14" s="87"/>
      <c r="E14" s="88"/>
      <c r="F14" s="88"/>
      <c r="G14" s="120"/>
      <c r="H14" s="15"/>
    </row>
    <row r="15" spans="1:8" ht="15.75" x14ac:dyDescent="0.25">
      <c r="A15" s="83" t="s">
        <v>123</v>
      </c>
      <c r="B15" s="13"/>
      <c r="C15" s="14"/>
      <c r="D15" s="87">
        <v>24</v>
      </c>
      <c r="E15" s="88">
        <v>4120344</v>
      </c>
      <c r="F15" s="88">
        <v>637052.5</v>
      </c>
      <c r="G15" s="120">
        <f>F15/E15</f>
        <v>0.1546114838955194</v>
      </c>
      <c r="H15" s="15"/>
    </row>
    <row r="16" spans="1:8" ht="15.75" x14ac:dyDescent="0.25">
      <c r="A16" s="83" t="s">
        <v>127</v>
      </c>
      <c r="B16" s="13"/>
      <c r="C16" s="14"/>
      <c r="D16" s="87"/>
      <c r="E16" s="88"/>
      <c r="F16" s="88"/>
      <c r="G16" s="120"/>
      <c r="H16" s="15"/>
    </row>
    <row r="17" spans="1:8" ht="15.75" x14ac:dyDescent="0.25">
      <c r="A17" s="83" t="s">
        <v>87</v>
      </c>
      <c r="B17" s="13"/>
      <c r="C17" s="14"/>
      <c r="D17" s="87">
        <v>1</v>
      </c>
      <c r="E17" s="88">
        <v>624371</v>
      </c>
      <c r="F17" s="88">
        <v>90588</v>
      </c>
      <c r="G17" s="120">
        <f>F17/E17</f>
        <v>0.14508681537098936</v>
      </c>
      <c r="H17" s="15"/>
    </row>
    <row r="18" spans="1:8" ht="15.75" x14ac:dyDescent="0.25">
      <c r="A18" s="85" t="s">
        <v>130</v>
      </c>
      <c r="B18" s="13"/>
      <c r="C18" s="14"/>
      <c r="D18" s="87"/>
      <c r="E18" s="88"/>
      <c r="F18" s="88"/>
      <c r="G18" s="120"/>
      <c r="H18" s="15"/>
    </row>
    <row r="19" spans="1:8" ht="15.75" x14ac:dyDescent="0.25">
      <c r="A19" s="83" t="s">
        <v>15</v>
      </c>
      <c r="B19" s="13"/>
      <c r="C19" s="14"/>
      <c r="D19" s="87">
        <v>4</v>
      </c>
      <c r="E19" s="88">
        <v>1487637</v>
      </c>
      <c r="F19" s="88">
        <v>390554</v>
      </c>
      <c r="G19" s="120">
        <f>F19/E19</f>
        <v>0.26253313140235152</v>
      </c>
      <c r="H19" s="15"/>
    </row>
    <row r="20" spans="1:8" ht="15.75" x14ac:dyDescent="0.25">
      <c r="A20" s="83" t="s">
        <v>63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88">
        <v>135595</v>
      </c>
      <c r="F21" s="88">
        <v>23029</v>
      </c>
      <c r="G21" s="120">
        <f>F21/E21</f>
        <v>0.16983664589402264</v>
      </c>
      <c r="H21" s="15"/>
    </row>
    <row r="22" spans="1:8" ht="15.75" x14ac:dyDescent="0.25">
      <c r="A22" s="83" t="s">
        <v>144</v>
      </c>
      <c r="B22" s="13"/>
      <c r="C22" s="14"/>
      <c r="D22" s="87"/>
      <c r="E22" s="88"/>
      <c r="F22" s="88"/>
      <c r="G22" s="120"/>
      <c r="H22" s="15"/>
    </row>
    <row r="23" spans="1:8" ht="15.75" x14ac:dyDescent="0.25">
      <c r="A23" s="83" t="s">
        <v>132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18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5</v>
      </c>
      <c r="E25" s="88">
        <v>941885</v>
      </c>
      <c r="F25" s="88">
        <v>236626</v>
      </c>
      <c r="G25" s="120">
        <f>F25/E25</f>
        <v>0.25122599892768227</v>
      </c>
      <c r="H25" s="15"/>
    </row>
    <row r="26" spans="1:8" ht="15.75" x14ac:dyDescent="0.25">
      <c r="A26" s="84" t="s">
        <v>21</v>
      </c>
      <c r="B26" s="13"/>
      <c r="C26" s="14"/>
      <c r="D26" s="87">
        <v>10</v>
      </c>
      <c r="E26" s="88">
        <v>142847</v>
      </c>
      <c r="F26" s="88">
        <v>142847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30450</v>
      </c>
      <c r="F28" s="88">
        <v>16650</v>
      </c>
      <c r="G28" s="120">
        <f t="shared" ref="G28:G34" si="0">F28/E28</f>
        <v>0.54679802955665024</v>
      </c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167012</v>
      </c>
      <c r="F29" s="88">
        <v>55249</v>
      </c>
      <c r="G29" s="120">
        <f t="shared" si="0"/>
        <v>0.33080856465403685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88">
        <v>137634</v>
      </c>
      <c r="F30" s="88">
        <v>58992</v>
      </c>
      <c r="G30" s="120">
        <f t="shared" si="0"/>
        <v>0.42861502245084793</v>
      </c>
      <c r="H30" s="15"/>
    </row>
    <row r="31" spans="1:8" ht="15.75" x14ac:dyDescent="0.25">
      <c r="A31" s="85" t="s">
        <v>89</v>
      </c>
      <c r="B31" s="13"/>
      <c r="C31" s="14"/>
      <c r="D31" s="87">
        <v>1</v>
      </c>
      <c r="E31" s="88">
        <v>171545</v>
      </c>
      <c r="F31" s="88">
        <v>58208</v>
      </c>
      <c r="G31" s="120">
        <f t="shared" si="0"/>
        <v>0.3393162144043837</v>
      </c>
      <c r="H31" s="15"/>
    </row>
    <row r="32" spans="1:8" ht="15.75" x14ac:dyDescent="0.25">
      <c r="A32" s="85" t="s">
        <v>125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1</v>
      </c>
      <c r="E33" s="88">
        <v>327667</v>
      </c>
      <c r="F33" s="88">
        <v>-5072.37</v>
      </c>
      <c r="G33" s="120">
        <f t="shared" si="0"/>
        <v>-1.5480258921404963E-2</v>
      </c>
      <c r="H33" s="15"/>
    </row>
    <row r="34" spans="1:8" ht="15.75" x14ac:dyDescent="0.25">
      <c r="A34" s="85" t="s">
        <v>85</v>
      </c>
      <c r="B34" s="13"/>
      <c r="C34" s="14"/>
      <c r="D34" s="87">
        <v>5</v>
      </c>
      <c r="E34" s="88">
        <v>2609173</v>
      </c>
      <c r="F34" s="88">
        <v>512001</v>
      </c>
      <c r="G34" s="120">
        <f t="shared" si="0"/>
        <v>0.1962311429713553</v>
      </c>
      <c r="H34" s="15"/>
    </row>
    <row r="35" spans="1:8" x14ac:dyDescent="0.2">
      <c r="A35" s="16" t="s">
        <v>28</v>
      </c>
      <c r="B35" s="13"/>
      <c r="C35" s="14"/>
      <c r="D35" s="91"/>
      <c r="E35" s="110">
        <v>16185</v>
      </c>
      <c r="F35" s="88">
        <v>3237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>
        <v>25</v>
      </c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57</v>
      </c>
      <c r="E39" s="96">
        <f>SUM(E9:E38)</f>
        <v>12294057</v>
      </c>
      <c r="F39" s="96">
        <f>SUM(F9:F38)</f>
        <v>2422019.13</v>
      </c>
      <c r="G39" s="122">
        <f>F39/E39</f>
        <v>0.19700731255760404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62</v>
      </c>
      <c r="E44" s="127">
        <v>7935348.9500000002</v>
      </c>
      <c r="F44" s="88">
        <v>567697.56999999995</v>
      </c>
      <c r="G44" s="120">
        <f>1-(+F44/E44)</f>
        <v>0.92845965897945804</v>
      </c>
      <c r="H44" s="15"/>
    </row>
    <row r="45" spans="1:8" ht="15.75" x14ac:dyDescent="0.25">
      <c r="A45" s="27" t="s">
        <v>37</v>
      </c>
      <c r="B45" s="28"/>
      <c r="C45" s="14"/>
      <c r="D45" s="87">
        <v>2</v>
      </c>
      <c r="E45" s="127">
        <v>260242.53</v>
      </c>
      <c r="F45" s="88">
        <v>44465.78</v>
      </c>
      <c r="G45" s="120">
        <f>1-(+F45/E45)</f>
        <v>0.82913715141026334</v>
      </c>
      <c r="H45" s="15"/>
    </row>
    <row r="46" spans="1:8" ht="15.75" x14ac:dyDescent="0.25">
      <c r="A46" s="27" t="s">
        <v>38</v>
      </c>
      <c r="B46" s="28"/>
      <c r="C46" s="14"/>
      <c r="D46" s="87">
        <v>125</v>
      </c>
      <c r="E46" s="127">
        <v>7802098.25</v>
      </c>
      <c r="F46" s="88">
        <v>597487.42000000004</v>
      </c>
      <c r="G46" s="120">
        <f>1-(+F46/E46)</f>
        <v>0.92341964932318044</v>
      </c>
      <c r="H46" s="15"/>
    </row>
    <row r="47" spans="1:8" ht="15.75" x14ac:dyDescent="0.25">
      <c r="A47" s="27" t="s">
        <v>39</v>
      </c>
      <c r="B47" s="28"/>
      <c r="C47" s="14"/>
      <c r="D47" s="87">
        <v>6</v>
      </c>
      <c r="E47" s="127">
        <v>2337242.75</v>
      </c>
      <c r="F47" s="88">
        <v>-64134.75</v>
      </c>
      <c r="G47" s="120">
        <f>1-(+F47/E47)</f>
        <v>1.0274403461086787</v>
      </c>
      <c r="H47" s="15"/>
    </row>
    <row r="48" spans="1:8" ht="15.75" x14ac:dyDescent="0.25">
      <c r="A48" s="27" t="s">
        <v>40</v>
      </c>
      <c r="B48" s="28"/>
      <c r="C48" s="14"/>
      <c r="D48" s="87">
        <v>83</v>
      </c>
      <c r="E48" s="127">
        <v>12000415.35</v>
      </c>
      <c r="F48" s="88">
        <v>612041.13</v>
      </c>
      <c r="G48" s="120">
        <f t="shared" ref="G48:G54" si="1">1-(+F48/E48)</f>
        <v>0.94899833779503306</v>
      </c>
      <c r="H48" s="15"/>
    </row>
    <row r="49" spans="1:8" ht="15.75" x14ac:dyDescent="0.25">
      <c r="A49" s="27" t="s">
        <v>41</v>
      </c>
      <c r="B49" s="28"/>
      <c r="C49" s="14"/>
      <c r="D49" s="87">
        <v>8</v>
      </c>
      <c r="E49" s="127">
        <v>1376097</v>
      </c>
      <c r="F49" s="88">
        <v>41352</v>
      </c>
      <c r="G49" s="120">
        <f t="shared" si="1"/>
        <v>0.96994979278350291</v>
      </c>
      <c r="H49" s="15"/>
    </row>
    <row r="50" spans="1:8" ht="15.75" x14ac:dyDescent="0.25">
      <c r="A50" s="27" t="s">
        <v>42</v>
      </c>
      <c r="B50" s="28"/>
      <c r="C50" s="14"/>
      <c r="D50" s="87">
        <v>27</v>
      </c>
      <c r="E50" s="127">
        <v>1879474</v>
      </c>
      <c r="F50" s="88">
        <v>146552</v>
      </c>
      <c r="G50" s="120">
        <f t="shared" si="1"/>
        <v>0.92202499209885325</v>
      </c>
      <c r="H50" s="15"/>
    </row>
    <row r="51" spans="1:8" ht="15.75" x14ac:dyDescent="0.25">
      <c r="A51" s="27" t="s">
        <v>43</v>
      </c>
      <c r="B51" s="28"/>
      <c r="C51" s="14"/>
      <c r="D51" s="87"/>
      <c r="E51" s="127"/>
      <c r="F51" s="88"/>
      <c r="G51" s="120"/>
      <c r="H51" s="15"/>
    </row>
    <row r="52" spans="1:8" ht="15.75" x14ac:dyDescent="0.25">
      <c r="A52" s="54" t="s">
        <v>44</v>
      </c>
      <c r="B52" s="28"/>
      <c r="C52" s="14"/>
      <c r="D52" s="87">
        <v>7</v>
      </c>
      <c r="E52" s="127">
        <v>351200</v>
      </c>
      <c r="F52" s="88">
        <v>15900</v>
      </c>
      <c r="G52" s="120">
        <f t="shared" si="1"/>
        <v>0.95472665148063784</v>
      </c>
      <c r="H52" s="15"/>
    </row>
    <row r="53" spans="1:8" ht="15.75" x14ac:dyDescent="0.25">
      <c r="A53" s="55" t="s">
        <v>64</v>
      </c>
      <c r="B53" s="28"/>
      <c r="C53" s="14"/>
      <c r="D53" s="87"/>
      <c r="E53" s="127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1055</v>
      </c>
      <c r="E54" s="127">
        <v>74310330.010000005</v>
      </c>
      <c r="F54" s="88">
        <v>8493130.1600000001</v>
      </c>
      <c r="G54" s="120">
        <f t="shared" si="1"/>
        <v>0.88570727436068353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>
        <v>175687.45</v>
      </c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1375</v>
      </c>
      <c r="E62" s="96">
        <f>SUM(E44:E61)</f>
        <v>108428136.29000001</v>
      </c>
      <c r="F62" s="96">
        <f>SUM(F44:F61)</f>
        <v>10454491.310000001</v>
      </c>
      <c r="G62" s="126">
        <f>1-(+F62/E62)</f>
        <v>0.90358137963343199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12876510.440000001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115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286889</v>
      </c>
      <c r="F10" s="88">
        <v>46143.5</v>
      </c>
      <c r="G10" s="120">
        <f>F10/E10</f>
        <v>0.16084095242410829</v>
      </c>
      <c r="H10" s="15"/>
    </row>
    <row r="11" spans="1:8" ht="15.75" x14ac:dyDescent="0.25">
      <c r="A11" s="83" t="s">
        <v>80</v>
      </c>
      <c r="B11" s="13"/>
      <c r="C11" s="14"/>
      <c r="D11" s="87"/>
      <c r="E11" s="115"/>
      <c r="F11" s="88"/>
      <c r="G11" s="120"/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88"/>
      <c r="G12" s="120"/>
      <c r="H12" s="15"/>
    </row>
    <row r="13" spans="1:8" ht="15.75" x14ac:dyDescent="0.25">
      <c r="A13" s="83" t="s">
        <v>81</v>
      </c>
      <c r="B13" s="13"/>
      <c r="C13" s="14"/>
      <c r="D13" s="87">
        <v>10</v>
      </c>
      <c r="E13" s="115">
        <v>992143</v>
      </c>
      <c r="F13" s="88">
        <v>193838.5</v>
      </c>
      <c r="G13" s="120">
        <f t="shared" ref="G13:G18" si="0">F13/E13</f>
        <v>0.19537354998221024</v>
      </c>
      <c r="H13" s="15"/>
    </row>
    <row r="14" spans="1:8" ht="15.75" x14ac:dyDescent="0.25">
      <c r="A14" s="83" t="s">
        <v>141</v>
      </c>
      <c r="B14" s="13"/>
      <c r="C14" s="14"/>
      <c r="D14" s="87"/>
      <c r="E14" s="115"/>
      <c r="F14" s="88"/>
      <c r="G14" s="120"/>
      <c r="H14" s="15"/>
    </row>
    <row r="15" spans="1:8" ht="15.75" x14ac:dyDescent="0.25">
      <c r="A15" s="83" t="s">
        <v>129</v>
      </c>
      <c r="B15" s="13"/>
      <c r="C15" s="14"/>
      <c r="D15" s="87">
        <v>1</v>
      </c>
      <c r="E15" s="115">
        <v>154566</v>
      </c>
      <c r="F15" s="88">
        <v>18657</v>
      </c>
      <c r="G15" s="120">
        <f t="shared" si="0"/>
        <v>0.12070571794573191</v>
      </c>
      <c r="H15" s="15"/>
    </row>
    <row r="16" spans="1:8" ht="15.75" x14ac:dyDescent="0.25">
      <c r="A16" s="83" t="s">
        <v>139</v>
      </c>
      <c r="B16" s="13"/>
      <c r="C16" s="14"/>
      <c r="D16" s="87"/>
      <c r="E16" s="115"/>
      <c r="F16" s="88"/>
      <c r="G16" s="120"/>
      <c r="H16" s="15"/>
    </row>
    <row r="17" spans="1:8" ht="15.75" x14ac:dyDescent="0.25">
      <c r="A17" s="83" t="s">
        <v>59</v>
      </c>
      <c r="B17" s="13"/>
      <c r="C17" s="14"/>
      <c r="D17" s="87"/>
      <c r="E17" s="115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115">
        <v>359321</v>
      </c>
      <c r="F18" s="88">
        <v>85700.5</v>
      </c>
      <c r="G18" s="120">
        <f t="shared" si="0"/>
        <v>0.23850679476011699</v>
      </c>
      <c r="H18" s="15"/>
    </row>
    <row r="19" spans="1:8" ht="15.75" x14ac:dyDescent="0.25">
      <c r="A19" s="83" t="s">
        <v>15</v>
      </c>
      <c r="B19" s="13"/>
      <c r="C19" s="14"/>
      <c r="D19" s="87"/>
      <c r="E19" s="115"/>
      <c r="F19" s="88"/>
      <c r="G19" s="120"/>
      <c r="H19" s="15"/>
    </row>
    <row r="20" spans="1:8" ht="15.75" x14ac:dyDescent="0.25">
      <c r="A20" s="85" t="s">
        <v>143</v>
      </c>
      <c r="B20" s="13"/>
      <c r="C20" s="14"/>
      <c r="D20" s="87"/>
      <c r="E20" s="115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/>
      <c r="E21" s="115"/>
      <c r="F21" s="88"/>
      <c r="G21" s="120"/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115">
        <v>110455</v>
      </c>
      <c r="F22" s="88">
        <v>37547</v>
      </c>
      <c r="G22" s="120">
        <f>F22/E22</f>
        <v>0.33993028835272282</v>
      </c>
      <c r="H22" s="15"/>
    </row>
    <row r="23" spans="1:8" ht="15.75" x14ac:dyDescent="0.25">
      <c r="A23" s="83" t="s">
        <v>78</v>
      </c>
      <c r="B23" s="13"/>
      <c r="C23" s="14"/>
      <c r="D23" s="87">
        <v>1</v>
      </c>
      <c r="E23" s="115">
        <v>47643</v>
      </c>
      <c r="F23" s="88">
        <v>3902</v>
      </c>
      <c r="G23" s="120">
        <f>F23/E23</f>
        <v>8.1900803895640487E-2</v>
      </c>
      <c r="H23" s="15"/>
    </row>
    <row r="24" spans="1:8" ht="15.75" x14ac:dyDescent="0.25">
      <c r="A24" s="83" t="s">
        <v>83</v>
      </c>
      <c r="B24" s="13"/>
      <c r="C24" s="14"/>
      <c r="D24" s="87"/>
      <c r="E24" s="115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115">
        <v>33136</v>
      </c>
      <c r="F25" s="88">
        <v>8358</v>
      </c>
      <c r="G25" s="120">
        <f>F25/E25</f>
        <v>0.25223322066634474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88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120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>
        <v>1</v>
      </c>
      <c r="E30" s="88">
        <v>171580</v>
      </c>
      <c r="F30" s="88">
        <v>66500</v>
      </c>
      <c r="G30" s="120">
        <f>F30/E30</f>
        <v>0.38757430936006526</v>
      </c>
      <c r="H30" s="15"/>
    </row>
    <row r="31" spans="1:8" ht="15.75" x14ac:dyDescent="0.25">
      <c r="A31" s="85" t="s">
        <v>84</v>
      </c>
      <c r="B31" s="13"/>
      <c r="C31" s="14"/>
      <c r="D31" s="87"/>
      <c r="E31" s="88"/>
      <c r="F31" s="88"/>
      <c r="G31" s="120"/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/>
      <c r="E33" s="88"/>
      <c r="F33" s="88"/>
      <c r="G33" s="120"/>
      <c r="H33" s="15"/>
    </row>
    <row r="34" spans="1:8" ht="15.75" x14ac:dyDescent="0.25">
      <c r="A34" s="85" t="s">
        <v>85</v>
      </c>
      <c r="B34" s="13"/>
      <c r="C34" s="14"/>
      <c r="D34" s="87">
        <v>1</v>
      </c>
      <c r="E34" s="88">
        <v>263835</v>
      </c>
      <c r="F34" s="88">
        <v>6811</v>
      </c>
      <c r="G34" s="120">
        <f>F34/E34</f>
        <v>2.5815377034889231E-2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20</v>
      </c>
      <c r="E39" s="96">
        <f>SUM(E9:E38)</f>
        <v>2419568</v>
      </c>
      <c r="F39" s="96">
        <f>SUM(F9:F38)</f>
        <v>467457.5</v>
      </c>
      <c r="G39" s="122">
        <f>F39/E39</f>
        <v>0.19319874456927849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26</v>
      </c>
      <c r="E44" s="88">
        <v>2122600.5499999998</v>
      </c>
      <c r="F44" s="88">
        <v>138870.25</v>
      </c>
      <c r="G44" s="120">
        <f>1-(+F44/E44)</f>
        <v>0.93457541976044434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120"/>
      <c r="H45" s="15"/>
    </row>
    <row r="46" spans="1:8" ht="15.75" x14ac:dyDescent="0.25">
      <c r="A46" s="27" t="s">
        <v>38</v>
      </c>
      <c r="B46" s="28"/>
      <c r="C46" s="14"/>
      <c r="D46" s="87">
        <v>140</v>
      </c>
      <c r="E46" s="88">
        <v>8772547.25</v>
      </c>
      <c r="F46" s="88">
        <v>536423.27</v>
      </c>
      <c r="G46" s="120">
        <f t="shared" ref="G46:G52" si="1">1-(+F46/E46)</f>
        <v>0.93885205121009752</v>
      </c>
      <c r="H46" s="15"/>
    </row>
    <row r="47" spans="1:8" ht="15.75" x14ac:dyDescent="0.25">
      <c r="A47" s="27" t="s">
        <v>39</v>
      </c>
      <c r="B47" s="28"/>
      <c r="C47" s="14"/>
      <c r="D47" s="87">
        <v>20</v>
      </c>
      <c r="E47" s="88">
        <v>1577905</v>
      </c>
      <c r="F47" s="88">
        <v>145695.5</v>
      </c>
      <c r="G47" s="120">
        <f t="shared" si="1"/>
        <v>0.90766522699402052</v>
      </c>
      <c r="H47" s="15"/>
    </row>
    <row r="48" spans="1:8" ht="15.75" x14ac:dyDescent="0.25">
      <c r="A48" s="27" t="s">
        <v>40</v>
      </c>
      <c r="B48" s="28"/>
      <c r="C48" s="14"/>
      <c r="D48" s="87">
        <v>87</v>
      </c>
      <c r="E48" s="88">
        <v>8337966</v>
      </c>
      <c r="F48" s="88">
        <v>680700.25</v>
      </c>
      <c r="G48" s="120">
        <f t="shared" si="1"/>
        <v>0.91836135455577539</v>
      </c>
      <c r="H48" s="15"/>
    </row>
    <row r="49" spans="1:8" ht="15.75" x14ac:dyDescent="0.25">
      <c r="A49" s="27" t="s">
        <v>41</v>
      </c>
      <c r="B49" s="28"/>
      <c r="C49" s="14"/>
      <c r="D49" s="87">
        <v>6</v>
      </c>
      <c r="E49" s="88">
        <v>1020895</v>
      </c>
      <c r="F49" s="88">
        <v>36183</v>
      </c>
      <c r="G49" s="120">
        <f t="shared" si="1"/>
        <v>0.96455756958355165</v>
      </c>
      <c r="H49" s="15"/>
    </row>
    <row r="50" spans="1:8" ht="15.75" x14ac:dyDescent="0.25">
      <c r="A50" s="27" t="s">
        <v>42</v>
      </c>
      <c r="B50" s="28"/>
      <c r="C50" s="14"/>
      <c r="D50" s="87">
        <v>6</v>
      </c>
      <c r="E50" s="88">
        <v>1200480</v>
      </c>
      <c r="F50" s="88">
        <v>68360</v>
      </c>
      <c r="G50" s="120">
        <f t="shared" si="1"/>
        <v>0.94305611088897778</v>
      </c>
      <c r="H50" s="15"/>
    </row>
    <row r="51" spans="1:8" ht="15.75" x14ac:dyDescent="0.25">
      <c r="A51" s="27" t="s">
        <v>43</v>
      </c>
      <c r="B51" s="28"/>
      <c r="C51" s="14"/>
      <c r="D51" s="87">
        <v>1</v>
      </c>
      <c r="E51" s="88">
        <v>130360</v>
      </c>
      <c r="F51" s="88">
        <v>6220</v>
      </c>
      <c r="G51" s="120">
        <f t="shared" si="1"/>
        <v>0.95228597729364839</v>
      </c>
      <c r="H51" s="15"/>
    </row>
    <row r="52" spans="1:8" ht="15.75" x14ac:dyDescent="0.25">
      <c r="A52" s="54" t="s">
        <v>44</v>
      </c>
      <c r="B52" s="28"/>
      <c r="C52" s="14"/>
      <c r="D52" s="87">
        <v>1</v>
      </c>
      <c r="E52" s="88">
        <v>416325</v>
      </c>
      <c r="F52" s="88">
        <v>2000</v>
      </c>
      <c r="G52" s="120">
        <f t="shared" si="1"/>
        <v>0.99519606076983125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582</v>
      </c>
      <c r="E54" s="88">
        <v>34415158.479999997</v>
      </c>
      <c r="F54" s="88">
        <v>4115104.59</v>
      </c>
      <c r="G54" s="120">
        <f>1-(+F54/E54)</f>
        <v>0.88042755658407179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16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47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21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33"/>
      <c r="D60" s="91"/>
      <c r="E60" s="94"/>
      <c r="F60" s="94"/>
      <c r="G60" s="121"/>
      <c r="H60" s="2"/>
    </row>
    <row r="61" spans="1:8" ht="18" x14ac:dyDescent="0.25">
      <c r="A61" s="20" t="s">
        <v>48</v>
      </c>
      <c r="B61" s="20"/>
      <c r="C61" s="36"/>
      <c r="D61" s="95">
        <f>SUM(D44:D57)</f>
        <v>869</v>
      </c>
      <c r="E61" s="96">
        <f>SUM(E44:E60)</f>
        <v>57994237.280000001</v>
      </c>
      <c r="F61" s="96">
        <f>SUM(F44:F60)</f>
        <v>5729556.8599999994</v>
      </c>
      <c r="G61" s="126">
        <f>1-(+F61/E61)</f>
        <v>0.90120472087015613</v>
      </c>
      <c r="H61" s="2"/>
    </row>
    <row r="62" spans="1:8" ht="18" x14ac:dyDescent="0.25">
      <c r="A62" s="38"/>
      <c r="B62" s="39"/>
      <c r="C62" s="39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108"/>
      <c r="E63" s="108"/>
      <c r="F63" s="109">
        <f>F61+F39</f>
        <v>6197014.3599999994</v>
      </c>
      <c r="G63" s="108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111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61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25</v>
      </c>
      <c r="B17" s="13"/>
      <c r="C17" s="14"/>
      <c r="D17" s="87">
        <v>1</v>
      </c>
      <c r="E17" s="88">
        <v>18775</v>
      </c>
      <c r="F17" s="88">
        <v>9281</v>
      </c>
      <c r="G17" s="89">
        <f>F17/E17</f>
        <v>0.49432756324900134</v>
      </c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73000</v>
      </c>
      <c r="F18" s="88">
        <v>24307.5</v>
      </c>
      <c r="G18" s="89">
        <f>F18/E18</f>
        <v>0.33297945205479451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27</v>
      </c>
      <c r="B31" s="13"/>
      <c r="C31" s="14"/>
      <c r="D31" s="87">
        <v>1</v>
      </c>
      <c r="E31" s="88">
        <v>7885</v>
      </c>
      <c r="F31" s="88">
        <v>4963.5</v>
      </c>
      <c r="G31" s="89">
        <f>F31/E31</f>
        <v>0.62948636651870638</v>
      </c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88">
        <v>28745</v>
      </c>
      <c r="F32" s="88">
        <v>4989</v>
      </c>
      <c r="G32" s="89">
        <f>F32/E32</f>
        <v>0.17356061923812838</v>
      </c>
      <c r="H32" s="15"/>
    </row>
    <row r="33" spans="1:8" ht="15.75" x14ac:dyDescent="0.25">
      <c r="A33" s="85" t="s">
        <v>137</v>
      </c>
      <c r="B33" s="13"/>
      <c r="C33" s="14"/>
      <c r="D33" s="87">
        <v>3</v>
      </c>
      <c r="E33" s="88">
        <v>91058</v>
      </c>
      <c r="F33" s="88">
        <v>23817</v>
      </c>
      <c r="G33" s="89">
        <f>F33/E33</f>
        <v>0.26155856706714403</v>
      </c>
      <c r="H33" s="15"/>
    </row>
    <row r="34" spans="1:8" ht="15.75" x14ac:dyDescent="0.25">
      <c r="A34" s="85" t="s">
        <v>134</v>
      </c>
      <c r="B34" s="13"/>
      <c r="C34" s="14"/>
      <c r="D34" s="87">
        <v>1</v>
      </c>
      <c r="E34" s="88">
        <v>19980</v>
      </c>
      <c r="F34" s="88">
        <v>6501.5</v>
      </c>
      <c r="G34" s="89">
        <f>F34/E34</f>
        <v>0.32540040040040041</v>
      </c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8</v>
      </c>
      <c r="E39" s="96">
        <f>SUM(E9:E38)</f>
        <v>239443</v>
      </c>
      <c r="F39" s="96">
        <f>SUM(F9:F38)</f>
        <v>73859.5</v>
      </c>
      <c r="G39" s="97">
        <f>F39/E39</f>
        <v>0.30846380975848114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38</v>
      </c>
      <c r="E44" s="88">
        <v>1069313.1000000001</v>
      </c>
      <c r="F44" s="88">
        <v>74734.149999999994</v>
      </c>
      <c r="G44" s="89">
        <f>1-(+F44/E44)</f>
        <v>0.93011013331829562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48</v>
      </c>
      <c r="E46" s="88">
        <v>858127</v>
      </c>
      <c r="F46" s="88">
        <v>70771.23</v>
      </c>
      <c r="G46" s="89">
        <f>1-(+F46/E46)</f>
        <v>0.91752825630705015</v>
      </c>
      <c r="H46" s="15"/>
    </row>
    <row r="47" spans="1:8" ht="15.75" x14ac:dyDescent="0.25">
      <c r="A47" s="27" t="s">
        <v>39</v>
      </c>
      <c r="B47" s="28"/>
      <c r="C47" s="14"/>
      <c r="D47" s="87"/>
      <c r="E47" s="88"/>
      <c r="F47" s="88"/>
      <c r="G47" s="89"/>
      <c r="H47" s="15"/>
    </row>
    <row r="48" spans="1:8" ht="15.75" x14ac:dyDescent="0.25">
      <c r="A48" s="27" t="s">
        <v>40</v>
      </c>
      <c r="B48" s="28"/>
      <c r="C48" s="14"/>
      <c r="D48" s="87">
        <v>31</v>
      </c>
      <c r="E48" s="88">
        <v>1071720.71</v>
      </c>
      <c r="F48" s="88">
        <v>95963.69</v>
      </c>
      <c r="G48" s="89">
        <f>1-(+F48/E48)</f>
        <v>0.91045830401093952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65620</v>
      </c>
      <c r="F50" s="88">
        <v>-9120</v>
      </c>
      <c r="G50" s="89">
        <f>1-(+F50/E50)</f>
        <v>1.1389820176775374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65</v>
      </c>
      <c r="B53" s="30"/>
      <c r="C53" s="14"/>
      <c r="D53" s="128">
        <v>294</v>
      </c>
      <c r="E53" s="129">
        <v>7239799.2199999997</v>
      </c>
      <c r="F53" s="129">
        <v>956676.79</v>
      </c>
      <c r="G53" s="89">
        <f>1-(+F53/E53)</f>
        <v>0.86785865727364742</v>
      </c>
      <c r="H53" s="15"/>
    </row>
    <row r="54" spans="1:8" ht="15.75" x14ac:dyDescent="0.2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16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/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415</v>
      </c>
      <c r="E60" s="96">
        <f>SUM(E44:E59)</f>
        <v>10304580.029999999</v>
      </c>
      <c r="F60" s="96">
        <f>SUM(F44:F59)</f>
        <v>1189025.8600000001</v>
      </c>
      <c r="G60" s="97">
        <f>1-(F60/E60)</f>
        <v>0.88461190494533914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1262885.3600000001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APRIL 2019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105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30" t="s">
        <v>10</v>
      </c>
      <c r="B9" s="131"/>
      <c r="C9" s="14"/>
      <c r="D9" s="87"/>
      <c r="E9" s="88"/>
      <c r="F9" s="88"/>
      <c r="G9" s="89"/>
      <c r="H9" s="79"/>
    </row>
    <row r="10" spans="1:8" ht="15.75" x14ac:dyDescent="0.25">
      <c r="A10" s="130" t="s">
        <v>11</v>
      </c>
      <c r="B10" s="131"/>
      <c r="C10" s="14"/>
      <c r="D10" s="87">
        <v>1</v>
      </c>
      <c r="E10" s="88">
        <v>93345</v>
      </c>
      <c r="F10" s="88">
        <v>20794</v>
      </c>
      <c r="G10" s="89">
        <f>F10/E10</f>
        <v>0.22276501151641759</v>
      </c>
      <c r="H10" s="79"/>
    </row>
    <row r="11" spans="1:8" ht="15.75" x14ac:dyDescent="0.25">
      <c r="A11" s="130" t="s">
        <v>56</v>
      </c>
      <c r="B11" s="131"/>
      <c r="C11" s="14"/>
      <c r="D11" s="87"/>
      <c r="E11" s="88"/>
      <c r="F11" s="88"/>
      <c r="G11" s="89"/>
      <c r="H11" s="79"/>
    </row>
    <row r="12" spans="1:8" ht="15.75" x14ac:dyDescent="0.25">
      <c r="A12" s="130" t="s">
        <v>69</v>
      </c>
      <c r="B12" s="131"/>
      <c r="C12" s="14"/>
      <c r="D12" s="87"/>
      <c r="E12" s="88"/>
      <c r="F12" s="88"/>
      <c r="G12" s="89"/>
      <c r="H12" s="79"/>
    </row>
    <row r="13" spans="1:8" ht="15.75" x14ac:dyDescent="0.25">
      <c r="A13" s="130" t="s">
        <v>13</v>
      </c>
      <c r="B13" s="131"/>
      <c r="C13" s="14"/>
      <c r="D13" s="87"/>
      <c r="E13" s="88"/>
      <c r="F13" s="88"/>
      <c r="G13" s="89"/>
      <c r="H13" s="79"/>
    </row>
    <row r="14" spans="1:8" ht="15.75" x14ac:dyDescent="0.25">
      <c r="A14" s="130" t="s">
        <v>71</v>
      </c>
      <c r="B14" s="131"/>
      <c r="C14" s="14"/>
      <c r="D14" s="87"/>
      <c r="E14" s="88"/>
      <c r="F14" s="88"/>
      <c r="G14" s="89"/>
      <c r="H14" s="79"/>
    </row>
    <row r="15" spans="1:8" ht="15.75" x14ac:dyDescent="0.25">
      <c r="A15" s="130" t="s">
        <v>25</v>
      </c>
      <c r="B15" s="131"/>
      <c r="C15" s="14"/>
      <c r="D15" s="87">
        <v>3</v>
      </c>
      <c r="E15" s="88">
        <v>555290</v>
      </c>
      <c r="F15" s="88">
        <v>216652</v>
      </c>
      <c r="G15" s="89">
        <f>F15/E15</f>
        <v>0.39016009652613948</v>
      </c>
      <c r="H15" s="79"/>
    </row>
    <row r="16" spans="1:8" ht="15.75" x14ac:dyDescent="0.25">
      <c r="A16" s="130" t="s">
        <v>72</v>
      </c>
      <c r="B16" s="131"/>
      <c r="C16" s="14"/>
      <c r="D16" s="87"/>
      <c r="E16" s="88"/>
      <c r="F16" s="88"/>
      <c r="G16" s="89"/>
      <c r="H16" s="79"/>
    </row>
    <row r="17" spans="1:8" ht="15.75" x14ac:dyDescent="0.25">
      <c r="A17" s="130" t="s">
        <v>112</v>
      </c>
      <c r="B17" s="131"/>
      <c r="C17" s="14"/>
      <c r="D17" s="87"/>
      <c r="E17" s="88"/>
      <c r="F17" s="88"/>
      <c r="G17" s="89"/>
      <c r="H17" s="79"/>
    </row>
    <row r="18" spans="1:8" ht="15.75" x14ac:dyDescent="0.25">
      <c r="A18" s="130" t="s">
        <v>14</v>
      </c>
      <c r="B18" s="131"/>
      <c r="C18" s="14"/>
      <c r="D18" s="87"/>
      <c r="E18" s="88"/>
      <c r="F18" s="88"/>
      <c r="G18" s="89"/>
      <c r="H18" s="79"/>
    </row>
    <row r="19" spans="1:8" ht="15.75" x14ac:dyDescent="0.25">
      <c r="A19" s="130" t="s">
        <v>16</v>
      </c>
      <c r="B19" s="131"/>
      <c r="C19" s="14"/>
      <c r="D19" s="87">
        <v>1</v>
      </c>
      <c r="E19" s="88">
        <v>641217</v>
      </c>
      <c r="F19" s="88">
        <v>136237</v>
      </c>
      <c r="G19" s="89">
        <f>F19/E19</f>
        <v>0.21246629456174743</v>
      </c>
      <c r="H19" s="79"/>
    </row>
    <row r="20" spans="1:8" ht="15.75" x14ac:dyDescent="0.25">
      <c r="A20" s="130" t="s">
        <v>104</v>
      </c>
      <c r="B20" s="131"/>
      <c r="C20" s="14"/>
      <c r="D20" s="87"/>
      <c r="E20" s="88"/>
      <c r="F20" s="88"/>
      <c r="G20" s="89"/>
      <c r="H20" s="79"/>
    </row>
    <row r="21" spans="1:8" ht="15.75" x14ac:dyDescent="0.25">
      <c r="A21" s="130" t="s">
        <v>106</v>
      </c>
      <c r="B21" s="131"/>
      <c r="C21" s="14"/>
      <c r="D21" s="87"/>
      <c r="E21" s="88"/>
      <c r="F21" s="88"/>
      <c r="G21" s="89"/>
      <c r="H21" s="79"/>
    </row>
    <row r="22" spans="1:8" ht="15.75" x14ac:dyDescent="0.25">
      <c r="A22" s="130" t="s">
        <v>17</v>
      </c>
      <c r="B22" s="131"/>
      <c r="C22" s="14"/>
      <c r="D22" s="87"/>
      <c r="E22" s="88"/>
      <c r="F22" s="88"/>
      <c r="G22" s="89"/>
      <c r="H22" s="79"/>
    </row>
    <row r="23" spans="1:8" ht="15.75" x14ac:dyDescent="0.25">
      <c r="A23" s="130" t="s">
        <v>119</v>
      </c>
      <c r="B23" s="131"/>
      <c r="C23" s="14"/>
      <c r="D23" s="87"/>
      <c r="E23" s="88"/>
      <c r="F23" s="88"/>
      <c r="G23" s="89"/>
      <c r="H23" s="79"/>
    </row>
    <row r="24" spans="1:8" ht="15.75" x14ac:dyDescent="0.25">
      <c r="A24" s="130" t="s">
        <v>18</v>
      </c>
      <c r="B24" s="131"/>
      <c r="C24" s="14"/>
      <c r="D24" s="87">
        <v>2</v>
      </c>
      <c r="E24" s="88">
        <v>312089</v>
      </c>
      <c r="F24" s="88">
        <v>21613</v>
      </c>
      <c r="G24" s="89">
        <f>F24/E24</f>
        <v>6.92526811262172E-2</v>
      </c>
      <c r="H24" s="79"/>
    </row>
    <row r="25" spans="1:8" ht="15.75" x14ac:dyDescent="0.25">
      <c r="A25" s="132" t="s">
        <v>20</v>
      </c>
      <c r="B25" s="131"/>
      <c r="C25" s="14"/>
      <c r="D25" s="87">
        <v>2</v>
      </c>
      <c r="E25" s="88">
        <v>34170</v>
      </c>
      <c r="F25" s="88">
        <v>9426</v>
      </c>
      <c r="G25" s="89">
        <f>F25/E25</f>
        <v>0.27585601404741</v>
      </c>
      <c r="H25" s="79"/>
    </row>
    <row r="26" spans="1:8" ht="15.75" x14ac:dyDescent="0.25">
      <c r="A26" s="132" t="s">
        <v>21</v>
      </c>
      <c r="B26" s="131"/>
      <c r="C26" s="14"/>
      <c r="D26" s="87">
        <v>4</v>
      </c>
      <c r="E26" s="88">
        <v>19992</v>
      </c>
      <c r="F26" s="88">
        <v>19992</v>
      </c>
      <c r="G26" s="89">
        <f>F26/E26</f>
        <v>1</v>
      </c>
      <c r="H26" s="79"/>
    </row>
    <row r="27" spans="1:8" ht="15.75" x14ac:dyDescent="0.25">
      <c r="A27" s="133" t="s">
        <v>22</v>
      </c>
      <c r="B27" s="131"/>
      <c r="C27" s="14"/>
      <c r="D27" s="87"/>
      <c r="E27" s="88"/>
      <c r="F27" s="88"/>
      <c r="G27" s="89"/>
      <c r="H27" s="79"/>
    </row>
    <row r="28" spans="1:8" ht="15.75" x14ac:dyDescent="0.25">
      <c r="A28" s="133" t="s">
        <v>23</v>
      </c>
      <c r="B28" s="131"/>
      <c r="C28" s="14"/>
      <c r="D28" s="87"/>
      <c r="E28" s="88">
        <v>3637</v>
      </c>
      <c r="F28" s="88">
        <v>-7808</v>
      </c>
      <c r="G28" s="89">
        <f>F28/E28</f>
        <v>-2.1468243057464944</v>
      </c>
      <c r="H28" s="79"/>
    </row>
    <row r="29" spans="1:8" ht="15.75" x14ac:dyDescent="0.25">
      <c r="A29" s="133" t="s">
        <v>107</v>
      </c>
      <c r="B29" s="131"/>
      <c r="C29" s="14"/>
      <c r="D29" s="87">
        <v>1</v>
      </c>
      <c r="E29" s="88">
        <v>85498</v>
      </c>
      <c r="F29" s="88">
        <v>20440</v>
      </c>
      <c r="G29" s="89">
        <f>F29/E29</f>
        <v>0.23906991976420502</v>
      </c>
      <c r="H29" s="79"/>
    </row>
    <row r="30" spans="1:8" ht="15.75" x14ac:dyDescent="0.25">
      <c r="A30" s="133" t="s">
        <v>137</v>
      </c>
      <c r="B30" s="131"/>
      <c r="C30" s="14"/>
      <c r="D30" s="87">
        <v>10</v>
      </c>
      <c r="E30" s="88">
        <v>853074</v>
      </c>
      <c r="F30" s="88">
        <v>152289</v>
      </c>
      <c r="G30" s="89">
        <f>F30/E30</f>
        <v>0.17851792458801932</v>
      </c>
      <c r="H30" s="79"/>
    </row>
    <row r="31" spans="1:8" ht="15.75" x14ac:dyDescent="0.25">
      <c r="A31" s="133" t="s">
        <v>147</v>
      </c>
      <c r="B31" s="131"/>
      <c r="C31" s="14"/>
      <c r="D31" s="87"/>
      <c r="E31" s="88"/>
      <c r="F31" s="88"/>
      <c r="G31" s="89"/>
      <c r="H31" s="79"/>
    </row>
    <row r="32" spans="1:8" ht="15.75" x14ac:dyDescent="0.25">
      <c r="A32" s="85" t="s">
        <v>110</v>
      </c>
      <c r="B32" s="131"/>
      <c r="C32" s="14"/>
      <c r="D32" s="87"/>
      <c r="E32" s="88"/>
      <c r="F32" s="88"/>
      <c r="G32" s="89"/>
      <c r="H32" s="79"/>
    </row>
    <row r="33" spans="1:8" ht="15.75" x14ac:dyDescent="0.25">
      <c r="A33" s="133" t="s">
        <v>73</v>
      </c>
      <c r="B33" s="131"/>
      <c r="C33" s="14"/>
      <c r="D33" s="87"/>
      <c r="E33" s="88"/>
      <c r="F33" s="88"/>
      <c r="G33" s="89"/>
      <c r="H33" s="79"/>
    </row>
    <row r="34" spans="1:8" ht="15.75" x14ac:dyDescent="0.25">
      <c r="A34" s="133" t="s">
        <v>108</v>
      </c>
      <c r="B34" s="131"/>
      <c r="C34" s="14"/>
      <c r="D34" s="87"/>
      <c r="E34" s="88"/>
      <c r="F34" s="88"/>
      <c r="G34" s="89"/>
      <c r="H34" s="79"/>
    </row>
    <row r="35" spans="1:8" x14ac:dyDescent="0.2">
      <c r="A35" s="16" t="s">
        <v>28</v>
      </c>
      <c r="B35" s="13"/>
      <c r="C35" s="14"/>
      <c r="D35" s="91"/>
      <c r="E35" s="110">
        <v>24400</v>
      </c>
      <c r="F35" s="88">
        <v>3620</v>
      </c>
      <c r="G35" s="93"/>
      <c r="H35" s="79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79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79"/>
    </row>
    <row r="38" spans="1:8" x14ac:dyDescent="0.2">
      <c r="A38" s="17"/>
      <c r="B38" s="18"/>
      <c r="C38" s="14"/>
      <c r="D38" s="91"/>
      <c r="E38" s="94"/>
      <c r="F38" s="94"/>
      <c r="G38" s="93"/>
      <c r="H38" s="79"/>
    </row>
    <row r="39" spans="1:8" ht="15.75" x14ac:dyDescent="0.25">
      <c r="A39" s="19" t="s">
        <v>31</v>
      </c>
      <c r="B39" s="20"/>
      <c r="C39" s="21"/>
      <c r="D39" s="95">
        <f>SUM(D9:D38)</f>
        <v>24</v>
      </c>
      <c r="E39" s="96">
        <f>SUM(E9:E38)</f>
        <v>2622712</v>
      </c>
      <c r="F39" s="96">
        <f>SUM(F9:F38)</f>
        <v>593255</v>
      </c>
      <c r="G39" s="97">
        <f>F39/E39</f>
        <v>0.2261990641747931</v>
      </c>
      <c r="H39" s="80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81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81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81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81"/>
    </row>
    <row r="44" spans="1:8" ht="15.75" x14ac:dyDescent="0.25">
      <c r="A44" s="27" t="s">
        <v>36</v>
      </c>
      <c r="B44" s="28"/>
      <c r="C44" s="14"/>
      <c r="D44" s="87">
        <v>37</v>
      </c>
      <c r="E44" s="88">
        <v>493132.79999999999</v>
      </c>
      <c r="F44" s="88">
        <v>52689.35</v>
      </c>
      <c r="G44" s="89">
        <f>1-(+F44/E44)</f>
        <v>0.89315383199008458</v>
      </c>
      <c r="H44" s="79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79"/>
    </row>
    <row r="46" spans="1:8" ht="15.75" x14ac:dyDescent="0.25">
      <c r="A46" s="27" t="s">
        <v>38</v>
      </c>
      <c r="B46" s="28"/>
      <c r="C46" s="14"/>
      <c r="D46" s="87">
        <v>130</v>
      </c>
      <c r="E46" s="88">
        <v>4130466</v>
      </c>
      <c r="F46" s="88">
        <v>348272.27</v>
      </c>
      <c r="G46" s="89">
        <f t="shared" ref="G46:G52" si="0">1-(+F46/E46)</f>
        <v>0.91568208768695836</v>
      </c>
      <c r="H46" s="79"/>
    </row>
    <row r="47" spans="1:8" ht="15.75" x14ac:dyDescent="0.25">
      <c r="A47" s="27" t="s">
        <v>39</v>
      </c>
      <c r="B47" s="28"/>
      <c r="C47" s="14"/>
      <c r="D47" s="87">
        <v>24</v>
      </c>
      <c r="E47" s="88">
        <v>1278760.67</v>
      </c>
      <c r="F47" s="88">
        <v>93733.54</v>
      </c>
      <c r="G47" s="89">
        <f t="shared" si="0"/>
        <v>0.9266997005780605</v>
      </c>
      <c r="H47" s="79"/>
    </row>
    <row r="48" spans="1:8" ht="15.75" x14ac:dyDescent="0.25">
      <c r="A48" s="27" t="s">
        <v>40</v>
      </c>
      <c r="B48" s="28"/>
      <c r="C48" s="14"/>
      <c r="D48" s="87">
        <v>103</v>
      </c>
      <c r="E48" s="88">
        <v>4410332</v>
      </c>
      <c r="F48" s="88">
        <v>407853.15</v>
      </c>
      <c r="G48" s="89">
        <f t="shared" si="0"/>
        <v>0.90752325448514992</v>
      </c>
      <c r="H48" s="79"/>
    </row>
    <row r="49" spans="1:8" ht="15.75" x14ac:dyDescent="0.25">
      <c r="A49" s="27" t="s">
        <v>41</v>
      </c>
      <c r="B49" s="28"/>
      <c r="C49" s="14"/>
      <c r="D49" s="87">
        <v>2</v>
      </c>
      <c r="E49" s="88">
        <v>91428</v>
      </c>
      <c r="F49" s="88">
        <v>7558</v>
      </c>
      <c r="G49" s="89">
        <f t="shared" si="0"/>
        <v>0.91733385833661463</v>
      </c>
      <c r="H49" s="79"/>
    </row>
    <row r="50" spans="1:8" ht="15.75" x14ac:dyDescent="0.25">
      <c r="A50" s="27" t="s">
        <v>42</v>
      </c>
      <c r="B50" s="28"/>
      <c r="C50" s="14"/>
      <c r="D50" s="87">
        <v>8</v>
      </c>
      <c r="E50" s="88">
        <v>1417290</v>
      </c>
      <c r="F50" s="88">
        <v>133740</v>
      </c>
      <c r="G50" s="89">
        <f t="shared" si="0"/>
        <v>0.90563681391952244</v>
      </c>
      <c r="H50" s="79"/>
    </row>
    <row r="51" spans="1:8" ht="15.75" x14ac:dyDescent="0.25">
      <c r="A51" s="27" t="s">
        <v>43</v>
      </c>
      <c r="B51" s="28"/>
      <c r="C51" s="14"/>
      <c r="D51" s="87">
        <v>4</v>
      </c>
      <c r="E51" s="88">
        <v>784250</v>
      </c>
      <c r="F51" s="88">
        <v>-21770</v>
      </c>
      <c r="G51" s="89">
        <f t="shared" si="0"/>
        <v>1.0277590054191903</v>
      </c>
      <c r="H51" s="79"/>
    </row>
    <row r="52" spans="1:8" ht="15.75" x14ac:dyDescent="0.25">
      <c r="A52" s="27" t="s">
        <v>44</v>
      </c>
      <c r="B52" s="28"/>
      <c r="C52" s="14"/>
      <c r="D52" s="87">
        <v>2</v>
      </c>
      <c r="E52" s="88">
        <v>614350</v>
      </c>
      <c r="F52" s="88">
        <v>20275</v>
      </c>
      <c r="G52" s="89">
        <f t="shared" si="0"/>
        <v>0.96699763978188324</v>
      </c>
      <c r="H52" s="79"/>
    </row>
    <row r="53" spans="1:8" ht="15.75" x14ac:dyDescent="0.25">
      <c r="A53" s="29" t="s">
        <v>64</v>
      </c>
      <c r="B53" s="28"/>
      <c r="C53" s="14"/>
      <c r="D53" s="87"/>
      <c r="E53" s="88"/>
      <c r="F53" s="88"/>
      <c r="G53" s="89"/>
      <c r="H53" s="79"/>
    </row>
    <row r="54" spans="1:8" ht="15.75" x14ac:dyDescent="0.25">
      <c r="A54" s="27" t="s">
        <v>65</v>
      </c>
      <c r="B54" s="30"/>
      <c r="C54" s="14"/>
      <c r="D54" s="87">
        <v>536</v>
      </c>
      <c r="E54" s="88">
        <v>29708464.760000002</v>
      </c>
      <c r="F54" s="88">
        <v>3463942.61</v>
      </c>
      <c r="G54" s="89">
        <f>1-(+F54/E54)</f>
        <v>0.88340216709333585</v>
      </c>
      <c r="H54" s="79"/>
    </row>
    <row r="55" spans="1:8" ht="15.75" x14ac:dyDescent="0.25">
      <c r="A55" s="27" t="s">
        <v>66</v>
      </c>
      <c r="B55" s="30"/>
      <c r="C55" s="14"/>
      <c r="D55" s="87">
        <v>8</v>
      </c>
      <c r="E55" s="88">
        <v>983266.76</v>
      </c>
      <c r="F55" s="88">
        <v>56661.56</v>
      </c>
      <c r="G55" s="89">
        <f>1-(+F55/E55)</f>
        <v>0.94237417321012662</v>
      </c>
      <c r="H55" s="79"/>
    </row>
    <row r="56" spans="1:8" x14ac:dyDescent="0.2">
      <c r="A56" s="16" t="s">
        <v>45</v>
      </c>
      <c r="B56" s="30"/>
      <c r="C56" s="14"/>
      <c r="D56" s="91"/>
      <c r="E56" s="111"/>
      <c r="F56" s="88"/>
      <c r="G56" s="93"/>
      <c r="H56" s="79"/>
    </row>
    <row r="57" spans="1:8" x14ac:dyDescent="0.2">
      <c r="A57" s="16" t="s">
        <v>46</v>
      </c>
      <c r="B57" s="28"/>
      <c r="C57" s="14"/>
      <c r="D57" s="91"/>
      <c r="E57" s="111"/>
      <c r="F57" s="88"/>
      <c r="G57" s="93"/>
      <c r="H57" s="79"/>
    </row>
    <row r="58" spans="1:8" x14ac:dyDescent="0.2">
      <c r="A58" s="16" t="s">
        <v>47</v>
      </c>
      <c r="B58" s="28"/>
      <c r="C58" s="14"/>
      <c r="D58" s="91"/>
      <c r="E58" s="110"/>
      <c r="F58" s="88"/>
      <c r="G58" s="93"/>
      <c r="H58" s="79"/>
    </row>
    <row r="59" spans="1:8" x14ac:dyDescent="0.2">
      <c r="A59" s="16" t="s">
        <v>30</v>
      </c>
      <c r="B59" s="28"/>
      <c r="C59" s="14"/>
      <c r="D59" s="91"/>
      <c r="E59" s="110"/>
      <c r="F59" s="88"/>
      <c r="G59" s="93"/>
      <c r="H59" s="79"/>
    </row>
    <row r="60" spans="1:8" ht="15.75" x14ac:dyDescent="0.25">
      <c r="A60" s="32"/>
      <c r="B60" s="18"/>
      <c r="C60" s="14"/>
      <c r="D60" s="91"/>
      <c r="E60" s="94"/>
      <c r="F60" s="94"/>
      <c r="G60" s="93"/>
      <c r="H60" s="79"/>
    </row>
    <row r="61" spans="1:8" ht="15.75" x14ac:dyDescent="0.25">
      <c r="A61" s="20" t="s">
        <v>48</v>
      </c>
      <c r="B61" s="33"/>
      <c r="C61" s="33"/>
      <c r="D61" s="95">
        <f>SUM(D44:D57)</f>
        <v>854</v>
      </c>
      <c r="E61" s="96">
        <f>SUM(E44:E60)</f>
        <v>43911740.990000002</v>
      </c>
      <c r="F61" s="96">
        <f>SUM(F44:F60)</f>
        <v>4562955.4799999995</v>
      </c>
      <c r="G61" s="97">
        <f>1-(F61/E61)</f>
        <v>0.89608803073785848</v>
      </c>
      <c r="H61" s="76"/>
    </row>
    <row r="62" spans="1:8" ht="18" x14ac:dyDescent="0.25">
      <c r="A62" s="35"/>
      <c r="B62" s="36"/>
      <c r="C62" s="36"/>
      <c r="D62" s="113"/>
      <c r="E62" s="107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114"/>
      <c r="E63" s="108"/>
      <c r="F63" s="109">
        <f>F61+F39</f>
        <v>5156210.4799999995</v>
      </c>
      <c r="G63" s="108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B6" sqref="B6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93</v>
      </c>
      <c r="B3" s="36"/>
      <c r="C3" s="21"/>
      <c r="D3" s="21"/>
    </row>
    <row r="4" spans="1:4" ht="23.25" x14ac:dyDescent="0.35">
      <c r="A4" s="57" t="str">
        <f>ARG!$A$3</f>
        <v>MONTH ENDED:   APRIL 2019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94</v>
      </c>
      <c r="B6" s="60">
        <f>ARG!$D$39+LADYLUCK!$D$39+HOLLYWOOD!$D$40+HARNKC!$D$40+ISLE!$D$39+AMERKC!$D$39+AMERSC!$D$39+STJO!$D$39+LAGRANGE!$D$39+ISLEBV!$D$39+LUMIERE!$D$39+RIVERCITY!$D$39+CAPE!$D$39</f>
        <v>526</v>
      </c>
      <c r="C6" s="61"/>
      <c r="D6" s="21"/>
    </row>
    <row r="7" spans="1:4" ht="20.25" x14ac:dyDescent="0.3">
      <c r="A7" s="62" t="s">
        <v>95</v>
      </c>
      <c r="B7" s="63">
        <f>ARG!$E$39+LADYLUCK!$E$39+HOLLYWOOD!$E$40+HARNKC!$E$40+ISLE!$E$39+AMERKC!$E$39+AMERSC!$E$39+STJO!$E$39+LAGRANGE!$E$39+ISLEBV!$E$39+LUMIERE!$E$39+RIVERCITY!$E$39+CAPE!$E$39</f>
        <v>104238539.5</v>
      </c>
      <c r="C7" s="61"/>
      <c r="D7" s="21"/>
    </row>
    <row r="8" spans="1:4" ht="20.25" x14ac:dyDescent="0.3">
      <c r="A8" s="62" t="s">
        <v>96</v>
      </c>
      <c r="B8" s="63">
        <f>ARG!$F$39+LADYLUCK!$F$39+HOLLYWOOD!$F$40+HARNKC!$F$40+ISLE!$F$39+AMERKC!$F$39+AMERSC!$F$39+STJO!$F$39+LAGRANGE!$F$39+ISLEBV!$F$39+LUMIERE!$F$39+RIVERCITY!$F$39+CAPE!$F$39</f>
        <v>20565546.740000002</v>
      </c>
      <c r="C8" s="61"/>
      <c r="D8" s="21"/>
    </row>
    <row r="9" spans="1:4" ht="20.25" x14ac:dyDescent="0.3">
      <c r="A9" s="62" t="s">
        <v>97</v>
      </c>
      <c r="B9" s="64">
        <f>B8/B7</f>
        <v>0.19729312055451431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98</v>
      </c>
      <c r="B11" s="67">
        <f>ARG!$D$60+LADYLUCK!$D$60+HOLLYWOOD!$D$62+HARNKC!$D$62+ISLE!$D$62+AMERKC!$D$62+AMERSC!$D$61+STJO!$D$60+LAGRANGE!$D$60+ISLEBV!$D$61+LUMIERE!$D$62+RIVERCITY!$D$62+CAPE!$D$61</f>
        <v>16478</v>
      </c>
      <c r="C11" s="61"/>
      <c r="D11" s="21"/>
    </row>
    <row r="12" spans="1:4" ht="20.25" x14ac:dyDescent="0.3">
      <c r="A12" s="62" t="s">
        <v>99</v>
      </c>
      <c r="B12" s="63">
        <f>ARG!$E$60+LADYLUCK!$E$60+HOLLYWOOD!$E$62+HARNKC!$E$62+ISLE!$E$62+AMERKC!$E$62+AMERSC!$E$61+STJO!$E$60+LAGRANGE!$E$60+ISLEBV!$E$61+LUMIERE!$E$62+RIVERCITY!$E$62+CAPE!$E$61</f>
        <v>1226145474.99</v>
      </c>
      <c r="C12" s="61"/>
      <c r="D12" s="21"/>
    </row>
    <row r="13" spans="1:4" ht="20.25" x14ac:dyDescent="0.3">
      <c r="A13" s="62" t="s">
        <v>100</v>
      </c>
      <c r="B13" s="63">
        <f>ARG!$F$60+LADYLUCK!$F$60+HOLLYWOOD!$F$62+HARNKC!$F$62+ISLE!$F$62+AMERKC!$F$62+AMERSC!$F$61+STJO!$F$60+LAGRANGE!$F$60+ISLEBV!$F$61+LUMIERE!$F$62+RIVERCITY!$F$62+CAPE!$F$61</f>
        <v>118773265.45</v>
      </c>
      <c r="C13" s="61"/>
      <c r="D13" s="21"/>
    </row>
    <row r="14" spans="1:4" ht="20.25" x14ac:dyDescent="0.3">
      <c r="A14" s="62" t="s">
        <v>101</v>
      </c>
      <c r="B14" s="64">
        <f>1-(B13/B12)</f>
        <v>0.90313281101415099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102</v>
      </c>
      <c r="B16" s="63">
        <f>B13+B8</f>
        <v>139338812.19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8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x14ac:dyDescent="0.25">
      <c r="A11" s="83" t="s">
        <v>121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x14ac:dyDescent="0.25">
      <c r="A13" s="83" t="s">
        <v>130</v>
      </c>
      <c r="B13" s="13"/>
      <c r="C13" s="14"/>
      <c r="D13" s="87"/>
      <c r="E13" s="88"/>
      <c r="F13" s="88"/>
      <c r="G13" s="89"/>
      <c r="H13" s="15"/>
    </row>
    <row r="14" spans="1:8" ht="15.75" x14ac:dyDescent="0.25">
      <c r="A14" s="83" t="s">
        <v>57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135</v>
      </c>
      <c r="B15" s="13"/>
      <c r="C15" s="14"/>
      <c r="D15" s="87"/>
      <c r="E15" s="88"/>
      <c r="F15" s="88"/>
      <c r="G15" s="89"/>
      <c r="H15" s="15"/>
    </row>
    <row r="16" spans="1:8" ht="15.75" x14ac:dyDescent="0.25">
      <c r="A16" s="83" t="s">
        <v>142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13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449222</v>
      </c>
      <c r="F18" s="88">
        <v>35462</v>
      </c>
      <c r="G18" s="89">
        <f>F18/E18</f>
        <v>7.894092453174599E-2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144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60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x14ac:dyDescent="0.2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1</v>
      </c>
      <c r="E25" s="88">
        <v>16680</v>
      </c>
      <c r="F25" s="88">
        <v>2450</v>
      </c>
      <c r="G25" s="89">
        <f>F25/E25</f>
        <v>0.14688249400479617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88">
        <v>39625</v>
      </c>
      <c r="F29" s="88">
        <v>14441</v>
      </c>
      <c r="G29" s="89">
        <f>F29/E29</f>
        <v>0.36444164037854887</v>
      </c>
      <c r="H29" s="15"/>
    </row>
    <row r="30" spans="1:8" ht="15.75" x14ac:dyDescent="0.25">
      <c r="A30" s="85" t="s">
        <v>25</v>
      </c>
      <c r="B30" s="13"/>
      <c r="C30" s="14"/>
      <c r="D30" s="87">
        <v>2</v>
      </c>
      <c r="E30" s="88">
        <v>230812</v>
      </c>
      <c r="F30" s="88">
        <v>113618</v>
      </c>
      <c r="G30" s="89">
        <f>F30/E30</f>
        <v>0.49225343569658425</v>
      </c>
      <c r="H30" s="15"/>
    </row>
    <row r="31" spans="1:8" ht="15.75" x14ac:dyDescent="0.25">
      <c r="A31" s="85" t="s">
        <v>26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137</v>
      </c>
      <c r="B32" s="13"/>
      <c r="C32" s="14"/>
      <c r="D32" s="87">
        <v>4</v>
      </c>
      <c r="E32" s="88">
        <v>536379</v>
      </c>
      <c r="F32" s="88">
        <v>112299</v>
      </c>
      <c r="G32" s="89">
        <f>F32/E32</f>
        <v>0.20936501988332876</v>
      </c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27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92"/>
      <c r="F35" s="88"/>
      <c r="G35" s="93"/>
      <c r="H35" s="15"/>
    </row>
    <row r="36" spans="1:8" x14ac:dyDescent="0.2">
      <c r="A36" s="16" t="s">
        <v>29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9</v>
      </c>
      <c r="E39" s="96">
        <f>SUM(E9:E38)</f>
        <v>1272718</v>
      </c>
      <c r="F39" s="96">
        <f>SUM(F9:F38)</f>
        <v>278270</v>
      </c>
      <c r="G39" s="97">
        <f>F39/E39</f>
        <v>0.21864230725109568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28</v>
      </c>
      <c r="E44" s="88">
        <v>661272.6</v>
      </c>
      <c r="F44" s="88">
        <v>46025.84</v>
      </c>
      <c r="G44" s="89">
        <f>1-(+F44/E44)</f>
        <v>0.93039808393694223</v>
      </c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58</v>
      </c>
      <c r="E46" s="88">
        <v>1415361.25</v>
      </c>
      <c r="F46" s="88">
        <v>122561.23</v>
      </c>
      <c r="G46" s="89">
        <f>1-(+F46/E46)</f>
        <v>0.91340639713006133</v>
      </c>
      <c r="H46" s="15"/>
    </row>
    <row r="47" spans="1:8" ht="15.75" x14ac:dyDescent="0.25">
      <c r="A47" s="27" t="s">
        <v>39</v>
      </c>
      <c r="B47" s="28"/>
      <c r="C47" s="14"/>
      <c r="D47" s="87">
        <v>7</v>
      </c>
      <c r="E47" s="88">
        <v>217774.5</v>
      </c>
      <c r="F47" s="88">
        <v>20167.71</v>
      </c>
      <c r="G47" s="89">
        <f>1-(+F47/E47)</f>
        <v>0.90739177451905528</v>
      </c>
      <c r="H47" s="15"/>
    </row>
    <row r="48" spans="1:8" ht="15.75" x14ac:dyDescent="0.25">
      <c r="A48" s="27" t="s">
        <v>40</v>
      </c>
      <c r="B48" s="28"/>
      <c r="C48" s="14"/>
      <c r="D48" s="87">
        <v>47</v>
      </c>
      <c r="E48" s="88">
        <v>2165780</v>
      </c>
      <c r="F48" s="88">
        <v>190284.58</v>
      </c>
      <c r="G48" s="89">
        <f>1-(+F48/E48)</f>
        <v>0.91214039283768433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4</v>
      </c>
      <c r="E50" s="88">
        <v>512696</v>
      </c>
      <c r="F50" s="88">
        <v>60264</v>
      </c>
      <c r="G50" s="89">
        <f>1-(+F50/E50)</f>
        <v>0.88245666047716387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65</v>
      </c>
      <c r="B53" s="30"/>
      <c r="C53" s="14"/>
      <c r="D53" s="87">
        <v>365</v>
      </c>
      <c r="E53" s="88">
        <v>20324034.07</v>
      </c>
      <c r="F53" s="88">
        <v>2318984.6</v>
      </c>
      <c r="G53" s="89">
        <f>1-(+F53/E53)</f>
        <v>0.88589939418459163</v>
      </c>
      <c r="H53" s="15"/>
    </row>
    <row r="54" spans="1:8" ht="15.75" x14ac:dyDescent="0.25">
      <c r="A54" s="29" t="s">
        <v>66</v>
      </c>
      <c r="B54" s="30"/>
      <c r="C54" s="14"/>
      <c r="D54" s="87"/>
      <c r="E54" s="88"/>
      <c r="F54" s="88"/>
      <c r="G54" s="89"/>
      <c r="H54" s="15"/>
    </row>
    <row r="55" spans="1:8" x14ac:dyDescent="0.2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x14ac:dyDescent="0.2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x14ac:dyDescent="0.2">
      <c r="A57" s="16" t="s">
        <v>47</v>
      </c>
      <c r="B57" s="28"/>
      <c r="C57" s="14"/>
      <c r="D57" s="91"/>
      <c r="E57" s="110"/>
      <c r="F57" s="88">
        <v>84944.34</v>
      </c>
      <c r="G57" s="93"/>
      <c r="H57" s="15"/>
    </row>
    <row r="58" spans="1:8" x14ac:dyDescent="0.2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x14ac:dyDescent="0.25">
      <c r="A59" s="32"/>
      <c r="B59" s="18"/>
      <c r="C59" s="14"/>
      <c r="D59" s="91"/>
      <c r="E59" s="112"/>
      <c r="F59" s="94"/>
      <c r="G59" s="93"/>
      <c r="H59" s="15"/>
    </row>
    <row r="60" spans="1:8" ht="15.75" x14ac:dyDescent="0.25">
      <c r="A60" s="20" t="s">
        <v>48</v>
      </c>
      <c r="B60" s="20"/>
      <c r="C60" s="21"/>
      <c r="D60" s="95">
        <f>SUM(D44:D56)</f>
        <v>509</v>
      </c>
      <c r="E60" s="96">
        <f>SUM(E44:E59)</f>
        <v>25296918.420000002</v>
      </c>
      <c r="F60" s="96">
        <f>SUM(F44:F59)</f>
        <v>2843232.3</v>
      </c>
      <c r="G60" s="97">
        <f>1-(F60/E60)</f>
        <v>0.88760558686262314</v>
      </c>
      <c r="H60" s="15"/>
    </row>
    <row r="61" spans="1:8" x14ac:dyDescent="0.2">
      <c r="A61" s="33"/>
      <c r="B61" s="33"/>
      <c r="C61" s="50"/>
      <c r="D61" s="113"/>
      <c r="E61" s="107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114"/>
      <c r="E62" s="108"/>
      <c r="F62" s="109">
        <f>F60+F39</f>
        <v>3121502.3</v>
      </c>
      <c r="G62" s="108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30" t="s">
        <v>115</v>
      </c>
      <c r="B9" s="131"/>
      <c r="C9" s="14"/>
      <c r="D9" s="87">
        <v>5</v>
      </c>
      <c r="E9" s="88">
        <v>1007053</v>
      </c>
      <c r="F9" s="88">
        <v>203889</v>
      </c>
      <c r="G9" s="89">
        <f t="shared" ref="G9:G14" si="0">F9/E9</f>
        <v>0.20246104226887759</v>
      </c>
      <c r="H9" s="15"/>
    </row>
    <row r="10" spans="1:8" ht="15.75" x14ac:dyDescent="0.25">
      <c r="A10" s="130" t="s">
        <v>11</v>
      </c>
      <c r="B10" s="131"/>
      <c r="C10" s="14"/>
      <c r="D10" s="87"/>
      <c r="E10" s="88"/>
      <c r="F10" s="88"/>
      <c r="G10" s="89"/>
      <c r="H10" s="15"/>
    </row>
    <row r="11" spans="1:8" ht="15.75" x14ac:dyDescent="0.25">
      <c r="A11" s="130" t="s">
        <v>118</v>
      </c>
      <c r="B11" s="131"/>
      <c r="C11" s="14"/>
      <c r="D11" s="87">
        <v>1</v>
      </c>
      <c r="E11" s="88">
        <v>318967</v>
      </c>
      <c r="F11" s="88">
        <v>58933</v>
      </c>
      <c r="G11" s="89">
        <f t="shared" si="0"/>
        <v>0.18476206002501827</v>
      </c>
      <c r="H11" s="15"/>
    </row>
    <row r="12" spans="1:8" ht="15.75" x14ac:dyDescent="0.25">
      <c r="A12" s="130" t="s">
        <v>73</v>
      </c>
      <c r="B12" s="131"/>
      <c r="C12" s="14"/>
      <c r="D12" s="87">
        <v>1</v>
      </c>
      <c r="E12" s="88">
        <v>173125</v>
      </c>
      <c r="F12" s="88">
        <v>11919</v>
      </c>
      <c r="G12" s="89">
        <f t="shared" si="0"/>
        <v>6.8846209386281582E-2</v>
      </c>
      <c r="H12" s="15"/>
    </row>
    <row r="13" spans="1:8" ht="15.75" x14ac:dyDescent="0.25">
      <c r="A13" s="130" t="s">
        <v>122</v>
      </c>
      <c r="B13" s="131"/>
      <c r="C13" s="14"/>
      <c r="D13" s="87">
        <v>2</v>
      </c>
      <c r="E13" s="88">
        <v>259884</v>
      </c>
      <c r="F13" s="88">
        <v>86622</v>
      </c>
      <c r="G13" s="89">
        <f t="shared" si="0"/>
        <v>0.33331024610980281</v>
      </c>
      <c r="H13" s="15"/>
    </row>
    <row r="14" spans="1:8" ht="15.75" x14ac:dyDescent="0.25">
      <c r="A14" s="130" t="s">
        <v>25</v>
      </c>
      <c r="B14" s="131"/>
      <c r="C14" s="14"/>
      <c r="D14" s="87">
        <v>1</v>
      </c>
      <c r="E14" s="88">
        <v>315582</v>
      </c>
      <c r="F14" s="88">
        <v>124443.5</v>
      </c>
      <c r="G14" s="89">
        <f t="shared" si="0"/>
        <v>0.39433015824730183</v>
      </c>
      <c r="H14" s="15"/>
    </row>
    <row r="15" spans="1:8" ht="15.75" x14ac:dyDescent="0.25">
      <c r="A15" s="130" t="s">
        <v>57</v>
      </c>
      <c r="B15" s="131"/>
      <c r="C15" s="14"/>
      <c r="D15" s="87"/>
      <c r="E15" s="88"/>
      <c r="F15" s="88"/>
      <c r="G15" s="89"/>
      <c r="H15" s="15"/>
    </row>
    <row r="16" spans="1:8" ht="15.75" x14ac:dyDescent="0.25">
      <c r="A16" s="130" t="s">
        <v>10</v>
      </c>
      <c r="B16" s="131"/>
      <c r="C16" s="14"/>
      <c r="D16" s="87"/>
      <c r="E16" s="88"/>
      <c r="F16" s="88"/>
      <c r="G16" s="89"/>
      <c r="H16" s="15"/>
    </row>
    <row r="17" spans="1:8" ht="15.75" x14ac:dyDescent="0.25">
      <c r="A17" s="130" t="s">
        <v>14</v>
      </c>
      <c r="B17" s="131"/>
      <c r="C17" s="14"/>
      <c r="D17" s="87">
        <v>2</v>
      </c>
      <c r="E17" s="88">
        <v>962179</v>
      </c>
      <c r="F17" s="88">
        <v>275339</v>
      </c>
      <c r="G17" s="89">
        <f t="shared" ref="G17:G25" si="1">F17/E17</f>
        <v>0.28616193036846577</v>
      </c>
      <c r="H17" s="15"/>
    </row>
    <row r="18" spans="1:8" ht="15.75" x14ac:dyDescent="0.25">
      <c r="A18" s="130" t="s">
        <v>15</v>
      </c>
      <c r="B18" s="131"/>
      <c r="C18" s="14"/>
      <c r="D18" s="87">
        <v>2</v>
      </c>
      <c r="E18" s="88">
        <v>936510</v>
      </c>
      <c r="F18" s="88">
        <v>58609</v>
      </c>
      <c r="G18" s="89">
        <f t="shared" si="1"/>
        <v>6.258235363210217E-2</v>
      </c>
      <c r="H18" s="15"/>
    </row>
    <row r="19" spans="1:8" ht="15.75" x14ac:dyDescent="0.25">
      <c r="A19" s="130" t="s">
        <v>58</v>
      </c>
      <c r="B19" s="131"/>
      <c r="C19" s="14"/>
      <c r="D19" s="87">
        <v>1</v>
      </c>
      <c r="E19" s="88">
        <v>464948</v>
      </c>
      <c r="F19" s="88">
        <v>119423.59</v>
      </c>
      <c r="G19" s="89">
        <f t="shared" si="1"/>
        <v>0.25685364814990064</v>
      </c>
      <c r="H19" s="15"/>
    </row>
    <row r="20" spans="1:8" ht="15.75" x14ac:dyDescent="0.25">
      <c r="A20" s="130" t="s">
        <v>17</v>
      </c>
      <c r="B20" s="131"/>
      <c r="C20" s="14"/>
      <c r="D20" s="87">
        <v>1</v>
      </c>
      <c r="E20" s="88">
        <v>152420</v>
      </c>
      <c r="F20" s="88">
        <v>52146</v>
      </c>
      <c r="G20" s="89">
        <f t="shared" si="1"/>
        <v>0.34212045663298779</v>
      </c>
      <c r="H20" s="15"/>
    </row>
    <row r="21" spans="1:8" ht="15.75" x14ac:dyDescent="0.25">
      <c r="A21" s="130" t="s">
        <v>133</v>
      </c>
      <c r="B21" s="131"/>
      <c r="C21" s="14"/>
      <c r="D21" s="87"/>
      <c r="E21" s="88"/>
      <c r="F21" s="88"/>
      <c r="G21" s="89"/>
      <c r="H21" s="15"/>
    </row>
    <row r="22" spans="1:8" ht="15.75" x14ac:dyDescent="0.25">
      <c r="A22" s="130" t="s">
        <v>59</v>
      </c>
      <c r="B22" s="131"/>
      <c r="C22" s="14"/>
      <c r="D22" s="87">
        <v>4</v>
      </c>
      <c r="E22" s="88">
        <v>2614623</v>
      </c>
      <c r="F22" s="88">
        <v>563419</v>
      </c>
      <c r="G22" s="89">
        <f t="shared" si="1"/>
        <v>0.21548766303975755</v>
      </c>
      <c r="H22" s="15"/>
    </row>
    <row r="23" spans="1:8" ht="15.75" x14ac:dyDescent="0.25">
      <c r="A23" s="130" t="s">
        <v>60</v>
      </c>
      <c r="B23" s="131"/>
      <c r="C23" s="14"/>
      <c r="D23" s="87">
        <v>5</v>
      </c>
      <c r="E23" s="88">
        <v>809823</v>
      </c>
      <c r="F23" s="88">
        <v>167846</v>
      </c>
      <c r="G23" s="89">
        <f t="shared" si="1"/>
        <v>0.20726257466137663</v>
      </c>
      <c r="H23" s="15"/>
    </row>
    <row r="24" spans="1:8" ht="15.75" x14ac:dyDescent="0.25">
      <c r="A24" s="132" t="s">
        <v>20</v>
      </c>
      <c r="B24" s="131"/>
      <c r="C24" s="14"/>
      <c r="D24" s="87">
        <v>6</v>
      </c>
      <c r="E24" s="88">
        <v>910337</v>
      </c>
      <c r="F24" s="88">
        <v>229491.5</v>
      </c>
      <c r="G24" s="89">
        <f t="shared" si="1"/>
        <v>0.2520951032419862</v>
      </c>
      <c r="H24" s="15"/>
    </row>
    <row r="25" spans="1:8" ht="15.75" x14ac:dyDescent="0.25">
      <c r="A25" s="132" t="s">
        <v>21</v>
      </c>
      <c r="B25" s="131"/>
      <c r="C25" s="14"/>
      <c r="D25" s="87">
        <v>20</v>
      </c>
      <c r="E25" s="88">
        <v>189178</v>
      </c>
      <c r="F25" s="88">
        <v>189178</v>
      </c>
      <c r="G25" s="89">
        <f t="shared" si="1"/>
        <v>1</v>
      </c>
      <c r="H25" s="15"/>
    </row>
    <row r="26" spans="1:8" ht="15.75" x14ac:dyDescent="0.25">
      <c r="A26" s="133" t="s">
        <v>22</v>
      </c>
      <c r="B26" s="131"/>
      <c r="C26" s="14"/>
      <c r="D26" s="87"/>
      <c r="E26" s="88"/>
      <c r="F26" s="88"/>
      <c r="G26" s="89"/>
      <c r="H26" s="15"/>
    </row>
    <row r="27" spans="1:8" ht="15.75" x14ac:dyDescent="0.25">
      <c r="A27" s="133" t="s">
        <v>23</v>
      </c>
      <c r="B27" s="131"/>
      <c r="C27" s="14"/>
      <c r="D27" s="87"/>
      <c r="E27" s="88">
        <v>59496</v>
      </c>
      <c r="F27" s="88">
        <v>14221</v>
      </c>
      <c r="G27" s="89">
        <f>F27/E27</f>
        <v>0.23902447223342746</v>
      </c>
      <c r="H27" s="15"/>
    </row>
    <row r="28" spans="1:8" ht="15.75" x14ac:dyDescent="0.25">
      <c r="A28" s="130" t="s">
        <v>145</v>
      </c>
      <c r="B28" s="131"/>
      <c r="C28" s="14"/>
      <c r="D28" s="87"/>
      <c r="E28" s="88"/>
      <c r="F28" s="88"/>
      <c r="G28" s="89"/>
      <c r="H28" s="15"/>
    </row>
    <row r="29" spans="1:8" ht="15.75" x14ac:dyDescent="0.25">
      <c r="A29" s="133" t="s">
        <v>24</v>
      </c>
      <c r="B29" s="131"/>
      <c r="C29" s="14"/>
      <c r="D29" s="87">
        <v>2</v>
      </c>
      <c r="E29" s="88">
        <v>265572</v>
      </c>
      <c r="F29" s="88">
        <v>99402.5</v>
      </c>
      <c r="G29" s="89">
        <f>F29/E29</f>
        <v>0.37429585950326089</v>
      </c>
      <c r="H29" s="15"/>
    </row>
    <row r="30" spans="1:8" ht="15.75" x14ac:dyDescent="0.25">
      <c r="A30" s="133" t="s">
        <v>138</v>
      </c>
      <c r="B30" s="131"/>
      <c r="C30" s="14"/>
      <c r="D30" s="87">
        <v>1</v>
      </c>
      <c r="E30" s="88">
        <v>16144</v>
      </c>
      <c r="F30" s="88">
        <v>7610</v>
      </c>
      <c r="G30" s="89">
        <f>F30/E30</f>
        <v>0.47138255698711595</v>
      </c>
      <c r="H30" s="15"/>
    </row>
    <row r="31" spans="1:8" ht="15.75" x14ac:dyDescent="0.25">
      <c r="A31" s="133" t="s">
        <v>61</v>
      </c>
      <c r="B31" s="131"/>
      <c r="C31" s="14"/>
      <c r="D31" s="87"/>
      <c r="E31" s="90"/>
      <c r="F31" s="88"/>
      <c r="G31" s="89"/>
      <c r="H31" s="15"/>
    </row>
    <row r="32" spans="1:8" ht="15.75" x14ac:dyDescent="0.25">
      <c r="A32" s="133" t="s">
        <v>148</v>
      </c>
      <c r="B32" s="131"/>
      <c r="C32" s="14"/>
      <c r="D32" s="87">
        <v>1</v>
      </c>
      <c r="E32" s="90">
        <v>455632</v>
      </c>
      <c r="F32" s="88">
        <v>106944.5</v>
      </c>
      <c r="G32" s="89">
        <f>F32/E32</f>
        <v>0.23471683288267725</v>
      </c>
      <c r="H32" s="15"/>
    </row>
    <row r="33" spans="1:8" ht="15.75" x14ac:dyDescent="0.25">
      <c r="A33" s="133" t="s">
        <v>62</v>
      </c>
      <c r="B33" s="131"/>
      <c r="C33" s="14"/>
      <c r="D33" s="87">
        <v>26</v>
      </c>
      <c r="E33" s="90">
        <v>2877221</v>
      </c>
      <c r="F33" s="90">
        <v>431188</v>
      </c>
      <c r="G33" s="89">
        <f>F33/E33</f>
        <v>0.14986266261785244</v>
      </c>
      <c r="H33" s="15"/>
    </row>
    <row r="34" spans="1:8" ht="15.75" x14ac:dyDescent="0.25">
      <c r="A34" s="130" t="s">
        <v>63</v>
      </c>
      <c r="B34" s="131"/>
      <c r="C34" s="14"/>
      <c r="D34" s="87">
        <v>1</v>
      </c>
      <c r="E34" s="88">
        <v>149300</v>
      </c>
      <c r="F34" s="88">
        <v>31382</v>
      </c>
      <c r="G34" s="89">
        <f>F34/E34</f>
        <v>0.21019423978566645</v>
      </c>
      <c r="H34" s="15"/>
    </row>
    <row r="35" spans="1:8" ht="15.75" x14ac:dyDescent="0.25">
      <c r="A35" s="130" t="s">
        <v>112</v>
      </c>
      <c r="B35" s="131"/>
      <c r="C35" s="14"/>
      <c r="D35" s="87">
        <v>1</v>
      </c>
      <c r="E35" s="88">
        <v>298340</v>
      </c>
      <c r="F35" s="88">
        <v>74428</v>
      </c>
      <c r="G35" s="89">
        <f>F35/E35</f>
        <v>0.24947375477642958</v>
      </c>
      <c r="H35" s="15"/>
    </row>
    <row r="36" spans="1:8" x14ac:dyDescent="0.2">
      <c r="A36" s="16" t="s">
        <v>28</v>
      </c>
      <c r="B36" s="13"/>
      <c r="C36" s="14"/>
      <c r="D36" s="91"/>
      <c r="E36" s="92">
        <v>376595</v>
      </c>
      <c r="F36" s="88">
        <v>57553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92"/>
      <c r="F37" s="88"/>
      <c r="G37" s="93"/>
      <c r="H37" s="15"/>
    </row>
    <row r="38" spans="1:8" x14ac:dyDescent="0.2">
      <c r="A38" s="16" t="s">
        <v>30</v>
      </c>
      <c r="B38" s="13"/>
      <c r="C38" s="14"/>
      <c r="D38" s="91"/>
      <c r="E38" s="92"/>
      <c r="F38" s="90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83</v>
      </c>
      <c r="E40" s="96">
        <f>SUM(E9:E39)</f>
        <v>13612929</v>
      </c>
      <c r="F40" s="96">
        <f>SUM(F9:F39)</f>
        <v>2963987.59</v>
      </c>
      <c r="G40" s="97">
        <f>F40/E40</f>
        <v>0.21773327327278352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172</v>
      </c>
      <c r="E45" s="88">
        <v>28884660.550000001</v>
      </c>
      <c r="F45" s="88">
        <v>1666509.37</v>
      </c>
      <c r="G45" s="89">
        <f t="shared" ref="G45:G51" si="2">1-(+F45/E45)</f>
        <v>0.94230469258535221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715971.84</v>
      </c>
      <c r="F46" s="88">
        <v>101938.44</v>
      </c>
      <c r="G46" s="89">
        <f t="shared" si="2"/>
        <v>0.857622277434822</v>
      </c>
      <c r="H46" s="15"/>
    </row>
    <row r="47" spans="1:8" ht="15.75" x14ac:dyDescent="0.25">
      <c r="A47" s="27" t="s">
        <v>38</v>
      </c>
      <c r="B47" s="28"/>
      <c r="C47" s="14"/>
      <c r="D47" s="87">
        <v>309</v>
      </c>
      <c r="E47" s="88">
        <v>28709536.850000001</v>
      </c>
      <c r="F47" s="88">
        <v>1671799.83</v>
      </c>
      <c r="G47" s="89">
        <f t="shared" si="2"/>
        <v>0.94176848485105391</v>
      </c>
      <c r="H47" s="15"/>
    </row>
    <row r="48" spans="1:8" ht="15.75" x14ac:dyDescent="0.25">
      <c r="A48" s="27" t="s">
        <v>39</v>
      </c>
      <c r="B48" s="28"/>
      <c r="C48" s="14"/>
      <c r="D48" s="87">
        <v>23</v>
      </c>
      <c r="E48" s="88">
        <v>947406.5</v>
      </c>
      <c r="F48" s="88">
        <v>114122.5</v>
      </c>
      <c r="G48" s="89">
        <f t="shared" si="2"/>
        <v>0.87954220284534679</v>
      </c>
      <c r="H48" s="15"/>
    </row>
    <row r="49" spans="1:8" ht="15.75" x14ac:dyDescent="0.25">
      <c r="A49" s="27" t="s">
        <v>40</v>
      </c>
      <c r="B49" s="28"/>
      <c r="C49" s="14"/>
      <c r="D49" s="87">
        <v>135</v>
      </c>
      <c r="E49" s="88">
        <v>12408501.800000001</v>
      </c>
      <c r="F49" s="88">
        <v>868270.26</v>
      </c>
      <c r="G49" s="89">
        <f t="shared" si="2"/>
        <v>0.93002618092056855</v>
      </c>
      <c r="H49" s="15"/>
    </row>
    <row r="50" spans="1:8" ht="15.75" x14ac:dyDescent="0.25">
      <c r="A50" s="27" t="s">
        <v>41</v>
      </c>
      <c r="B50" s="28"/>
      <c r="C50" s="14"/>
      <c r="D50" s="87">
        <v>3</v>
      </c>
      <c r="E50" s="88">
        <v>254077</v>
      </c>
      <c r="F50" s="88">
        <v>29147</v>
      </c>
      <c r="G50" s="89">
        <f t="shared" si="2"/>
        <v>0.88528280796766334</v>
      </c>
      <c r="H50" s="15"/>
    </row>
    <row r="51" spans="1:8" ht="15.75" x14ac:dyDescent="0.25">
      <c r="A51" s="27" t="s">
        <v>42</v>
      </c>
      <c r="B51" s="28"/>
      <c r="C51" s="14"/>
      <c r="D51" s="87">
        <v>36</v>
      </c>
      <c r="E51" s="88">
        <v>3396140</v>
      </c>
      <c r="F51" s="88">
        <v>236667</v>
      </c>
      <c r="G51" s="89">
        <f t="shared" si="2"/>
        <v>0.93031294351822957</v>
      </c>
      <c r="H51" s="15"/>
    </row>
    <row r="52" spans="1:8" ht="15.75" x14ac:dyDescent="0.25">
      <c r="A52" s="27" t="s">
        <v>43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7" t="s">
        <v>44</v>
      </c>
      <c r="B53" s="28"/>
      <c r="C53" s="14"/>
      <c r="D53" s="87">
        <v>4</v>
      </c>
      <c r="E53" s="88">
        <v>515650</v>
      </c>
      <c r="F53" s="88">
        <v>-21125</v>
      </c>
      <c r="G53" s="89">
        <f>1-(+F53/E53)</f>
        <v>1.040967710656453</v>
      </c>
      <c r="H53" s="15"/>
    </row>
    <row r="54" spans="1:8" ht="15.75" x14ac:dyDescent="0.25">
      <c r="A54" s="29" t="s">
        <v>64</v>
      </c>
      <c r="B54" s="30"/>
      <c r="C54" s="14"/>
      <c r="D54" s="87">
        <v>2</v>
      </c>
      <c r="E54" s="88">
        <v>523700</v>
      </c>
      <c r="F54" s="88">
        <v>60900</v>
      </c>
      <c r="G54" s="89">
        <f>1-(+F54/E54)</f>
        <v>0.8837120488829483</v>
      </c>
      <c r="H54" s="15"/>
    </row>
    <row r="55" spans="1:8" ht="15.75" x14ac:dyDescent="0.25">
      <c r="A55" s="27" t="s">
        <v>65</v>
      </c>
      <c r="B55" s="30"/>
      <c r="C55" s="14"/>
      <c r="D55" s="87">
        <v>1317</v>
      </c>
      <c r="E55" s="88">
        <v>95557755.950000003</v>
      </c>
      <c r="F55" s="88">
        <v>11117936.300000001</v>
      </c>
      <c r="G55" s="89">
        <f>1-(+F55/E55)</f>
        <v>0.88365218302303594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92"/>
      <c r="F60" s="90"/>
      <c r="G60" s="93"/>
      <c r="H60" s="15"/>
    </row>
    <row r="61" spans="1:8" ht="15.75" x14ac:dyDescent="0.25">
      <c r="A61" s="32"/>
      <c r="B61" s="18"/>
      <c r="C61" s="21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33"/>
      <c r="D62" s="95">
        <f>SUM(D45:D58)</f>
        <v>2003</v>
      </c>
      <c r="E62" s="96">
        <f>SUM(E45:E61)</f>
        <v>171913400.49000001</v>
      </c>
      <c r="F62" s="96">
        <f>SUM(F45:F61)</f>
        <v>15846165.700000001</v>
      </c>
      <c r="G62" s="97">
        <f>1-(+F62/E62)</f>
        <v>0.90782472073244946</v>
      </c>
      <c r="H62" s="2"/>
    </row>
    <row r="63" spans="1:8" ht="18" x14ac:dyDescent="0.25">
      <c r="A63" s="33"/>
      <c r="B63" s="33"/>
      <c r="C63" s="36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08"/>
      <c r="E64" s="108"/>
      <c r="F64" s="109">
        <f>F62+F40</f>
        <v>18810153.289999999</v>
      </c>
      <c r="G64" s="108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30" t="s">
        <v>115</v>
      </c>
      <c r="B9" s="131"/>
      <c r="C9" s="14"/>
      <c r="D9" s="87"/>
      <c r="E9" s="115"/>
      <c r="F9" s="88"/>
      <c r="G9" s="89"/>
      <c r="H9" s="15"/>
    </row>
    <row r="10" spans="1:8" ht="15.75" x14ac:dyDescent="0.25">
      <c r="A10" s="130" t="s">
        <v>11</v>
      </c>
      <c r="B10" s="131"/>
      <c r="C10" s="14"/>
      <c r="D10" s="87">
        <v>5</v>
      </c>
      <c r="E10" s="115">
        <v>2314228</v>
      </c>
      <c r="F10" s="88">
        <v>449936</v>
      </c>
      <c r="G10" s="116">
        <f>F10/E10</f>
        <v>0.19442163866308765</v>
      </c>
      <c r="H10" s="15"/>
    </row>
    <row r="11" spans="1:8" ht="15.75" x14ac:dyDescent="0.25">
      <c r="A11" s="130" t="s">
        <v>118</v>
      </c>
      <c r="B11" s="131"/>
      <c r="C11" s="14"/>
      <c r="D11" s="87">
        <v>6</v>
      </c>
      <c r="E11" s="115">
        <v>484158</v>
      </c>
      <c r="F11" s="88">
        <v>149572.5</v>
      </c>
      <c r="G11" s="116">
        <f>F11/E11</f>
        <v>0.30893324080155654</v>
      </c>
      <c r="H11" s="15"/>
    </row>
    <row r="12" spans="1:8" ht="15.75" x14ac:dyDescent="0.25">
      <c r="A12" s="130" t="s">
        <v>73</v>
      </c>
      <c r="B12" s="131"/>
      <c r="C12" s="14"/>
      <c r="D12" s="87">
        <v>2</v>
      </c>
      <c r="E12" s="115">
        <v>230863</v>
      </c>
      <c r="F12" s="88">
        <v>76121.5</v>
      </c>
      <c r="G12" s="116">
        <f>F12/E12</f>
        <v>0.32972585472769567</v>
      </c>
      <c r="H12" s="15"/>
    </row>
    <row r="13" spans="1:8" ht="15.75" x14ac:dyDescent="0.25">
      <c r="A13" s="130" t="s">
        <v>122</v>
      </c>
      <c r="B13" s="131"/>
      <c r="C13" s="14"/>
      <c r="D13" s="87"/>
      <c r="E13" s="115"/>
      <c r="F13" s="88"/>
      <c r="G13" s="116"/>
      <c r="H13" s="15"/>
    </row>
    <row r="14" spans="1:8" ht="15.75" x14ac:dyDescent="0.25">
      <c r="A14" s="130" t="s">
        <v>25</v>
      </c>
      <c r="B14" s="131"/>
      <c r="C14" s="14"/>
      <c r="D14" s="87">
        <v>2</v>
      </c>
      <c r="E14" s="115">
        <v>482432</v>
      </c>
      <c r="F14" s="88">
        <v>168862.5</v>
      </c>
      <c r="G14" s="116">
        <f>F14/E14</f>
        <v>0.35002342299018308</v>
      </c>
      <c r="H14" s="15"/>
    </row>
    <row r="15" spans="1:8" ht="15.75" x14ac:dyDescent="0.25">
      <c r="A15" s="130" t="s">
        <v>57</v>
      </c>
      <c r="B15" s="131"/>
      <c r="C15" s="14"/>
      <c r="D15" s="87"/>
      <c r="E15" s="115"/>
      <c r="F15" s="88"/>
      <c r="G15" s="116"/>
      <c r="H15" s="15"/>
    </row>
    <row r="16" spans="1:8" ht="15.75" x14ac:dyDescent="0.25">
      <c r="A16" s="130" t="s">
        <v>10</v>
      </c>
      <c r="B16" s="131"/>
      <c r="C16" s="14"/>
      <c r="D16" s="87"/>
      <c r="E16" s="115"/>
      <c r="F16" s="88"/>
      <c r="G16" s="116"/>
      <c r="H16" s="15"/>
    </row>
    <row r="17" spans="1:8" ht="15.75" x14ac:dyDescent="0.25">
      <c r="A17" s="130" t="s">
        <v>14</v>
      </c>
      <c r="B17" s="131"/>
      <c r="C17" s="14"/>
      <c r="D17" s="87">
        <v>2</v>
      </c>
      <c r="E17" s="115">
        <v>1195331</v>
      </c>
      <c r="F17" s="88">
        <v>116121.5</v>
      </c>
      <c r="G17" s="89">
        <f t="shared" ref="G17:G23" si="0">F17/E17</f>
        <v>9.7145895153727291E-2</v>
      </c>
      <c r="H17" s="15"/>
    </row>
    <row r="18" spans="1:8" ht="15.75" x14ac:dyDescent="0.25">
      <c r="A18" s="130" t="s">
        <v>15</v>
      </c>
      <c r="B18" s="131"/>
      <c r="C18" s="14"/>
      <c r="D18" s="87">
        <v>2</v>
      </c>
      <c r="E18" s="115">
        <v>1644337</v>
      </c>
      <c r="F18" s="88">
        <v>416299.5</v>
      </c>
      <c r="G18" s="116">
        <f t="shared" si="0"/>
        <v>0.25317164303910938</v>
      </c>
      <c r="H18" s="15"/>
    </row>
    <row r="19" spans="1:8" ht="15.75" x14ac:dyDescent="0.25">
      <c r="A19" s="130" t="s">
        <v>58</v>
      </c>
      <c r="B19" s="131"/>
      <c r="C19" s="14"/>
      <c r="D19" s="87">
        <v>1</v>
      </c>
      <c r="E19" s="115">
        <v>305922</v>
      </c>
      <c r="F19" s="88">
        <v>91018.5</v>
      </c>
      <c r="G19" s="89">
        <f t="shared" si="0"/>
        <v>0.29752191735148176</v>
      </c>
      <c r="H19" s="15"/>
    </row>
    <row r="20" spans="1:8" ht="15.75" x14ac:dyDescent="0.25">
      <c r="A20" s="130" t="s">
        <v>17</v>
      </c>
      <c r="B20" s="131"/>
      <c r="C20" s="14"/>
      <c r="D20" s="87"/>
      <c r="E20" s="115"/>
      <c r="F20" s="88"/>
      <c r="G20" s="89"/>
      <c r="H20" s="15"/>
    </row>
    <row r="21" spans="1:8" ht="15.75" x14ac:dyDescent="0.25">
      <c r="A21" s="130" t="s">
        <v>133</v>
      </c>
      <c r="B21" s="131"/>
      <c r="C21" s="14"/>
      <c r="D21" s="87"/>
      <c r="E21" s="115"/>
      <c r="F21" s="88"/>
      <c r="G21" s="89"/>
      <c r="H21" s="15"/>
    </row>
    <row r="22" spans="1:8" ht="15.75" x14ac:dyDescent="0.25">
      <c r="A22" s="130" t="s">
        <v>59</v>
      </c>
      <c r="B22" s="131"/>
      <c r="C22" s="14"/>
      <c r="D22" s="87">
        <v>5</v>
      </c>
      <c r="E22" s="115">
        <v>4762641</v>
      </c>
      <c r="F22" s="88">
        <v>794070.5</v>
      </c>
      <c r="G22" s="89">
        <f t="shared" si="0"/>
        <v>0.16672902702513165</v>
      </c>
      <c r="H22" s="15"/>
    </row>
    <row r="23" spans="1:8" ht="15.75" x14ac:dyDescent="0.25">
      <c r="A23" s="130" t="s">
        <v>60</v>
      </c>
      <c r="B23" s="131"/>
      <c r="C23" s="14"/>
      <c r="D23" s="87">
        <v>3</v>
      </c>
      <c r="E23" s="115">
        <v>2064633</v>
      </c>
      <c r="F23" s="88">
        <v>171368</v>
      </c>
      <c r="G23" s="89">
        <f t="shared" si="0"/>
        <v>8.3001676326979176E-2</v>
      </c>
      <c r="H23" s="15"/>
    </row>
    <row r="24" spans="1:8" ht="15.75" x14ac:dyDescent="0.25">
      <c r="A24" s="132" t="s">
        <v>20</v>
      </c>
      <c r="B24" s="131"/>
      <c r="C24" s="14"/>
      <c r="D24" s="87">
        <v>3</v>
      </c>
      <c r="E24" s="115">
        <v>819480</v>
      </c>
      <c r="F24" s="88">
        <v>177843.5</v>
      </c>
      <c r="G24" s="89">
        <f>F24/E24</f>
        <v>0.21701993947381265</v>
      </c>
      <c r="H24" s="15"/>
    </row>
    <row r="25" spans="1:8" ht="15.75" x14ac:dyDescent="0.25">
      <c r="A25" s="132" t="s">
        <v>21</v>
      </c>
      <c r="B25" s="131"/>
      <c r="C25" s="14"/>
      <c r="D25" s="87">
        <v>13</v>
      </c>
      <c r="E25" s="115">
        <v>161726</v>
      </c>
      <c r="F25" s="88">
        <v>161726</v>
      </c>
      <c r="G25" s="89">
        <f>F25/E25</f>
        <v>1</v>
      </c>
      <c r="H25" s="15"/>
    </row>
    <row r="26" spans="1:8" ht="15.75" x14ac:dyDescent="0.25">
      <c r="A26" s="133" t="s">
        <v>22</v>
      </c>
      <c r="B26" s="131"/>
      <c r="C26" s="14"/>
      <c r="D26" s="87"/>
      <c r="E26" s="115"/>
      <c r="F26" s="88"/>
      <c r="G26" s="89"/>
      <c r="H26" s="15"/>
    </row>
    <row r="27" spans="1:8" ht="15.75" x14ac:dyDescent="0.25">
      <c r="A27" s="133" t="s">
        <v>23</v>
      </c>
      <c r="B27" s="131"/>
      <c r="C27" s="14"/>
      <c r="D27" s="87"/>
      <c r="E27" s="115">
        <v>38157</v>
      </c>
      <c r="F27" s="88">
        <v>12473</v>
      </c>
      <c r="G27" s="89">
        <f>F27/E27</f>
        <v>0.32688628560945565</v>
      </c>
      <c r="H27" s="15"/>
    </row>
    <row r="28" spans="1:8" ht="15.75" x14ac:dyDescent="0.25">
      <c r="A28" s="130" t="s">
        <v>145</v>
      </c>
      <c r="B28" s="131"/>
      <c r="C28" s="14"/>
      <c r="D28" s="87">
        <v>1</v>
      </c>
      <c r="E28" s="115">
        <v>149495</v>
      </c>
      <c r="F28" s="88">
        <v>45920</v>
      </c>
      <c r="G28" s="116">
        <f>F28/E28</f>
        <v>0.30716746379477572</v>
      </c>
      <c r="H28" s="15"/>
    </row>
    <row r="29" spans="1:8" ht="15.75" x14ac:dyDescent="0.25">
      <c r="A29" s="133" t="s">
        <v>24</v>
      </c>
      <c r="B29" s="131"/>
      <c r="C29" s="14"/>
      <c r="D29" s="87">
        <v>2</v>
      </c>
      <c r="E29" s="115">
        <v>214532</v>
      </c>
      <c r="F29" s="88">
        <v>75951.5</v>
      </c>
      <c r="G29" s="89">
        <f>F29/E29</f>
        <v>0.354033430910074</v>
      </c>
      <c r="H29" s="15"/>
    </row>
    <row r="30" spans="1:8" ht="15.75" x14ac:dyDescent="0.25">
      <c r="A30" s="133" t="s">
        <v>138</v>
      </c>
      <c r="B30" s="131"/>
      <c r="C30" s="14"/>
      <c r="D30" s="117"/>
      <c r="E30" s="115"/>
      <c r="F30" s="115"/>
      <c r="G30" s="118"/>
      <c r="H30" s="15"/>
    </row>
    <row r="31" spans="1:8" ht="15.75" x14ac:dyDescent="0.25">
      <c r="A31" s="133" t="s">
        <v>61</v>
      </c>
      <c r="B31" s="131"/>
      <c r="C31" s="14"/>
      <c r="D31" s="87"/>
      <c r="E31" s="119"/>
      <c r="F31" s="88"/>
      <c r="G31" s="116"/>
      <c r="H31" s="15"/>
    </row>
    <row r="32" spans="1:8" ht="15.75" x14ac:dyDescent="0.25">
      <c r="A32" s="133" t="s">
        <v>148</v>
      </c>
      <c r="B32" s="131"/>
      <c r="C32" s="14"/>
      <c r="D32" s="87"/>
      <c r="E32" s="119"/>
      <c r="F32" s="88"/>
      <c r="G32" s="116"/>
      <c r="H32" s="15"/>
    </row>
    <row r="33" spans="1:8" ht="15.75" x14ac:dyDescent="0.25">
      <c r="A33" s="133" t="s">
        <v>62</v>
      </c>
      <c r="B33" s="131"/>
      <c r="C33" s="14"/>
      <c r="D33" s="87">
        <v>12</v>
      </c>
      <c r="E33" s="119">
        <v>1231109</v>
      </c>
      <c r="F33" s="90">
        <v>149512.5</v>
      </c>
      <c r="G33" s="116">
        <f>F33/E33</f>
        <v>0.12144537973485695</v>
      </c>
      <c r="H33" s="15"/>
    </row>
    <row r="34" spans="1:8" ht="15.75" x14ac:dyDescent="0.25">
      <c r="A34" s="130" t="s">
        <v>63</v>
      </c>
      <c r="B34" s="131"/>
      <c r="C34" s="14"/>
      <c r="D34" s="87"/>
      <c r="E34" s="115"/>
      <c r="F34" s="88"/>
      <c r="G34" s="116"/>
      <c r="H34" s="15"/>
    </row>
    <row r="35" spans="1:8" ht="15.75" x14ac:dyDescent="0.25">
      <c r="A35" s="130" t="s">
        <v>112</v>
      </c>
      <c r="B35" s="131"/>
      <c r="C35" s="14"/>
      <c r="D35" s="87">
        <v>1</v>
      </c>
      <c r="E35" s="115">
        <v>188978</v>
      </c>
      <c r="F35" s="88">
        <v>65511</v>
      </c>
      <c r="G35" s="116">
        <f>F35/E35</f>
        <v>0.3466593995068209</v>
      </c>
      <c r="H35" s="15"/>
    </row>
    <row r="36" spans="1:8" x14ac:dyDescent="0.2">
      <c r="A36" s="16" t="s">
        <v>28</v>
      </c>
      <c r="B36" s="13"/>
      <c r="C36" s="14"/>
      <c r="D36" s="91"/>
      <c r="E36" s="119">
        <v>529430</v>
      </c>
      <c r="F36" s="90">
        <v>85645</v>
      </c>
      <c r="G36" s="93"/>
      <c r="H36" s="15"/>
    </row>
    <row r="37" spans="1:8" x14ac:dyDescent="0.2">
      <c r="A37" s="16" t="s">
        <v>29</v>
      </c>
      <c r="B37" s="13"/>
      <c r="C37" s="14"/>
      <c r="D37" s="91"/>
      <c r="E37" s="119"/>
      <c r="F37" s="90">
        <v>500</v>
      </c>
      <c r="G37" s="93"/>
      <c r="H37" s="15"/>
    </row>
    <row r="38" spans="1:8" x14ac:dyDescent="0.2">
      <c r="A38" s="16" t="s">
        <v>30</v>
      </c>
      <c r="B38" s="13"/>
      <c r="C38" s="14"/>
      <c r="D38" s="91"/>
      <c r="E38" s="115"/>
      <c r="F38" s="88"/>
      <c r="G38" s="93"/>
      <c r="H38" s="15"/>
    </row>
    <row r="39" spans="1:8" x14ac:dyDescent="0.2">
      <c r="A39" s="17"/>
      <c r="B39" s="18"/>
      <c r="C39" s="21"/>
      <c r="D39" s="91"/>
      <c r="E39" s="94"/>
      <c r="F39" s="94"/>
      <c r="G39" s="93"/>
      <c r="H39" s="15"/>
    </row>
    <row r="40" spans="1:8" ht="15.75" x14ac:dyDescent="0.25">
      <c r="A40" s="19" t="s">
        <v>31</v>
      </c>
      <c r="B40" s="20"/>
      <c r="C40" s="22"/>
      <c r="D40" s="95">
        <f>SUM(D9:D39)</f>
        <v>60</v>
      </c>
      <c r="E40" s="96">
        <f>SUM(E9:E39)</f>
        <v>16817452</v>
      </c>
      <c r="F40" s="96">
        <f>SUM(F9:F39)</f>
        <v>3208453</v>
      </c>
      <c r="G40" s="97">
        <f>F40/E40</f>
        <v>0.19078115995217348</v>
      </c>
      <c r="H40" s="2"/>
    </row>
    <row r="41" spans="1:8" ht="15.75" x14ac:dyDescent="0.25">
      <c r="A41" s="22"/>
      <c r="B41" s="22"/>
      <c r="C41" s="24"/>
      <c r="D41" s="98"/>
      <c r="E41" s="99"/>
      <c r="F41" s="100"/>
      <c r="G41" s="100"/>
      <c r="H41" s="2"/>
    </row>
    <row r="42" spans="1:8" ht="18" x14ac:dyDescent="0.25">
      <c r="A42" s="23" t="s">
        <v>32</v>
      </c>
      <c r="B42" s="24"/>
      <c r="C42" s="26"/>
      <c r="D42" s="101"/>
      <c r="E42" s="102"/>
      <c r="F42" s="103"/>
      <c r="G42" s="103"/>
      <c r="H42" s="2"/>
    </row>
    <row r="43" spans="1:8" ht="15.75" x14ac:dyDescent="0.25">
      <c r="A43" s="26"/>
      <c r="B43" s="26"/>
      <c r="C43" s="26"/>
      <c r="D43" s="104"/>
      <c r="E43" s="101" t="s">
        <v>33</v>
      </c>
      <c r="F43" s="101" t="s">
        <v>33</v>
      </c>
      <c r="G43" s="101" t="s">
        <v>5</v>
      </c>
      <c r="H43" s="2"/>
    </row>
    <row r="44" spans="1:8" ht="15.75" x14ac:dyDescent="0.25">
      <c r="A44" s="26"/>
      <c r="B44" s="26"/>
      <c r="C44" s="14"/>
      <c r="D44" s="104" t="s">
        <v>6</v>
      </c>
      <c r="E44" s="105" t="s">
        <v>34</v>
      </c>
      <c r="F44" s="103" t="s">
        <v>8</v>
      </c>
      <c r="G44" s="103" t="s">
        <v>35</v>
      </c>
      <c r="H44" s="15"/>
    </row>
    <row r="45" spans="1:8" ht="15.75" x14ac:dyDescent="0.25">
      <c r="A45" s="27" t="s">
        <v>36</v>
      </c>
      <c r="B45" s="28"/>
      <c r="C45" s="14"/>
      <c r="D45" s="87">
        <v>72</v>
      </c>
      <c r="E45" s="88">
        <v>7937202.3499999996</v>
      </c>
      <c r="F45" s="88">
        <v>530321.48</v>
      </c>
      <c r="G45" s="89">
        <f>1-(+F45/E45)</f>
        <v>0.93318533954221283</v>
      </c>
      <c r="H45" s="15"/>
    </row>
    <row r="46" spans="1:8" ht="15.75" x14ac:dyDescent="0.25">
      <c r="A46" s="27" t="s">
        <v>37</v>
      </c>
      <c r="B46" s="28"/>
      <c r="C46" s="14"/>
      <c r="D46" s="87">
        <v>2</v>
      </c>
      <c r="E46" s="88">
        <v>1595916.78</v>
      </c>
      <c r="F46" s="88">
        <v>161172.13</v>
      </c>
      <c r="G46" s="89">
        <f t="shared" ref="G46:G55" si="1">1-(+F46/E46)</f>
        <v>0.89900969021705501</v>
      </c>
      <c r="H46" s="15"/>
    </row>
    <row r="47" spans="1:8" ht="15.75" x14ac:dyDescent="0.25">
      <c r="A47" s="27" t="s">
        <v>38</v>
      </c>
      <c r="B47" s="28"/>
      <c r="C47" s="14"/>
      <c r="D47" s="87">
        <v>195</v>
      </c>
      <c r="E47" s="88">
        <v>14005740.5</v>
      </c>
      <c r="F47" s="88">
        <v>927692.67</v>
      </c>
      <c r="G47" s="89">
        <f t="shared" si="1"/>
        <v>0.93376339722987156</v>
      </c>
      <c r="H47" s="15"/>
    </row>
    <row r="48" spans="1:8" ht="15.75" x14ac:dyDescent="0.25">
      <c r="A48" s="27" t="s">
        <v>39</v>
      </c>
      <c r="B48" s="28"/>
      <c r="C48" s="14"/>
      <c r="D48" s="87">
        <v>8</v>
      </c>
      <c r="E48" s="88">
        <v>323003</v>
      </c>
      <c r="F48" s="88">
        <v>21521.5</v>
      </c>
      <c r="G48" s="89">
        <f t="shared" si="1"/>
        <v>0.93337058788927663</v>
      </c>
      <c r="H48" s="15"/>
    </row>
    <row r="49" spans="1:8" ht="15.75" x14ac:dyDescent="0.25">
      <c r="A49" s="27" t="s">
        <v>40</v>
      </c>
      <c r="B49" s="28"/>
      <c r="C49" s="14"/>
      <c r="D49" s="87">
        <v>135</v>
      </c>
      <c r="E49" s="88">
        <v>14427218.029999999</v>
      </c>
      <c r="F49" s="88">
        <v>1223808.28</v>
      </c>
      <c r="G49" s="89">
        <f t="shared" si="1"/>
        <v>0.91517364765298415</v>
      </c>
      <c r="H49" s="15"/>
    </row>
    <row r="50" spans="1:8" ht="15.75" x14ac:dyDescent="0.25">
      <c r="A50" s="27" t="s">
        <v>41</v>
      </c>
      <c r="B50" s="28"/>
      <c r="C50" s="14"/>
      <c r="D50" s="87">
        <v>8</v>
      </c>
      <c r="E50" s="88">
        <v>1489326</v>
      </c>
      <c r="F50" s="88">
        <v>186230</v>
      </c>
      <c r="G50" s="89">
        <f t="shared" si="1"/>
        <v>0.87495685968015058</v>
      </c>
      <c r="H50" s="15"/>
    </row>
    <row r="51" spans="1:8" ht="15.75" x14ac:dyDescent="0.25">
      <c r="A51" s="27" t="s">
        <v>42</v>
      </c>
      <c r="B51" s="28"/>
      <c r="C51" s="14"/>
      <c r="D51" s="87">
        <v>15</v>
      </c>
      <c r="E51" s="88">
        <v>2001495</v>
      </c>
      <c r="F51" s="88">
        <v>238486.23</v>
      </c>
      <c r="G51" s="89">
        <f t="shared" si="1"/>
        <v>0.88084595265039378</v>
      </c>
      <c r="H51" s="15"/>
    </row>
    <row r="52" spans="1:8" ht="15.75" x14ac:dyDescent="0.25">
      <c r="A52" s="27" t="s">
        <v>43</v>
      </c>
      <c r="B52" s="28"/>
      <c r="C52" s="14"/>
      <c r="D52" s="87">
        <v>2</v>
      </c>
      <c r="E52" s="88">
        <v>199240</v>
      </c>
      <c r="F52" s="88">
        <v>28410</v>
      </c>
      <c r="G52" s="89">
        <f t="shared" si="1"/>
        <v>0.85740815097370005</v>
      </c>
      <c r="H52" s="15"/>
    </row>
    <row r="53" spans="1:8" ht="15.75" x14ac:dyDescent="0.25">
      <c r="A53" s="27" t="s">
        <v>44</v>
      </c>
      <c r="B53" s="28"/>
      <c r="C53" s="14"/>
      <c r="D53" s="87">
        <v>2</v>
      </c>
      <c r="E53" s="88">
        <v>531800</v>
      </c>
      <c r="F53" s="88">
        <v>-8225</v>
      </c>
      <c r="G53" s="89">
        <f t="shared" si="1"/>
        <v>1.0154663407295976</v>
      </c>
      <c r="H53" s="15"/>
    </row>
    <row r="54" spans="1:8" ht="15.75" x14ac:dyDescent="0.25">
      <c r="A54" s="29" t="s">
        <v>64</v>
      </c>
      <c r="B54" s="30"/>
      <c r="C54" s="14"/>
      <c r="D54" s="87">
        <v>3</v>
      </c>
      <c r="E54" s="88">
        <v>242600</v>
      </c>
      <c r="F54" s="88">
        <v>12100</v>
      </c>
      <c r="G54" s="89">
        <f t="shared" si="1"/>
        <v>0.95012366034624895</v>
      </c>
      <c r="H54" s="15"/>
    </row>
    <row r="55" spans="1:8" ht="15.75" x14ac:dyDescent="0.25">
      <c r="A55" s="27" t="s">
        <v>65</v>
      </c>
      <c r="B55" s="30"/>
      <c r="C55" s="14"/>
      <c r="D55" s="87">
        <v>837</v>
      </c>
      <c r="E55" s="88">
        <v>64659201.609999999</v>
      </c>
      <c r="F55" s="88">
        <v>7827824.54</v>
      </c>
      <c r="G55" s="89">
        <f t="shared" si="1"/>
        <v>0.87893719153517402</v>
      </c>
      <c r="H55" s="15"/>
    </row>
    <row r="56" spans="1:8" ht="15.75" x14ac:dyDescent="0.25">
      <c r="A56" s="27" t="s">
        <v>66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31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92"/>
      <c r="F59" s="88">
        <v>50</v>
      </c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21"/>
      <c r="D61" s="91"/>
      <c r="E61" s="112"/>
      <c r="F61" s="94"/>
      <c r="G61" s="93"/>
      <c r="H61" s="2"/>
    </row>
    <row r="62" spans="1:8" ht="18" x14ac:dyDescent="0.25">
      <c r="A62" s="20" t="s">
        <v>48</v>
      </c>
      <c r="B62" s="20"/>
      <c r="C62" s="39"/>
      <c r="D62" s="95">
        <f>SUM(D45:D58)</f>
        <v>1279</v>
      </c>
      <c r="E62" s="96">
        <f>SUM(E45:E61)</f>
        <v>107412743.27</v>
      </c>
      <c r="F62" s="96">
        <f>SUM(F45:F61)</f>
        <v>11149391.83</v>
      </c>
      <c r="G62" s="97">
        <f>1-(F62/E62)</f>
        <v>0.89620047407248382</v>
      </c>
      <c r="H62" s="2"/>
    </row>
    <row r="63" spans="1:8" ht="18" x14ac:dyDescent="0.25">
      <c r="A63" s="33"/>
      <c r="B63" s="33"/>
      <c r="C63" s="39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F62+F40</f>
        <v>14357844.83</v>
      </c>
      <c r="G64" s="108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88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>
        <v>1</v>
      </c>
      <c r="E10" s="88">
        <v>232265</v>
      </c>
      <c r="F10" s="88">
        <v>68659.5</v>
      </c>
      <c r="G10" s="89">
        <f t="shared" ref="G10:G15" si="0">F10/E10</f>
        <v>0.29560846446946376</v>
      </c>
      <c r="H10" s="15"/>
    </row>
    <row r="11" spans="1:8" ht="15.75" x14ac:dyDescent="0.25">
      <c r="A11" s="83" t="s">
        <v>115</v>
      </c>
      <c r="B11" s="13"/>
      <c r="C11" s="14"/>
      <c r="D11" s="87"/>
      <c r="E11" s="88"/>
      <c r="F11" s="88"/>
      <c r="G11" s="89"/>
      <c r="H11" s="15"/>
    </row>
    <row r="12" spans="1:8" ht="15.75" x14ac:dyDescent="0.25">
      <c r="A12" s="83" t="s">
        <v>69</v>
      </c>
      <c r="B12" s="13"/>
      <c r="C12" s="14"/>
      <c r="D12" s="87">
        <v>1</v>
      </c>
      <c r="E12" s="88">
        <v>115138</v>
      </c>
      <c r="F12" s="88">
        <v>41770</v>
      </c>
      <c r="G12" s="89">
        <f t="shared" si="0"/>
        <v>0.36278205284093867</v>
      </c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88">
        <v>11450</v>
      </c>
      <c r="F13" s="88">
        <v>3475</v>
      </c>
      <c r="G13" s="89">
        <f t="shared" si="0"/>
        <v>0.30349344978165937</v>
      </c>
      <c r="H13" s="15"/>
    </row>
    <row r="14" spans="1:8" ht="15.75" x14ac:dyDescent="0.25">
      <c r="A14" s="83" t="s">
        <v>130</v>
      </c>
      <c r="B14" s="13"/>
      <c r="C14" s="14"/>
      <c r="D14" s="87"/>
      <c r="E14" s="88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1</v>
      </c>
      <c r="E15" s="88">
        <v>8750</v>
      </c>
      <c r="F15" s="88">
        <v>-2097</v>
      </c>
      <c r="G15" s="89">
        <f t="shared" si="0"/>
        <v>-0.23965714285714285</v>
      </c>
      <c r="H15" s="15"/>
    </row>
    <row r="16" spans="1:8" ht="15.75" x14ac:dyDescent="0.25">
      <c r="A16" s="83" t="s">
        <v>126</v>
      </c>
      <c r="B16" s="13"/>
      <c r="C16" s="14"/>
      <c r="D16" s="87"/>
      <c r="E16" s="88"/>
      <c r="F16" s="88"/>
      <c r="G16" s="89"/>
      <c r="H16" s="15"/>
    </row>
    <row r="17" spans="1:8" ht="15.75" x14ac:dyDescent="0.25">
      <c r="A17" s="83" t="s">
        <v>16</v>
      </c>
      <c r="B17" s="13"/>
      <c r="C17" s="14"/>
      <c r="D17" s="87"/>
      <c r="E17" s="88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1</v>
      </c>
      <c r="E18" s="88">
        <v>516310</v>
      </c>
      <c r="F18" s="88">
        <v>143000</v>
      </c>
      <c r="G18" s="89">
        <f>F18/E18</f>
        <v>0.27696538901047818</v>
      </c>
      <c r="H18" s="15"/>
    </row>
    <row r="19" spans="1:8" ht="15.75" x14ac:dyDescent="0.2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x14ac:dyDescent="0.25">
      <c r="A20" s="83" t="s">
        <v>116</v>
      </c>
      <c r="B20" s="13"/>
      <c r="C20" s="14"/>
      <c r="D20" s="87"/>
      <c r="E20" s="88"/>
      <c r="F20" s="88"/>
      <c r="G20" s="89"/>
      <c r="H20" s="15"/>
    </row>
    <row r="21" spans="1:8" ht="15.75" x14ac:dyDescent="0.25">
      <c r="A21" s="83" t="s">
        <v>146</v>
      </c>
      <c r="B21" s="13"/>
      <c r="C21" s="14"/>
      <c r="D21" s="87"/>
      <c r="E21" s="88"/>
      <c r="F21" s="88"/>
      <c r="G21" s="89"/>
      <c r="H21" s="15"/>
    </row>
    <row r="22" spans="1:8" ht="15.75" x14ac:dyDescent="0.25">
      <c r="A22" s="83" t="s">
        <v>88</v>
      </c>
      <c r="B22" s="13"/>
      <c r="C22" s="14"/>
      <c r="D22" s="87"/>
      <c r="E22" s="88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>
        <v>4</v>
      </c>
      <c r="E23" s="88">
        <v>569100</v>
      </c>
      <c r="F23" s="88">
        <v>88851</v>
      </c>
      <c r="G23" s="89">
        <f>F23/E23</f>
        <v>0.15612546125461255</v>
      </c>
      <c r="H23" s="15"/>
    </row>
    <row r="24" spans="1:8" ht="15.75" x14ac:dyDescent="0.25">
      <c r="A24" s="83" t="s">
        <v>10</v>
      </c>
      <c r="B24" s="13"/>
      <c r="C24" s="14"/>
      <c r="D24" s="87"/>
      <c r="E24" s="88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2</v>
      </c>
      <c r="E25" s="88">
        <v>44465</v>
      </c>
      <c r="F25" s="88">
        <v>2088</v>
      </c>
      <c r="G25" s="89">
        <f>F25/E25</f>
        <v>4.6958281794669966E-2</v>
      </c>
      <c r="H25" s="15"/>
    </row>
    <row r="26" spans="1:8" ht="15.75" x14ac:dyDescent="0.2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x14ac:dyDescent="0.25">
      <c r="A29" s="85" t="s">
        <v>103</v>
      </c>
      <c r="B29" s="13"/>
      <c r="C29" s="14"/>
      <c r="D29" s="87"/>
      <c r="E29" s="88"/>
      <c r="F29" s="88"/>
      <c r="G29" s="89"/>
      <c r="H29" s="15"/>
    </row>
    <row r="30" spans="1:8" ht="15.75" x14ac:dyDescent="0.25">
      <c r="A30" s="85" t="s">
        <v>73</v>
      </c>
      <c r="B30" s="13"/>
      <c r="C30" s="14"/>
      <c r="D30" s="87"/>
      <c r="E30" s="88"/>
      <c r="F30" s="88"/>
      <c r="G30" s="89"/>
      <c r="H30" s="15"/>
    </row>
    <row r="31" spans="1:8" ht="15.75" x14ac:dyDescent="0.25">
      <c r="A31" s="85" t="s">
        <v>124</v>
      </c>
      <c r="B31" s="13"/>
      <c r="C31" s="14"/>
      <c r="D31" s="87"/>
      <c r="E31" s="88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x14ac:dyDescent="0.25">
      <c r="A33" s="85" t="s">
        <v>112</v>
      </c>
      <c r="B33" s="13"/>
      <c r="C33" s="14"/>
      <c r="D33" s="87"/>
      <c r="E33" s="88"/>
      <c r="F33" s="88"/>
      <c r="G33" s="89"/>
      <c r="H33" s="15"/>
    </row>
    <row r="34" spans="1:8" ht="15.75" x14ac:dyDescent="0.25">
      <c r="A34" s="85" t="s">
        <v>117</v>
      </c>
      <c r="B34" s="13"/>
      <c r="C34" s="14"/>
      <c r="D34" s="87"/>
      <c r="E34" s="88"/>
      <c r="F34" s="88"/>
      <c r="G34" s="89"/>
      <c r="H34" s="15"/>
    </row>
    <row r="35" spans="1:8" x14ac:dyDescent="0.2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x14ac:dyDescent="0.2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11</v>
      </c>
      <c r="E39" s="96">
        <f>SUM(E9:E38)</f>
        <v>1497478</v>
      </c>
      <c r="F39" s="96">
        <f>SUM(F9:F38)</f>
        <v>345746.5</v>
      </c>
      <c r="G39" s="97">
        <f>F39/E39</f>
        <v>0.23088586276392709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/>
      <c r="E44" s="88"/>
      <c r="F44" s="88"/>
      <c r="G44" s="89"/>
      <c r="H44" s="15"/>
    </row>
    <row r="45" spans="1:8" ht="15.75" x14ac:dyDescent="0.2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x14ac:dyDescent="0.25">
      <c r="A46" s="27" t="s">
        <v>38</v>
      </c>
      <c r="B46" s="28"/>
      <c r="C46" s="14"/>
      <c r="D46" s="87">
        <v>80</v>
      </c>
      <c r="E46" s="88">
        <v>2093759.5</v>
      </c>
      <c r="F46" s="88">
        <v>191974.89</v>
      </c>
      <c r="G46" s="89">
        <f>1-(+F46/E46)</f>
        <v>0.90831091632061844</v>
      </c>
      <c r="H46" s="15"/>
    </row>
    <row r="47" spans="1:8" ht="15.75" x14ac:dyDescent="0.25">
      <c r="A47" s="27" t="s">
        <v>39</v>
      </c>
      <c r="B47" s="28"/>
      <c r="C47" s="14"/>
      <c r="D47" s="87">
        <v>4</v>
      </c>
      <c r="E47" s="88">
        <v>668353.5</v>
      </c>
      <c r="F47" s="88">
        <v>40570</v>
      </c>
      <c r="G47" s="89"/>
      <c r="H47" s="15"/>
    </row>
    <row r="48" spans="1:8" ht="15.75" x14ac:dyDescent="0.25">
      <c r="A48" s="27" t="s">
        <v>40</v>
      </c>
      <c r="B48" s="28"/>
      <c r="C48" s="14"/>
      <c r="D48" s="87">
        <v>50</v>
      </c>
      <c r="E48" s="88">
        <v>2282514</v>
      </c>
      <c r="F48" s="88">
        <v>219814.13</v>
      </c>
      <c r="G48" s="89">
        <f>1-(+F48/E48)</f>
        <v>0.90369648116068513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18</v>
      </c>
      <c r="E50" s="88">
        <v>782380</v>
      </c>
      <c r="F50" s="88">
        <v>68510</v>
      </c>
      <c r="G50" s="89">
        <f>1-(+F50/E50)</f>
        <v>0.9124338556711572</v>
      </c>
      <c r="H50" s="15"/>
    </row>
    <row r="51" spans="1:8" ht="15.75" x14ac:dyDescent="0.2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x14ac:dyDescent="0.2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x14ac:dyDescent="0.25">
      <c r="A53" s="29" t="s">
        <v>64</v>
      </c>
      <c r="B53" s="30"/>
      <c r="C53" s="14"/>
      <c r="D53" s="87"/>
      <c r="E53" s="88"/>
      <c r="F53" s="88"/>
      <c r="G53" s="89"/>
      <c r="H53" s="15"/>
    </row>
    <row r="54" spans="1:8" ht="15.75" x14ac:dyDescent="0.25">
      <c r="A54" s="27" t="s">
        <v>65</v>
      </c>
      <c r="B54" s="30"/>
      <c r="C54" s="14"/>
      <c r="D54" s="87">
        <v>651</v>
      </c>
      <c r="E54" s="88">
        <v>33168620.550000001</v>
      </c>
      <c r="F54" s="88">
        <v>3924743.49</v>
      </c>
      <c r="G54" s="89">
        <f>1-(+F54/E54)</f>
        <v>0.88167299619579742</v>
      </c>
      <c r="H54" s="15"/>
    </row>
    <row r="55" spans="1:8" ht="15.75" x14ac:dyDescent="0.25">
      <c r="A55" s="27" t="s">
        <v>66</v>
      </c>
      <c r="B55" s="30"/>
      <c r="C55" s="14"/>
      <c r="D55" s="87">
        <v>3</v>
      </c>
      <c r="E55" s="88">
        <v>95545.36</v>
      </c>
      <c r="F55" s="88">
        <v>10910</v>
      </c>
      <c r="G55" s="89">
        <f>1-(+F55/E55)</f>
        <v>0.88581339795046043</v>
      </c>
      <c r="H55" s="15"/>
    </row>
    <row r="56" spans="1:8" ht="15.75" x14ac:dyDescent="0.25">
      <c r="A56" s="134" t="s">
        <v>149</v>
      </c>
      <c r="B56" s="30"/>
      <c r="C56" s="14"/>
      <c r="D56" s="87">
        <v>134</v>
      </c>
      <c r="E56" s="88">
        <v>9208210.8900000006</v>
      </c>
      <c r="F56" s="88">
        <v>893810.39</v>
      </c>
      <c r="G56" s="89">
        <f>1-(+F56/E56)</f>
        <v>0.90293332758368217</v>
      </c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93"/>
      <c r="H61" s="15"/>
    </row>
    <row r="62" spans="1:8" ht="15.75" x14ac:dyDescent="0.25">
      <c r="A62" s="20" t="s">
        <v>48</v>
      </c>
      <c r="B62" s="20"/>
      <c r="C62" s="21"/>
      <c r="D62" s="95">
        <f>SUM(D44:D58)</f>
        <v>940</v>
      </c>
      <c r="E62" s="96">
        <f>SUM(E44:E61)</f>
        <v>48299383.799999997</v>
      </c>
      <c r="F62" s="96">
        <f>SUM(F44:F61)</f>
        <v>5350332.8999999994</v>
      </c>
      <c r="G62" s="97">
        <f>1-(+F62/E62)</f>
        <v>0.88922564887877509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5696079.3999999994</v>
      </c>
      <c r="G64" s="108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22" zoomScale="87" workbookViewId="0">
      <selection activeCell="A65" sqref="A65:IV65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131</v>
      </c>
      <c r="B9" s="13"/>
      <c r="C9" s="14"/>
      <c r="D9" s="87"/>
      <c r="E9" s="115"/>
      <c r="F9" s="88"/>
      <c r="G9" s="89"/>
      <c r="H9" s="15"/>
    </row>
    <row r="10" spans="1:8" ht="15.75" x14ac:dyDescent="0.25">
      <c r="A10" s="83" t="s">
        <v>11</v>
      </c>
      <c r="B10" s="13"/>
      <c r="C10" s="14"/>
      <c r="D10" s="87"/>
      <c r="E10" s="115"/>
      <c r="F10" s="88"/>
      <c r="G10" s="89"/>
      <c r="H10" s="15"/>
    </row>
    <row r="11" spans="1:8" ht="15.75" x14ac:dyDescent="0.25">
      <c r="A11" s="83" t="s">
        <v>115</v>
      </c>
      <c r="B11" s="13"/>
      <c r="C11" s="14"/>
      <c r="D11" s="87">
        <v>6</v>
      </c>
      <c r="E11" s="115">
        <v>1462960</v>
      </c>
      <c r="F11" s="88">
        <v>205859.5</v>
      </c>
      <c r="G11" s="89">
        <f>F11/E11</f>
        <v>0.14071437359873135</v>
      </c>
      <c r="H11" s="15"/>
    </row>
    <row r="12" spans="1:8" ht="15.75" x14ac:dyDescent="0.25">
      <c r="A12" s="83" t="s">
        <v>69</v>
      </c>
      <c r="B12" s="13"/>
      <c r="C12" s="14"/>
      <c r="D12" s="87"/>
      <c r="E12" s="115"/>
      <c r="F12" s="88"/>
      <c r="G12" s="89"/>
      <c r="H12" s="15"/>
    </row>
    <row r="13" spans="1:8" ht="15.75" x14ac:dyDescent="0.25">
      <c r="A13" s="83" t="s">
        <v>70</v>
      </c>
      <c r="B13" s="13"/>
      <c r="C13" s="14"/>
      <c r="D13" s="87">
        <v>1</v>
      </c>
      <c r="E13" s="115">
        <v>108562</v>
      </c>
      <c r="F13" s="88">
        <v>26769</v>
      </c>
      <c r="G13" s="89">
        <f>F13/E13</f>
        <v>0.24657799229933125</v>
      </c>
      <c r="H13" s="15"/>
    </row>
    <row r="14" spans="1:8" ht="15.75" x14ac:dyDescent="0.25">
      <c r="A14" s="83" t="s">
        <v>130</v>
      </c>
      <c r="B14" s="13"/>
      <c r="C14" s="14"/>
      <c r="D14" s="87"/>
      <c r="E14" s="115"/>
      <c r="F14" s="88"/>
      <c r="G14" s="89"/>
      <c r="H14" s="15"/>
    </row>
    <row r="15" spans="1:8" ht="15.75" x14ac:dyDescent="0.25">
      <c r="A15" s="83" t="s">
        <v>25</v>
      </c>
      <c r="B15" s="13"/>
      <c r="C15" s="14"/>
      <c r="D15" s="87">
        <v>2</v>
      </c>
      <c r="E15" s="115">
        <v>307649</v>
      </c>
      <c r="F15" s="88">
        <v>102703</v>
      </c>
      <c r="G15" s="89">
        <f t="shared" ref="G15:G21" si="0">F15/E15</f>
        <v>0.33383173681695699</v>
      </c>
      <c r="H15" s="15"/>
    </row>
    <row r="16" spans="1:8" ht="15.75" x14ac:dyDescent="0.25">
      <c r="A16" s="83" t="s">
        <v>126</v>
      </c>
      <c r="B16" s="13"/>
      <c r="C16" s="14"/>
      <c r="D16" s="87">
        <v>1</v>
      </c>
      <c r="E16" s="115">
        <v>138529</v>
      </c>
      <c r="F16" s="88">
        <v>57326.5</v>
      </c>
      <c r="G16" s="89">
        <f t="shared" si="0"/>
        <v>0.41382309841260673</v>
      </c>
      <c r="H16" s="15"/>
    </row>
    <row r="17" spans="1:8" ht="15.75" x14ac:dyDescent="0.25">
      <c r="A17" s="83" t="s">
        <v>16</v>
      </c>
      <c r="B17" s="13"/>
      <c r="C17" s="14"/>
      <c r="D17" s="87"/>
      <c r="E17" s="115"/>
      <c r="F17" s="88"/>
      <c r="G17" s="89"/>
      <c r="H17" s="15"/>
    </row>
    <row r="18" spans="1:8" ht="15.75" x14ac:dyDescent="0.25">
      <c r="A18" s="83" t="s">
        <v>14</v>
      </c>
      <c r="B18" s="13"/>
      <c r="C18" s="14"/>
      <c r="D18" s="87">
        <v>3</v>
      </c>
      <c r="E18" s="115">
        <v>531122</v>
      </c>
      <c r="F18" s="88">
        <v>183312</v>
      </c>
      <c r="G18" s="89">
        <f t="shared" si="0"/>
        <v>0.34514104104141796</v>
      </c>
      <c r="H18" s="15"/>
    </row>
    <row r="19" spans="1:8" ht="15.75" x14ac:dyDescent="0.25">
      <c r="A19" s="83" t="s">
        <v>15</v>
      </c>
      <c r="B19" s="13"/>
      <c r="C19" s="14"/>
      <c r="D19" s="87">
        <v>3</v>
      </c>
      <c r="E19" s="115">
        <v>1405847</v>
      </c>
      <c r="F19" s="88">
        <v>224359.5</v>
      </c>
      <c r="G19" s="89">
        <f t="shared" si="0"/>
        <v>0.15959026835779427</v>
      </c>
      <c r="H19" s="15"/>
    </row>
    <row r="20" spans="1:8" ht="15.75" x14ac:dyDescent="0.25">
      <c r="A20" s="83" t="s">
        <v>116</v>
      </c>
      <c r="B20" s="13"/>
      <c r="C20" s="14"/>
      <c r="D20" s="87">
        <v>28</v>
      </c>
      <c r="E20" s="115">
        <v>2465582</v>
      </c>
      <c r="F20" s="88">
        <v>494193</v>
      </c>
      <c r="G20" s="89">
        <f t="shared" si="0"/>
        <v>0.2004366514680915</v>
      </c>
      <c r="H20" s="15"/>
    </row>
    <row r="21" spans="1:8" ht="15.75" x14ac:dyDescent="0.25">
      <c r="A21" s="83" t="s">
        <v>146</v>
      </c>
      <c r="B21" s="13"/>
      <c r="C21" s="14"/>
      <c r="D21" s="87">
        <v>1</v>
      </c>
      <c r="E21" s="115">
        <v>255528</v>
      </c>
      <c r="F21" s="88">
        <v>93044</v>
      </c>
      <c r="G21" s="89">
        <f t="shared" si="0"/>
        <v>0.36412447950909488</v>
      </c>
      <c r="H21" s="15"/>
    </row>
    <row r="22" spans="1:8" ht="15.75" x14ac:dyDescent="0.25">
      <c r="A22" s="83" t="s">
        <v>88</v>
      </c>
      <c r="B22" s="13"/>
      <c r="C22" s="14"/>
      <c r="D22" s="87"/>
      <c r="E22" s="115"/>
      <c r="F22" s="88"/>
      <c r="G22" s="89"/>
      <c r="H22" s="15"/>
    </row>
    <row r="23" spans="1:8" ht="15.75" x14ac:dyDescent="0.25">
      <c r="A23" s="83" t="s">
        <v>136</v>
      </c>
      <c r="B23" s="13"/>
      <c r="C23" s="14"/>
      <c r="D23" s="87"/>
      <c r="E23" s="115"/>
      <c r="F23" s="88"/>
      <c r="G23" s="89"/>
      <c r="H23" s="15"/>
    </row>
    <row r="24" spans="1:8" ht="15.75" x14ac:dyDescent="0.25">
      <c r="A24" s="83" t="s">
        <v>10</v>
      </c>
      <c r="B24" s="13"/>
      <c r="C24" s="14"/>
      <c r="D24" s="87"/>
      <c r="E24" s="115"/>
      <c r="F24" s="88"/>
      <c r="G24" s="89"/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593622</v>
      </c>
      <c r="F25" s="88">
        <v>140355</v>
      </c>
      <c r="G25" s="89">
        <f>F25/E25</f>
        <v>0.23643833954941024</v>
      </c>
      <c r="H25" s="15"/>
    </row>
    <row r="26" spans="1:8" ht="15.75" x14ac:dyDescent="0.25">
      <c r="A26" s="84" t="s">
        <v>21</v>
      </c>
      <c r="B26" s="13"/>
      <c r="C26" s="14"/>
      <c r="D26" s="87">
        <v>13</v>
      </c>
      <c r="E26" s="115">
        <v>104449</v>
      </c>
      <c r="F26" s="88">
        <v>104449</v>
      </c>
      <c r="G26" s="89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88"/>
      <c r="G27" s="89"/>
      <c r="H27" s="15"/>
    </row>
    <row r="28" spans="1:8" ht="15.75" x14ac:dyDescent="0.25">
      <c r="A28" s="85" t="s">
        <v>23</v>
      </c>
      <c r="B28" s="13"/>
      <c r="C28" s="14"/>
      <c r="D28" s="87"/>
      <c r="E28" s="115">
        <v>25731</v>
      </c>
      <c r="F28" s="88">
        <v>1031</v>
      </c>
      <c r="G28" s="89">
        <f t="shared" ref="G28:G34" si="1">F28/E28</f>
        <v>4.006839998445455E-2</v>
      </c>
      <c r="H28" s="15"/>
    </row>
    <row r="29" spans="1:8" ht="15.75" x14ac:dyDescent="0.25">
      <c r="A29" s="85" t="s">
        <v>103</v>
      </c>
      <c r="B29" s="13"/>
      <c r="C29" s="14"/>
      <c r="D29" s="87">
        <v>1</v>
      </c>
      <c r="E29" s="115">
        <v>35703</v>
      </c>
      <c r="F29" s="88">
        <v>17670.5</v>
      </c>
      <c r="G29" s="89">
        <f t="shared" si="1"/>
        <v>0.49493039800576982</v>
      </c>
      <c r="H29" s="15"/>
    </row>
    <row r="30" spans="1:8" ht="15.75" x14ac:dyDescent="0.25">
      <c r="A30" s="85" t="s">
        <v>73</v>
      </c>
      <c r="B30" s="13"/>
      <c r="C30" s="14"/>
      <c r="D30" s="87">
        <v>1</v>
      </c>
      <c r="E30" s="115">
        <v>172384</v>
      </c>
      <c r="F30" s="88">
        <v>39288</v>
      </c>
      <c r="G30" s="89">
        <f t="shared" si="1"/>
        <v>0.22790978281046964</v>
      </c>
      <c r="H30" s="15"/>
    </row>
    <row r="31" spans="1:8" ht="15.75" x14ac:dyDescent="0.25">
      <c r="A31" s="85" t="s">
        <v>124</v>
      </c>
      <c r="B31" s="13"/>
      <c r="C31" s="14"/>
      <c r="D31" s="87"/>
      <c r="E31" s="115"/>
      <c r="F31" s="88"/>
      <c r="G31" s="89"/>
      <c r="H31" s="15"/>
    </row>
    <row r="32" spans="1:8" ht="15.75" x14ac:dyDescent="0.25">
      <c r="A32" s="85" t="s">
        <v>57</v>
      </c>
      <c r="B32" s="13"/>
      <c r="C32" s="14"/>
      <c r="D32" s="87">
        <v>1</v>
      </c>
      <c r="E32" s="115">
        <v>116276</v>
      </c>
      <c r="F32" s="88">
        <v>33438</v>
      </c>
      <c r="G32" s="89">
        <f t="shared" si="1"/>
        <v>0.28757439196394785</v>
      </c>
      <c r="H32" s="15"/>
    </row>
    <row r="33" spans="1:8" ht="15.75" x14ac:dyDescent="0.25">
      <c r="A33" s="85" t="s">
        <v>112</v>
      </c>
      <c r="B33" s="13"/>
      <c r="C33" s="14"/>
      <c r="D33" s="87">
        <v>1</v>
      </c>
      <c r="E33" s="115">
        <v>58364</v>
      </c>
      <c r="F33" s="88">
        <v>21396</v>
      </c>
      <c r="G33" s="89">
        <f t="shared" si="1"/>
        <v>0.36659584675484885</v>
      </c>
      <c r="H33" s="15"/>
    </row>
    <row r="34" spans="1:8" ht="15.75" x14ac:dyDescent="0.25">
      <c r="A34" s="85" t="s">
        <v>117</v>
      </c>
      <c r="B34" s="13"/>
      <c r="C34" s="14"/>
      <c r="D34" s="87">
        <v>9</v>
      </c>
      <c r="E34" s="115">
        <v>4321340</v>
      </c>
      <c r="F34" s="88">
        <v>679631.5</v>
      </c>
      <c r="G34" s="89">
        <f t="shared" si="1"/>
        <v>0.15727332262677782</v>
      </c>
      <c r="H34" s="15"/>
    </row>
    <row r="35" spans="1:8" x14ac:dyDescent="0.2">
      <c r="A35" s="16" t="s">
        <v>28</v>
      </c>
      <c r="B35" s="13"/>
      <c r="C35" s="14"/>
      <c r="D35" s="91"/>
      <c r="E35" s="115">
        <v>67910</v>
      </c>
      <c r="F35" s="88">
        <v>10901</v>
      </c>
      <c r="G35" s="93"/>
      <c r="H35" s="15"/>
    </row>
    <row r="36" spans="1:8" x14ac:dyDescent="0.2">
      <c r="A36" s="16" t="s">
        <v>47</v>
      </c>
      <c r="B36" s="13"/>
      <c r="C36" s="14"/>
      <c r="D36" s="91"/>
      <c r="E36" s="115"/>
      <c r="F36" s="88">
        <v>500</v>
      </c>
      <c r="G36" s="93"/>
      <c r="H36" s="15"/>
    </row>
    <row r="37" spans="1:8" x14ac:dyDescent="0.2">
      <c r="A37" s="16" t="s">
        <v>30</v>
      </c>
      <c r="B37" s="13"/>
      <c r="C37" s="14"/>
      <c r="D37" s="91"/>
      <c r="E37" s="115"/>
      <c r="F37" s="88"/>
      <c r="G37" s="93"/>
      <c r="H37" s="15"/>
    </row>
    <row r="38" spans="1:8" x14ac:dyDescent="0.2">
      <c r="A38" s="17"/>
      <c r="B38" s="18"/>
      <c r="C38" s="14"/>
      <c r="D38" s="91"/>
      <c r="E38" s="94"/>
      <c r="F38" s="94"/>
      <c r="G38" s="93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75</v>
      </c>
      <c r="E39" s="96">
        <f>SUM(E9:E38)</f>
        <v>12171558</v>
      </c>
      <c r="F39" s="96">
        <f>SUM(F9:F38)</f>
        <v>2436226.5</v>
      </c>
      <c r="G39" s="97">
        <f>F39/E39</f>
        <v>0.20015732579181728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164</v>
      </c>
      <c r="E44" s="88">
        <v>16030235.449999999</v>
      </c>
      <c r="F44" s="88">
        <v>837581.11</v>
      </c>
      <c r="G44" s="89">
        <f>1-(+F44/E44)</f>
        <v>0.94774991842056822</v>
      </c>
      <c r="H44" s="15"/>
    </row>
    <row r="45" spans="1:8" ht="15.75" x14ac:dyDescent="0.25">
      <c r="A45" s="27" t="s">
        <v>37</v>
      </c>
      <c r="B45" s="28"/>
      <c r="C45" s="14"/>
      <c r="D45" s="87">
        <v>6</v>
      </c>
      <c r="E45" s="88">
        <v>2437734.58</v>
      </c>
      <c r="F45" s="88">
        <v>245765.08</v>
      </c>
      <c r="G45" s="89">
        <f t="shared" ref="G45:G53" si="2">1-(+F45/E45)</f>
        <v>0.89918300293381404</v>
      </c>
      <c r="H45" s="15"/>
    </row>
    <row r="46" spans="1:8" ht="15.75" x14ac:dyDescent="0.25">
      <c r="A46" s="27" t="s">
        <v>38</v>
      </c>
      <c r="B46" s="28"/>
      <c r="C46" s="14"/>
      <c r="D46" s="87">
        <v>273</v>
      </c>
      <c r="E46" s="88">
        <v>9776765</v>
      </c>
      <c r="F46" s="88">
        <v>731561.55</v>
      </c>
      <c r="G46" s="89">
        <f t="shared" si="2"/>
        <v>0.9251734546140773</v>
      </c>
      <c r="H46" s="15"/>
    </row>
    <row r="47" spans="1:8" ht="15.75" x14ac:dyDescent="0.25">
      <c r="A47" s="27" t="s">
        <v>39</v>
      </c>
      <c r="B47" s="28"/>
      <c r="C47" s="14"/>
      <c r="D47" s="87">
        <v>36</v>
      </c>
      <c r="E47" s="88">
        <v>3157636.77</v>
      </c>
      <c r="F47" s="88">
        <v>167410.17000000001</v>
      </c>
      <c r="G47" s="89">
        <f t="shared" si="2"/>
        <v>0.94698244852272861</v>
      </c>
      <c r="H47" s="15"/>
    </row>
    <row r="48" spans="1:8" ht="15.75" x14ac:dyDescent="0.25">
      <c r="A48" s="27" t="s">
        <v>40</v>
      </c>
      <c r="B48" s="28"/>
      <c r="C48" s="14"/>
      <c r="D48" s="87">
        <v>90</v>
      </c>
      <c r="E48" s="88">
        <v>13120072.359999999</v>
      </c>
      <c r="F48" s="88">
        <v>873199.33</v>
      </c>
      <c r="G48" s="89">
        <f t="shared" si="2"/>
        <v>0.93344554008237191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x14ac:dyDescent="0.25">
      <c r="A50" s="27" t="s">
        <v>42</v>
      </c>
      <c r="B50" s="28"/>
      <c r="C50" s="14"/>
      <c r="D50" s="87">
        <v>20</v>
      </c>
      <c r="E50" s="88">
        <v>3141855</v>
      </c>
      <c r="F50" s="88">
        <v>205350</v>
      </c>
      <c r="G50" s="89">
        <f t="shared" si="2"/>
        <v>0.934640522875817</v>
      </c>
      <c r="H50" s="15"/>
    </row>
    <row r="51" spans="1:8" ht="15.75" x14ac:dyDescent="0.25">
      <c r="A51" s="27" t="s">
        <v>43</v>
      </c>
      <c r="B51" s="28"/>
      <c r="C51" s="14"/>
      <c r="D51" s="87">
        <v>3</v>
      </c>
      <c r="E51" s="88">
        <v>471240</v>
      </c>
      <c r="F51" s="88">
        <v>71210</v>
      </c>
      <c r="G51" s="89">
        <f t="shared" si="2"/>
        <v>0.84888804006451068</v>
      </c>
      <c r="H51" s="15"/>
    </row>
    <row r="52" spans="1:8" ht="15.75" x14ac:dyDescent="0.25">
      <c r="A52" s="27" t="s">
        <v>44</v>
      </c>
      <c r="B52" s="28"/>
      <c r="C52" s="14"/>
      <c r="D52" s="87">
        <v>3</v>
      </c>
      <c r="E52" s="88">
        <v>317025</v>
      </c>
      <c r="F52" s="88">
        <v>12400</v>
      </c>
      <c r="G52" s="89">
        <f t="shared" si="2"/>
        <v>0.96088636542859396</v>
      </c>
      <c r="H52" s="15"/>
    </row>
    <row r="53" spans="1:8" ht="15.75" x14ac:dyDescent="0.25">
      <c r="A53" s="29" t="s">
        <v>64</v>
      </c>
      <c r="B53" s="30"/>
      <c r="C53" s="14"/>
      <c r="D53" s="87">
        <v>2</v>
      </c>
      <c r="E53" s="88">
        <v>255900</v>
      </c>
      <c r="F53" s="88">
        <v>9600</v>
      </c>
      <c r="G53" s="89">
        <f t="shared" si="2"/>
        <v>0.9624853458382181</v>
      </c>
      <c r="H53" s="15"/>
    </row>
    <row r="54" spans="1:8" ht="15.75" x14ac:dyDescent="0.25">
      <c r="A54" s="27" t="s">
        <v>65</v>
      </c>
      <c r="B54" s="30"/>
      <c r="C54" s="14"/>
      <c r="D54" s="87">
        <v>1440</v>
      </c>
      <c r="E54" s="88">
        <v>92360146.019999996</v>
      </c>
      <c r="F54" s="88">
        <v>10208416.359999999</v>
      </c>
      <c r="G54" s="89">
        <f>1-(+F54/E54)</f>
        <v>0.8894716303524528</v>
      </c>
      <c r="H54" s="15"/>
    </row>
    <row r="55" spans="1:8" ht="15.75" x14ac:dyDescent="0.25">
      <c r="A55" s="27" t="s">
        <v>66</v>
      </c>
      <c r="B55" s="30"/>
      <c r="C55" s="14"/>
      <c r="D55" s="87">
        <v>22</v>
      </c>
      <c r="E55" s="88">
        <v>736716.09</v>
      </c>
      <c r="F55" s="88">
        <v>84382.25</v>
      </c>
      <c r="G55" s="89">
        <f>1-(+F55/E55)</f>
        <v>0.8854616437113515</v>
      </c>
      <c r="H55" s="15"/>
    </row>
    <row r="56" spans="1:8" ht="15.75" x14ac:dyDescent="0.25">
      <c r="A56" s="134" t="s">
        <v>149</v>
      </c>
      <c r="B56" s="30"/>
      <c r="C56" s="14"/>
      <c r="D56" s="87"/>
      <c r="E56" s="88"/>
      <c r="F56" s="88"/>
      <c r="G56" s="89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93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93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93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93"/>
      <c r="H60" s="15"/>
    </row>
    <row r="61" spans="1:8" ht="15.75" x14ac:dyDescent="0.25">
      <c r="A61" s="32"/>
      <c r="B61" s="18"/>
      <c r="C61" s="14"/>
      <c r="D61" s="91"/>
      <c r="E61" s="112"/>
      <c r="F61" s="94"/>
      <c r="G61" s="93"/>
      <c r="H61" s="15"/>
    </row>
    <row r="62" spans="1:8" ht="15.75" x14ac:dyDescent="0.25">
      <c r="A62" s="20" t="s">
        <v>48</v>
      </c>
      <c r="B62" s="20"/>
      <c r="C62" s="21"/>
      <c r="D62" s="95">
        <f>SUM(D44:D58)</f>
        <v>2059</v>
      </c>
      <c r="E62" s="96">
        <f>SUM(E44:E61)</f>
        <v>141805326.27000001</v>
      </c>
      <c r="F62" s="96">
        <f>SUM(F44:F61)</f>
        <v>13446875.85</v>
      </c>
      <c r="G62" s="97">
        <f>1-(F62/E62)</f>
        <v>0.90517368984859647</v>
      </c>
      <c r="H62" s="15"/>
    </row>
    <row r="63" spans="1:8" x14ac:dyDescent="0.2">
      <c r="A63" s="33"/>
      <c r="B63" s="33"/>
      <c r="C63" s="50"/>
      <c r="D63" s="113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114"/>
      <c r="E64" s="108"/>
      <c r="F64" s="109">
        <f>F62+F39</f>
        <v>15883102.35</v>
      </c>
      <c r="G64" s="108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8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83" t="s">
        <v>10</v>
      </c>
      <c r="B9" s="13"/>
      <c r="C9" s="14"/>
      <c r="D9" s="87">
        <v>5</v>
      </c>
      <c r="E9" s="88">
        <v>264449</v>
      </c>
      <c r="F9" s="88">
        <v>42668.5</v>
      </c>
      <c r="G9" s="89">
        <f>F9/E9</f>
        <v>0.16134869105196087</v>
      </c>
      <c r="H9" s="15"/>
    </row>
    <row r="10" spans="1:8" ht="15.75" customHeight="1" x14ac:dyDescent="0.35">
      <c r="A10" s="83" t="s">
        <v>11</v>
      </c>
      <c r="B10" s="13"/>
      <c r="C10" s="14"/>
      <c r="D10" s="87"/>
      <c r="E10" s="88"/>
      <c r="F10" s="88"/>
      <c r="G10" s="89"/>
      <c r="H10" s="15"/>
    </row>
    <row r="11" spans="1:8" ht="15.75" customHeight="1" x14ac:dyDescent="0.35">
      <c r="A11" s="83" t="s">
        <v>76</v>
      </c>
      <c r="B11" s="13"/>
      <c r="C11" s="14"/>
      <c r="D11" s="87"/>
      <c r="E11" s="88"/>
      <c r="F11" s="88"/>
      <c r="G11" s="89"/>
      <c r="H11" s="15"/>
    </row>
    <row r="12" spans="1:8" ht="15.75" customHeight="1" x14ac:dyDescent="0.35">
      <c r="A12" s="83" t="s">
        <v>12</v>
      </c>
      <c r="B12" s="13"/>
      <c r="C12" s="14"/>
      <c r="D12" s="87"/>
      <c r="E12" s="88"/>
      <c r="F12" s="88"/>
      <c r="G12" s="89"/>
      <c r="H12" s="15"/>
    </row>
    <row r="13" spans="1:8" ht="15.75" customHeight="1" x14ac:dyDescent="0.35">
      <c r="A13" s="83" t="s">
        <v>132</v>
      </c>
      <c r="B13" s="13"/>
      <c r="C13" s="14"/>
      <c r="D13" s="87"/>
      <c r="E13" s="88"/>
      <c r="F13" s="88"/>
      <c r="G13" s="89"/>
      <c r="H13" s="15"/>
    </row>
    <row r="14" spans="1:8" ht="15.75" customHeight="1" x14ac:dyDescent="0.35">
      <c r="A14" s="83" t="s">
        <v>111</v>
      </c>
      <c r="B14" s="13"/>
      <c r="C14" s="14"/>
      <c r="D14" s="87">
        <v>1</v>
      </c>
      <c r="E14" s="88">
        <v>57328</v>
      </c>
      <c r="F14" s="88">
        <v>6873.5</v>
      </c>
      <c r="G14" s="89">
        <f>F14/E14</f>
        <v>0.11989778118894781</v>
      </c>
      <c r="H14" s="15"/>
    </row>
    <row r="15" spans="1:8" ht="15.75" customHeight="1" x14ac:dyDescent="0.35">
      <c r="A15" s="83" t="s">
        <v>61</v>
      </c>
      <c r="B15" s="13"/>
      <c r="C15" s="14"/>
      <c r="D15" s="87">
        <v>1</v>
      </c>
      <c r="E15" s="88">
        <v>45637</v>
      </c>
      <c r="F15" s="88">
        <v>1899</v>
      </c>
      <c r="G15" s="89">
        <f>F15/E15</f>
        <v>4.1610973552161624E-2</v>
      </c>
      <c r="H15" s="15"/>
    </row>
    <row r="16" spans="1:8" ht="15.75" customHeight="1" x14ac:dyDescent="0.35">
      <c r="A16" s="83" t="s">
        <v>77</v>
      </c>
      <c r="B16" s="13"/>
      <c r="C16" s="14"/>
      <c r="D16" s="87"/>
      <c r="E16" s="88"/>
      <c r="F16" s="88"/>
      <c r="G16" s="89"/>
      <c r="H16" s="15"/>
    </row>
    <row r="17" spans="1:8" ht="15.75" customHeight="1" x14ac:dyDescent="0.35">
      <c r="A17" s="83" t="s">
        <v>25</v>
      </c>
      <c r="B17" s="13"/>
      <c r="C17" s="14"/>
      <c r="D17" s="87">
        <v>1</v>
      </c>
      <c r="E17" s="88">
        <v>12785</v>
      </c>
      <c r="F17" s="88">
        <v>3487</v>
      </c>
      <c r="G17" s="89">
        <f>F17/E17</f>
        <v>0.27274149393820885</v>
      </c>
      <c r="H17" s="15"/>
    </row>
    <row r="18" spans="1:8" ht="15.75" customHeight="1" x14ac:dyDescent="0.35">
      <c r="A18" s="83" t="s">
        <v>14</v>
      </c>
      <c r="B18" s="13"/>
      <c r="C18" s="14"/>
      <c r="D18" s="87">
        <v>2</v>
      </c>
      <c r="E18" s="88">
        <v>194737</v>
      </c>
      <c r="F18" s="88">
        <v>43636.5</v>
      </c>
      <c r="G18" s="89">
        <f>F18/E18</f>
        <v>0.22407914263853299</v>
      </c>
      <c r="H18" s="15"/>
    </row>
    <row r="19" spans="1:8" ht="15.75" customHeight="1" x14ac:dyDescent="0.35">
      <c r="A19" s="83" t="s">
        <v>15</v>
      </c>
      <c r="B19" s="13"/>
      <c r="C19" s="14"/>
      <c r="D19" s="87"/>
      <c r="E19" s="88"/>
      <c r="F19" s="88"/>
      <c r="G19" s="89"/>
      <c r="H19" s="15"/>
    </row>
    <row r="20" spans="1:8" ht="15.75" customHeight="1" x14ac:dyDescent="0.35">
      <c r="A20" s="83" t="s">
        <v>16</v>
      </c>
      <c r="B20" s="13"/>
      <c r="C20" s="14"/>
      <c r="D20" s="87"/>
      <c r="E20" s="88"/>
      <c r="F20" s="88"/>
      <c r="G20" s="89"/>
      <c r="H20" s="15"/>
    </row>
    <row r="21" spans="1:8" ht="15.75" customHeight="1" x14ac:dyDescent="0.35">
      <c r="A21" s="83" t="s">
        <v>78</v>
      </c>
      <c r="B21" s="13"/>
      <c r="C21" s="14"/>
      <c r="D21" s="87"/>
      <c r="E21" s="88"/>
      <c r="F21" s="88"/>
      <c r="G21" s="89"/>
      <c r="H21" s="15"/>
    </row>
    <row r="22" spans="1:8" ht="15.75" customHeight="1" x14ac:dyDescent="0.35">
      <c r="A22" s="83" t="s">
        <v>17</v>
      </c>
      <c r="B22" s="13"/>
      <c r="C22" s="14"/>
      <c r="D22" s="87"/>
      <c r="E22" s="88"/>
      <c r="F22" s="88"/>
      <c r="G22" s="89"/>
      <c r="H22" s="15"/>
    </row>
    <row r="23" spans="1:8" ht="15.75" customHeight="1" x14ac:dyDescent="0.35">
      <c r="A23" s="83" t="s">
        <v>18</v>
      </c>
      <c r="B23" s="13"/>
      <c r="C23" s="14"/>
      <c r="D23" s="87"/>
      <c r="E23" s="88"/>
      <c r="F23" s="88"/>
      <c r="G23" s="89"/>
      <c r="H23" s="15"/>
    </row>
    <row r="24" spans="1:8" ht="15.75" customHeight="1" x14ac:dyDescent="0.35">
      <c r="A24" s="83" t="s">
        <v>19</v>
      </c>
      <c r="B24" s="13"/>
      <c r="C24" s="14"/>
      <c r="D24" s="87"/>
      <c r="E24" s="88"/>
      <c r="F24" s="88"/>
      <c r="G24" s="89"/>
      <c r="H24" s="15"/>
    </row>
    <row r="25" spans="1:8" ht="15.75" customHeight="1" x14ac:dyDescent="0.35">
      <c r="A25" s="84" t="s">
        <v>20</v>
      </c>
      <c r="B25" s="13"/>
      <c r="C25" s="14"/>
      <c r="D25" s="87"/>
      <c r="E25" s="88"/>
      <c r="F25" s="88"/>
      <c r="G25" s="89"/>
      <c r="H25" s="15"/>
    </row>
    <row r="26" spans="1:8" ht="15.75" customHeight="1" x14ac:dyDescent="0.35">
      <c r="A26" s="84" t="s">
        <v>21</v>
      </c>
      <c r="B26" s="13"/>
      <c r="C26" s="14"/>
      <c r="D26" s="87"/>
      <c r="E26" s="88"/>
      <c r="F26" s="88"/>
      <c r="G26" s="89"/>
      <c r="H26" s="15"/>
    </row>
    <row r="27" spans="1:8" ht="15.75" customHeight="1" x14ac:dyDescent="0.35">
      <c r="A27" s="85" t="s">
        <v>22</v>
      </c>
      <c r="B27" s="13"/>
      <c r="C27" s="14"/>
      <c r="D27" s="87"/>
      <c r="E27" s="88"/>
      <c r="F27" s="88"/>
      <c r="G27" s="89"/>
      <c r="H27" s="15"/>
    </row>
    <row r="28" spans="1:8" ht="15.75" customHeight="1" x14ac:dyDescent="0.35">
      <c r="A28" s="85" t="s">
        <v>23</v>
      </c>
      <c r="B28" s="13"/>
      <c r="C28" s="14"/>
      <c r="D28" s="87"/>
      <c r="E28" s="88"/>
      <c r="F28" s="88"/>
      <c r="G28" s="89"/>
      <c r="H28" s="15"/>
    </row>
    <row r="29" spans="1:8" ht="15.75" customHeight="1" x14ac:dyDescent="0.35">
      <c r="A29" s="85" t="s">
        <v>24</v>
      </c>
      <c r="B29" s="13"/>
      <c r="C29" s="14"/>
      <c r="D29" s="87"/>
      <c r="E29" s="88"/>
      <c r="F29" s="88"/>
      <c r="G29" s="89"/>
      <c r="H29" s="15"/>
    </row>
    <row r="30" spans="1:8" ht="15.75" customHeight="1" x14ac:dyDescent="0.35">
      <c r="A30" s="85" t="s">
        <v>128</v>
      </c>
      <c r="B30" s="13"/>
      <c r="C30" s="14"/>
      <c r="D30" s="87"/>
      <c r="E30" s="88"/>
      <c r="F30" s="88"/>
      <c r="G30" s="89"/>
      <c r="H30" s="15"/>
    </row>
    <row r="31" spans="1:8" ht="15.75" customHeight="1" x14ac:dyDescent="0.35">
      <c r="A31" s="85" t="s">
        <v>27</v>
      </c>
      <c r="B31" s="13"/>
      <c r="C31" s="14"/>
      <c r="D31" s="87">
        <v>1</v>
      </c>
      <c r="E31" s="88">
        <v>81843</v>
      </c>
      <c r="F31" s="88">
        <v>19958</v>
      </c>
      <c r="G31" s="89">
        <f>F31/E31</f>
        <v>0.24385714111164059</v>
      </c>
      <c r="H31" s="15"/>
    </row>
    <row r="32" spans="1:8" ht="15.75" customHeight="1" x14ac:dyDescent="0.35">
      <c r="A32" s="85" t="s">
        <v>57</v>
      </c>
      <c r="B32" s="13"/>
      <c r="C32" s="14"/>
      <c r="D32" s="87"/>
      <c r="E32" s="88"/>
      <c r="F32" s="88"/>
      <c r="G32" s="89"/>
      <c r="H32" s="15"/>
    </row>
    <row r="33" spans="1:8" ht="15.75" customHeight="1" x14ac:dyDescent="0.35">
      <c r="A33" s="85" t="s">
        <v>137</v>
      </c>
      <c r="B33" s="13"/>
      <c r="C33" s="14"/>
      <c r="D33" s="87"/>
      <c r="E33" s="88"/>
      <c r="F33" s="88"/>
      <c r="G33" s="89"/>
      <c r="H33" s="15"/>
    </row>
    <row r="34" spans="1:8" ht="15.75" customHeight="1" x14ac:dyDescent="0.35">
      <c r="A34" s="85" t="s">
        <v>134</v>
      </c>
      <c r="B34" s="13"/>
      <c r="C34" s="14"/>
      <c r="D34" s="87"/>
      <c r="E34" s="88"/>
      <c r="F34" s="88"/>
      <c r="G34" s="89"/>
      <c r="H34" s="15"/>
    </row>
    <row r="35" spans="1:8" ht="15.75" customHeight="1" x14ac:dyDescent="0.35">
      <c r="A35" s="16" t="s">
        <v>28</v>
      </c>
      <c r="B35" s="13"/>
      <c r="C35" s="14"/>
      <c r="D35" s="91"/>
      <c r="E35" s="110"/>
      <c r="F35" s="88"/>
      <c r="G35" s="93"/>
      <c r="H35" s="15"/>
    </row>
    <row r="36" spans="1:8" ht="15.75" customHeight="1" x14ac:dyDescent="0.35">
      <c r="A36" s="16" t="s">
        <v>47</v>
      </c>
      <c r="B36" s="13"/>
      <c r="C36" s="14"/>
      <c r="D36" s="91"/>
      <c r="E36" s="110"/>
      <c r="F36" s="88"/>
      <c r="G36" s="93"/>
      <c r="H36" s="15"/>
    </row>
    <row r="37" spans="1:8" ht="15.75" customHeight="1" x14ac:dyDescent="0.35">
      <c r="A37" s="16" t="s">
        <v>30</v>
      </c>
      <c r="B37" s="13"/>
      <c r="C37" s="14"/>
      <c r="D37" s="91"/>
      <c r="E37" s="92"/>
      <c r="F37" s="90"/>
      <c r="G37" s="93"/>
      <c r="H37" s="15"/>
    </row>
    <row r="38" spans="1:8" ht="15.75" customHeight="1" x14ac:dyDescent="0.35">
      <c r="A38" s="17"/>
      <c r="B38" s="18"/>
      <c r="C38" s="14"/>
      <c r="D38" s="91"/>
      <c r="E38" s="94"/>
      <c r="F38" s="94"/>
      <c r="G38" s="93"/>
      <c r="H38" s="15"/>
    </row>
    <row r="39" spans="1:8" ht="15.75" customHeight="1" x14ac:dyDescent="0.35">
      <c r="A39" s="19" t="s">
        <v>31</v>
      </c>
      <c r="B39" s="20"/>
      <c r="C39" s="21"/>
      <c r="D39" s="95">
        <f>SUM(D9:D38)</f>
        <v>11</v>
      </c>
      <c r="E39" s="96">
        <f>SUM(E9:E38)</f>
        <v>656779</v>
      </c>
      <c r="F39" s="96">
        <f>SUM(F9:F38)</f>
        <v>118522.5</v>
      </c>
      <c r="G39" s="97">
        <f>F39/E39</f>
        <v>0.18046024614063483</v>
      </c>
      <c r="H39" s="15"/>
    </row>
    <row r="40" spans="1:8" ht="15.75" customHeight="1" x14ac:dyDescent="0.35">
      <c r="A40" s="22"/>
      <c r="B40" s="22"/>
      <c r="C40" s="22"/>
      <c r="D40" s="98"/>
      <c r="E40" s="99"/>
      <c r="F40" s="100"/>
      <c r="G40" s="100"/>
      <c r="H40" s="2"/>
    </row>
    <row r="41" spans="1:8" ht="15.75" customHeight="1" x14ac:dyDescent="0.35">
      <c r="A41" s="23" t="s">
        <v>32</v>
      </c>
      <c r="B41" s="24"/>
      <c r="C41" s="24"/>
      <c r="D41" s="101"/>
      <c r="E41" s="102"/>
      <c r="F41" s="103"/>
      <c r="G41" s="103"/>
      <c r="H41" s="2"/>
    </row>
    <row r="42" spans="1:8" ht="15.75" customHeight="1" x14ac:dyDescent="0.35">
      <c r="A42" s="26"/>
      <c r="B42" s="26"/>
      <c r="C42" s="26"/>
      <c r="D42" s="104"/>
      <c r="E42" s="101" t="s">
        <v>33</v>
      </c>
      <c r="F42" s="101" t="s">
        <v>33</v>
      </c>
      <c r="G42" s="101" t="s">
        <v>5</v>
      </c>
      <c r="H42" s="2"/>
    </row>
    <row r="43" spans="1:8" ht="15.75" customHeight="1" x14ac:dyDescent="0.3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03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7">
        <v>24</v>
      </c>
      <c r="E44" s="88">
        <v>881430</v>
      </c>
      <c r="F44" s="88">
        <v>53812.35</v>
      </c>
      <c r="G44" s="89">
        <f>1-(+F44/E44)</f>
        <v>0.93894881045573675</v>
      </c>
      <c r="H44" s="15"/>
    </row>
    <row r="45" spans="1:8" ht="15.75" customHeight="1" x14ac:dyDescent="0.35">
      <c r="A45" s="27" t="s">
        <v>37</v>
      </c>
      <c r="B45" s="28"/>
      <c r="C45" s="14"/>
      <c r="D45" s="87"/>
      <c r="E45" s="88"/>
      <c r="F45" s="88"/>
      <c r="G45" s="89"/>
      <c r="H45" s="15"/>
    </row>
    <row r="46" spans="1:8" ht="15.75" customHeight="1" x14ac:dyDescent="0.35">
      <c r="A46" s="27" t="s">
        <v>38</v>
      </c>
      <c r="B46" s="28"/>
      <c r="C46" s="14"/>
      <c r="D46" s="87">
        <v>38</v>
      </c>
      <c r="E46" s="88">
        <v>1176213.5</v>
      </c>
      <c r="F46" s="88">
        <v>98555.99</v>
      </c>
      <c r="G46" s="89">
        <f>1-(+F46/E46)</f>
        <v>0.91620909809316076</v>
      </c>
      <c r="H46" s="15"/>
    </row>
    <row r="47" spans="1:8" ht="15.75" customHeight="1" x14ac:dyDescent="0.35">
      <c r="A47" s="27" t="s">
        <v>39</v>
      </c>
      <c r="B47" s="28"/>
      <c r="C47" s="14"/>
      <c r="D47" s="87">
        <v>12</v>
      </c>
      <c r="E47" s="88">
        <v>832618.5</v>
      </c>
      <c r="F47" s="88">
        <v>62652</v>
      </c>
      <c r="G47" s="89">
        <f>1-(+F47/E47)</f>
        <v>0.92475305316900835</v>
      </c>
      <c r="H47" s="15"/>
    </row>
    <row r="48" spans="1:8" ht="15.75" customHeight="1" x14ac:dyDescent="0.35">
      <c r="A48" s="27" t="s">
        <v>40</v>
      </c>
      <c r="B48" s="28"/>
      <c r="C48" s="14"/>
      <c r="D48" s="87">
        <v>26</v>
      </c>
      <c r="E48" s="88">
        <v>799633.15</v>
      </c>
      <c r="F48" s="88">
        <v>66989.149999999994</v>
      </c>
      <c r="G48" s="89">
        <f>1-(+F48/E48)</f>
        <v>0.91622514649373898</v>
      </c>
      <c r="H48" s="15"/>
    </row>
    <row r="49" spans="1:8" ht="15.75" customHeight="1" x14ac:dyDescent="0.35">
      <c r="A49" s="27" t="s">
        <v>41</v>
      </c>
      <c r="B49" s="28"/>
      <c r="C49" s="14"/>
      <c r="D49" s="87"/>
      <c r="E49" s="88"/>
      <c r="F49" s="88"/>
      <c r="G49" s="89"/>
      <c r="H49" s="15"/>
    </row>
    <row r="50" spans="1:8" ht="15.75" customHeight="1" x14ac:dyDescent="0.35">
      <c r="A50" s="27" t="s">
        <v>42</v>
      </c>
      <c r="B50" s="28"/>
      <c r="C50" s="14"/>
      <c r="D50" s="87">
        <v>11</v>
      </c>
      <c r="E50" s="88">
        <v>793164.5</v>
      </c>
      <c r="F50" s="88">
        <v>69797</v>
      </c>
      <c r="G50" s="89">
        <f>1-(+F50/E50)</f>
        <v>0.91200186090022939</v>
      </c>
      <c r="H50" s="15"/>
    </row>
    <row r="51" spans="1:8" ht="15.75" customHeight="1" x14ac:dyDescent="0.35">
      <c r="A51" s="27" t="s">
        <v>43</v>
      </c>
      <c r="B51" s="28"/>
      <c r="C51" s="14"/>
      <c r="D51" s="87"/>
      <c r="E51" s="88"/>
      <c r="F51" s="88"/>
      <c r="G51" s="89"/>
      <c r="H51" s="15"/>
    </row>
    <row r="52" spans="1:8" ht="15.75" customHeight="1" x14ac:dyDescent="0.35">
      <c r="A52" s="27" t="s">
        <v>44</v>
      </c>
      <c r="B52" s="28"/>
      <c r="C52" s="14"/>
      <c r="D52" s="87"/>
      <c r="E52" s="88"/>
      <c r="F52" s="88"/>
      <c r="G52" s="89"/>
      <c r="H52" s="15"/>
    </row>
    <row r="53" spans="1:8" ht="15.75" customHeight="1" x14ac:dyDescent="0.35">
      <c r="A53" s="27" t="s">
        <v>65</v>
      </c>
      <c r="B53" s="30"/>
      <c r="C53" s="14"/>
      <c r="D53" s="87">
        <v>327</v>
      </c>
      <c r="E53" s="88">
        <v>17578799.129999999</v>
      </c>
      <c r="F53" s="88">
        <v>2051337.8</v>
      </c>
      <c r="G53" s="89">
        <f>1-(+F53/E53)</f>
        <v>0.88330614709060618</v>
      </c>
      <c r="H53" s="15"/>
    </row>
    <row r="54" spans="1:8" ht="15.75" customHeight="1" x14ac:dyDescent="0.35">
      <c r="A54" s="27" t="s">
        <v>66</v>
      </c>
      <c r="B54" s="30"/>
      <c r="C54" s="14"/>
      <c r="D54" s="87"/>
      <c r="E54" s="88"/>
      <c r="F54" s="88"/>
      <c r="G54" s="89"/>
      <c r="H54" s="15"/>
    </row>
    <row r="55" spans="1:8" ht="15.75" customHeight="1" x14ac:dyDescent="0.35">
      <c r="A55" s="31" t="s">
        <v>45</v>
      </c>
      <c r="B55" s="30"/>
      <c r="C55" s="14"/>
      <c r="D55" s="91"/>
      <c r="E55" s="111"/>
      <c r="F55" s="88"/>
      <c r="G55" s="93"/>
      <c r="H55" s="15"/>
    </row>
    <row r="56" spans="1:8" ht="15.75" customHeight="1" x14ac:dyDescent="0.35">
      <c r="A56" s="16" t="s">
        <v>46</v>
      </c>
      <c r="B56" s="28"/>
      <c r="C56" s="14"/>
      <c r="D56" s="91"/>
      <c r="E56" s="111"/>
      <c r="F56" s="88"/>
      <c r="G56" s="93"/>
      <c r="H56" s="15"/>
    </row>
    <row r="57" spans="1:8" ht="15.75" customHeight="1" x14ac:dyDescent="0.35">
      <c r="A57" s="16" t="s">
        <v>29</v>
      </c>
      <c r="B57" s="28"/>
      <c r="C57" s="14"/>
      <c r="D57" s="91"/>
      <c r="E57" s="110"/>
      <c r="F57" s="88"/>
      <c r="G57" s="93"/>
      <c r="H57" s="15"/>
    </row>
    <row r="58" spans="1:8" ht="15.75" customHeight="1" x14ac:dyDescent="0.35">
      <c r="A58" s="16" t="s">
        <v>30</v>
      </c>
      <c r="B58" s="28"/>
      <c r="C58" s="14"/>
      <c r="D58" s="91"/>
      <c r="E58" s="110"/>
      <c r="F58" s="88"/>
      <c r="G58" s="93"/>
      <c r="H58" s="15"/>
    </row>
    <row r="59" spans="1:8" ht="15.75" customHeight="1" x14ac:dyDescent="0.35">
      <c r="A59" s="32"/>
      <c r="B59" s="18"/>
      <c r="C59" s="14"/>
      <c r="D59" s="91"/>
      <c r="E59" s="94"/>
      <c r="F59" s="94"/>
      <c r="G59" s="93"/>
      <c r="H59" s="15"/>
    </row>
    <row r="60" spans="1:8" ht="15.75" customHeight="1" x14ac:dyDescent="0.35">
      <c r="A60" s="20" t="s">
        <v>48</v>
      </c>
      <c r="B60" s="20"/>
      <c r="C60" s="21"/>
      <c r="D60" s="95">
        <f>SUM(D44:D56)</f>
        <v>438</v>
      </c>
      <c r="E60" s="96">
        <f>SUM(E44:E59)</f>
        <v>22061858.780000001</v>
      </c>
      <c r="F60" s="96">
        <f>SUM(F44:F59)</f>
        <v>2403144.29</v>
      </c>
      <c r="G60" s="97">
        <f>1-(F60/E60)</f>
        <v>0.89107244706966615</v>
      </c>
      <c r="H60" s="15"/>
    </row>
    <row r="61" spans="1:8" ht="15.75" customHeight="1" x14ac:dyDescent="0.35">
      <c r="A61" s="33"/>
      <c r="B61" s="33"/>
      <c r="C61" s="33"/>
      <c r="D61" s="113"/>
      <c r="E61" s="107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114"/>
      <c r="E62" s="108"/>
      <c r="F62" s="109">
        <f>F60+F39</f>
        <v>2521666.79</v>
      </c>
      <c r="G62" s="108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8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/>
      <c r="E9" s="88"/>
      <c r="F9" s="88"/>
      <c r="G9" s="120"/>
      <c r="H9" s="15"/>
    </row>
    <row r="10" spans="1:8" ht="15.75" x14ac:dyDescent="0.25">
      <c r="A10" s="83" t="s">
        <v>11</v>
      </c>
      <c r="B10" s="13"/>
      <c r="C10" s="14"/>
      <c r="D10" s="87">
        <v>5</v>
      </c>
      <c r="E10" s="88">
        <v>2049590</v>
      </c>
      <c r="F10" s="88">
        <v>726976.5</v>
      </c>
      <c r="G10" s="120">
        <f>F10/E10</f>
        <v>0.35469362165115947</v>
      </c>
      <c r="H10" s="15"/>
    </row>
    <row r="11" spans="1:8" ht="15.75" x14ac:dyDescent="0.25">
      <c r="A11" s="83" t="s">
        <v>80</v>
      </c>
      <c r="B11" s="13"/>
      <c r="C11" s="14"/>
      <c r="D11" s="87">
        <v>1</v>
      </c>
      <c r="E11" s="88">
        <v>294630</v>
      </c>
      <c r="F11" s="88">
        <v>92155.199999999997</v>
      </c>
      <c r="G11" s="120">
        <f>F11/E11</f>
        <v>0.31278281234090216</v>
      </c>
      <c r="H11" s="15"/>
    </row>
    <row r="12" spans="1:8" ht="15.75" x14ac:dyDescent="0.25">
      <c r="A12" s="83" t="s">
        <v>25</v>
      </c>
      <c r="B12" s="13"/>
      <c r="C12" s="14"/>
      <c r="D12" s="87">
        <v>1</v>
      </c>
      <c r="E12" s="88">
        <v>337001</v>
      </c>
      <c r="F12" s="88">
        <v>120164</v>
      </c>
      <c r="G12" s="120">
        <f>F12/E12</f>
        <v>0.356568674870401</v>
      </c>
      <c r="H12" s="15"/>
    </row>
    <row r="13" spans="1:8" ht="15.75" x14ac:dyDescent="0.25">
      <c r="A13" s="83" t="s">
        <v>81</v>
      </c>
      <c r="B13" s="13"/>
      <c r="C13" s="14"/>
      <c r="D13" s="87">
        <v>26</v>
      </c>
      <c r="E13" s="88">
        <v>3965891</v>
      </c>
      <c r="F13" s="88">
        <v>689266</v>
      </c>
      <c r="G13" s="120">
        <f>F13/E13</f>
        <v>0.17379852345916719</v>
      </c>
      <c r="H13" s="15"/>
    </row>
    <row r="14" spans="1:8" ht="15.75" x14ac:dyDescent="0.25">
      <c r="A14" s="83" t="s">
        <v>141</v>
      </c>
      <c r="B14" s="13"/>
      <c r="C14" s="14"/>
      <c r="D14" s="87">
        <v>1</v>
      </c>
      <c r="E14" s="88">
        <v>236442</v>
      </c>
      <c r="F14" s="88">
        <v>64720</v>
      </c>
      <c r="G14" s="120">
        <f>F14/E14</f>
        <v>0.27372463437122002</v>
      </c>
      <c r="H14" s="15"/>
    </row>
    <row r="15" spans="1:8" ht="15.75" x14ac:dyDescent="0.25">
      <c r="A15" s="83" t="s">
        <v>129</v>
      </c>
      <c r="B15" s="13"/>
      <c r="C15" s="14"/>
      <c r="D15" s="87"/>
      <c r="E15" s="88"/>
      <c r="F15" s="88"/>
      <c r="G15" s="120"/>
      <c r="H15" s="15"/>
    </row>
    <row r="16" spans="1:8" ht="15.75" x14ac:dyDescent="0.25">
      <c r="A16" s="83" t="s">
        <v>139</v>
      </c>
      <c r="B16" s="13"/>
      <c r="C16" s="14"/>
      <c r="D16" s="87">
        <v>1</v>
      </c>
      <c r="E16" s="88">
        <v>227898</v>
      </c>
      <c r="F16" s="88">
        <v>49519</v>
      </c>
      <c r="G16" s="120">
        <f t="shared" ref="G16:G22" si="0">F16/E16</f>
        <v>0.21728580329796662</v>
      </c>
      <c r="H16" s="15"/>
    </row>
    <row r="17" spans="1:8" ht="15.75" x14ac:dyDescent="0.25">
      <c r="A17" s="83" t="s">
        <v>59</v>
      </c>
      <c r="B17" s="13"/>
      <c r="C17" s="14"/>
      <c r="D17" s="87"/>
      <c r="E17" s="88"/>
      <c r="F17" s="88"/>
      <c r="G17" s="120"/>
      <c r="H17" s="15"/>
    </row>
    <row r="18" spans="1:8" ht="15.75" x14ac:dyDescent="0.25">
      <c r="A18" s="83" t="s">
        <v>14</v>
      </c>
      <c r="B18" s="13"/>
      <c r="C18" s="14"/>
      <c r="D18" s="87">
        <v>2</v>
      </c>
      <c r="E18" s="88">
        <v>1383645</v>
      </c>
      <c r="F18" s="88">
        <v>314545</v>
      </c>
      <c r="G18" s="120">
        <f t="shared" si="0"/>
        <v>0.22733070982802669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88">
        <v>1486541</v>
      </c>
      <c r="F19" s="88">
        <v>-187080</v>
      </c>
      <c r="G19" s="120">
        <f t="shared" si="0"/>
        <v>-0.12584920294832097</v>
      </c>
      <c r="H19" s="15"/>
    </row>
    <row r="20" spans="1:8" ht="15.75" x14ac:dyDescent="0.25">
      <c r="A20" s="85" t="s">
        <v>143</v>
      </c>
      <c r="B20" s="13"/>
      <c r="C20" s="14"/>
      <c r="D20" s="87"/>
      <c r="E20" s="88"/>
      <c r="F20" s="88"/>
      <c r="G20" s="120"/>
      <c r="H20" s="15"/>
    </row>
    <row r="21" spans="1:8" ht="15.75" x14ac:dyDescent="0.25">
      <c r="A21" s="83" t="s">
        <v>82</v>
      </c>
      <c r="B21" s="13"/>
      <c r="C21" s="14"/>
      <c r="D21" s="87">
        <v>3</v>
      </c>
      <c r="E21" s="88">
        <v>2431339</v>
      </c>
      <c r="F21" s="88">
        <v>630266.5</v>
      </c>
      <c r="G21" s="120">
        <f t="shared" si="0"/>
        <v>0.25922608899869576</v>
      </c>
      <c r="H21" s="15"/>
    </row>
    <row r="22" spans="1:8" ht="15.75" x14ac:dyDescent="0.25">
      <c r="A22" s="83" t="s">
        <v>112</v>
      </c>
      <c r="B22" s="13"/>
      <c r="C22" s="14"/>
      <c r="D22" s="87">
        <v>1</v>
      </c>
      <c r="E22" s="88">
        <v>408436</v>
      </c>
      <c r="F22" s="88">
        <v>78643</v>
      </c>
      <c r="G22" s="120">
        <f t="shared" si="0"/>
        <v>0.19254669030154051</v>
      </c>
      <c r="H22" s="15"/>
    </row>
    <row r="23" spans="1:8" ht="15.75" x14ac:dyDescent="0.25">
      <c r="A23" s="83" t="s">
        <v>78</v>
      </c>
      <c r="B23" s="13"/>
      <c r="C23" s="14"/>
      <c r="D23" s="87"/>
      <c r="E23" s="88"/>
      <c r="F23" s="88"/>
      <c r="G23" s="120"/>
      <c r="H23" s="15"/>
    </row>
    <row r="24" spans="1:8" ht="15.75" x14ac:dyDescent="0.25">
      <c r="A24" s="83" t="s">
        <v>83</v>
      </c>
      <c r="B24" s="13"/>
      <c r="C24" s="14"/>
      <c r="D24" s="87"/>
      <c r="E24" s="88"/>
      <c r="F24" s="88"/>
      <c r="G24" s="120"/>
      <c r="H24" s="15"/>
    </row>
    <row r="25" spans="1:8" ht="15.75" x14ac:dyDescent="0.25">
      <c r="A25" s="84" t="s">
        <v>20</v>
      </c>
      <c r="B25" s="13"/>
      <c r="C25" s="14"/>
      <c r="D25" s="87">
        <v>6</v>
      </c>
      <c r="E25" s="88">
        <v>1404912</v>
      </c>
      <c r="F25" s="88">
        <v>374332</v>
      </c>
      <c r="G25" s="120">
        <f>F25/E25</f>
        <v>0.26644515813090075</v>
      </c>
      <c r="H25" s="15"/>
    </row>
    <row r="26" spans="1:8" ht="15.75" x14ac:dyDescent="0.25">
      <c r="A26" s="84" t="s">
        <v>21</v>
      </c>
      <c r="B26" s="13"/>
      <c r="C26" s="14"/>
      <c r="D26" s="87">
        <v>17</v>
      </c>
      <c r="E26" s="88">
        <v>184652</v>
      </c>
      <c r="F26" s="88">
        <v>184652</v>
      </c>
      <c r="G26" s="120">
        <f>F26/E26</f>
        <v>1</v>
      </c>
      <c r="H26" s="15"/>
    </row>
    <row r="27" spans="1:8" ht="15.75" x14ac:dyDescent="0.25">
      <c r="A27" s="85" t="s">
        <v>22</v>
      </c>
      <c r="B27" s="13"/>
      <c r="C27" s="14"/>
      <c r="D27" s="87"/>
      <c r="E27" s="88"/>
      <c r="F27" s="88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88">
        <v>55129</v>
      </c>
      <c r="F28" s="88">
        <v>937.9</v>
      </c>
      <c r="G28" s="120">
        <f>F28/E28</f>
        <v>1.701282446625188E-2</v>
      </c>
      <c r="H28" s="15"/>
    </row>
    <row r="29" spans="1:8" ht="15.75" x14ac:dyDescent="0.25">
      <c r="A29" s="85" t="s">
        <v>24</v>
      </c>
      <c r="B29" s="13"/>
      <c r="C29" s="14"/>
      <c r="D29" s="87"/>
      <c r="E29" s="88"/>
      <c r="F29" s="88"/>
      <c r="G29" s="120"/>
      <c r="H29" s="15"/>
    </row>
    <row r="30" spans="1:8" ht="15.75" x14ac:dyDescent="0.25">
      <c r="A30" s="85" t="s">
        <v>120</v>
      </c>
      <c r="B30" s="13"/>
      <c r="C30" s="14"/>
      <c r="D30" s="87"/>
      <c r="E30" s="88"/>
      <c r="F30" s="88"/>
      <c r="G30" s="120"/>
      <c r="H30" s="15"/>
    </row>
    <row r="31" spans="1:8" ht="15.75" x14ac:dyDescent="0.25">
      <c r="A31" s="85" t="s">
        <v>84</v>
      </c>
      <c r="B31" s="13"/>
      <c r="C31" s="14"/>
      <c r="D31" s="87">
        <v>2</v>
      </c>
      <c r="E31" s="88">
        <v>291076</v>
      </c>
      <c r="F31" s="88">
        <v>60233</v>
      </c>
      <c r="G31" s="120">
        <f>F31/E31</f>
        <v>0.20693221014442964</v>
      </c>
      <c r="H31" s="15"/>
    </row>
    <row r="32" spans="1:8" ht="15.75" x14ac:dyDescent="0.25">
      <c r="A32" s="85" t="s">
        <v>135</v>
      </c>
      <c r="B32" s="13"/>
      <c r="C32" s="14"/>
      <c r="D32" s="87"/>
      <c r="E32" s="88"/>
      <c r="F32" s="88"/>
      <c r="G32" s="120"/>
      <c r="H32" s="15"/>
    </row>
    <row r="33" spans="1:8" ht="15.75" x14ac:dyDescent="0.25">
      <c r="A33" s="85" t="s">
        <v>27</v>
      </c>
      <c r="B33" s="13"/>
      <c r="C33" s="14"/>
      <c r="D33" s="87">
        <v>2</v>
      </c>
      <c r="E33" s="88">
        <v>623110</v>
      </c>
      <c r="F33" s="88">
        <v>137188</v>
      </c>
      <c r="G33" s="120">
        <f>F33/E33</f>
        <v>0.22016658374925777</v>
      </c>
      <c r="H33" s="15"/>
    </row>
    <row r="34" spans="1:8" ht="15.75" x14ac:dyDescent="0.25">
      <c r="A34" s="85" t="s">
        <v>85</v>
      </c>
      <c r="B34" s="13"/>
      <c r="C34" s="14"/>
      <c r="D34" s="87">
        <v>3</v>
      </c>
      <c r="E34" s="88">
        <v>2263742</v>
      </c>
      <c r="F34" s="88">
        <v>227581</v>
      </c>
      <c r="G34" s="120">
        <f>F34/E34</f>
        <v>0.1005330996200097</v>
      </c>
      <c r="H34" s="15"/>
    </row>
    <row r="35" spans="1:8" x14ac:dyDescent="0.2">
      <c r="A35" s="16" t="s">
        <v>28</v>
      </c>
      <c r="B35" s="13"/>
      <c r="C35" s="14"/>
      <c r="D35" s="91"/>
      <c r="E35" s="110">
        <v>16800</v>
      </c>
      <c r="F35" s="88">
        <v>2240</v>
      </c>
      <c r="G35" s="121"/>
      <c r="H35" s="15"/>
    </row>
    <row r="36" spans="1:8" x14ac:dyDescent="0.2">
      <c r="A36" s="16" t="s">
        <v>47</v>
      </c>
      <c r="B36" s="13"/>
      <c r="C36" s="14"/>
      <c r="D36" s="91"/>
      <c r="E36" s="110"/>
      <c r="F36" s="88"/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73</v>
      </c>
      <c r="E39" s="96">
        <f>SUM(E9:E38)</f>
        <v>17660834</v>
      </c>
      <c r="F39" s="96">
        <f>SUM(F9:F38)</f>
        <v>3566339.1</v>
      </c>
      <c r="G39" s="122">
        <f>F39/E39</f>
        <v>0.20193491994772161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124</v>
      </c>
      <c r="E44" s="88">
        <v>18890647.300000001</v>
      </c>
      <c r="F44" s="88">
        <v>1057811.3799999999</v>
      </c>
      <c r="G44" s="120">
        <f>1-(+F44/E44)</f>
        <v>0.94400343391091734</v>
      </c>
      <c r="H44" s="15"/>
    </row>
    <row r="45" spans="1:8" ht="15.75" x14ac:dyDescent="0.25">
      <c r="A45" s="27" t="s">
        <v>37</v>
      </c>
      <c r="B45" s="28"/>
      <c r="C45" s="14"/>
      <c r="D45" s="87">
        <v>3</v>
      </c>
      <c r="E45" s="88">
        <v>2917632.4</v>
      </c>
      <c r="F45" s="88">
        <v>249165.46</v>
      </c>
      <c r="G45" s="120">
        <f>1-(+F45/E45)</f>
        <v>0.91460011891833937</v>
      </c>
      <c r="H45" s="15"/>
    </row>
    <row r="46" spans="1:8" ht="15.75" x14ac:dyDescent="0.25">
      <c r="A46" s="27" t="s">
        <v>38</v>
      </c>
      <c r="B46" s="28"/>
      <c r="C46" s="14"/>
      <c r="D46" s="87">
        <v>383</v>
      </c>
      <c r="E46" s="88">
        <v>32264359</v>
      </c>
      <c r="F46" s="88">
        <v>1587912.79</v>
      </c>
      <c r="G46" s="120">
        <f>1-(+F46/E46)</f>
        <v>0.9507843069189752</v>
      </c>
      <c r="H46" s="15"/>
    </row>
    <row r="47" spans="1:8" ht="15.75" x14ac:dyDescent="0.25">
      <c r="A47" s="27" t="s">
        <v>39</v>
      </c>
      <c r="B47" s="28"/>
      <c r="C47" s="14"/>
      <c r="D47" s="87">
        <v>37</v>
      </c>
      <c r="E47" s="88">
        <v>4134938</v>
      </c>
      <c r="F47" s="88">
        <v>429151.17</v>
      </c>
      <c r="G47" s="120">
        <f>1-(+F47/E47)</f>
        <v>0.89621339667003475</v>
      </c>
      <c r="H47" s="15"/>
    </row>
    <row r="48" spans="1:8" ht="15.75" x14ac:dyDescent="0.25">
      <c r="A48" s="27" t="s">
        <v>40</v>
      </c>
      <c r="B48" s="28"/>
      <c r="C48" s="14"/>
      <c r="D48" s="87">
        <v>141</v>
      </c>
      <c r="E48" s="88">
        <v>26252072.420000002</v>
      </c>
      <c r="F48" s="88">
        <v>1729307.47</v>
      </c>
      <c r="G48" s="120">
        <f>1-(+F48/E48)</f>
        <v>0.93412682083405585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49</v>
      </c>
      <c r="E50" s="88">
        <v>7608721</v>
      </c>
      <c r="F50" s="88">
        <v>433124.16</v>
      </c>
      <c r="G50" s="120">
        <f>1-(+F50/E50)</f>
        <v>0.94307530004057183</v>
      </c>
      <c r="H50" s="15"/>
    </row>
    <row r="51" spans="1:8" ht="15.75" x14ac:dyDescent="0.25">
      <c r="A51" s="27" t="s">
        <v>43</v>
      </c>
      <c r="B51" s="28"/>
      <c r="C51" s="14"/>
      <c r="D51" s="87">
        <v>8</v>
      </c>
      <c r="E51" s="88">
        <v>1610270</v>
      </c>
      <c r="F51" s="88">
        <v>145195</v>
      </c>
      <c r="G51" s="120">
        <f>1-(+F51/E51)</f>
        <v>0.90983189154613819</v>
      </c>
      <c r="H51" s="15"/>
    </row>
    <row r="52" spans="1:8" ht="15.75" x14ac:dyDescent="0.25">
      <c r="A52" s="54" t="s">
        <v>44</v>
      </c>
      <c r="B52" s="28"/>
      <c r="C52" s="14"/>
      <c r="D52" s="87">
        <v>6</v>
      </c>
      <c r="E52" s="88">
        <v>775800</v>
      </c>
      <c r="F52" s="88">
        <v>53025</v>
      </c>
      <c r="G52" s="120">
        <f>1-(+F52/E52)</f>
        <v>0.93165119876256763</v>
      </c>
      <c r="H52" s="15"/>
    </row>
    <row r="53" spans="1:8" ht="15.75" x14ac:dyDescent="0.25">
      <c r="A53" s="55" t="s">
        <v>64</v>
      </c>
      <c r="B53" s="28"/>
      <c r="C53" s="14"/>
      <c r="D53" s="87">
        <v>2</v>
      </c>
      <c r="E53" s="88">
        <v>427800</v>
      </c>
      <c r="F53" s="88">
        <v>12000</v>
      </c>
      <c r="G53" s="120">
        <f>1-(+F53/E53)</f>
        <v>0.97194950911640954</v>
      </c>
      <c r="H53" s="15"/>
    </row>
    <row r="54" spans="1:8" ht="15.75" x14ac:dyDescent="0.25">
      <c r="A54" s="27" t="s">
        <v>113</v>
      </c>
      <c r="B54" s="28"/>
      <c r="C54" s="14"/>
      <c r="D54" s="87">
        <v>1655</v>
      </c>
      <c r="E54" s="88">
        <v>115164380.11</v>
      </c>
      <c r="F54" s="88">
        <v>13275740.119999999</v>
      </c>
      <c r="G54" s="120">
        <f>1-(+F54/E54)</f>
        <v>0.88472355682095805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x14ac:dyDescent="0.2">
      <c r="A56" s="31" t="s">
        <v>45</v>
      </c>
      <c r="B56" s="30"/>
      <c r="C56" s="14"/>
      <c r="D56" s="91"/>
      <c r="E56" s="111"/>
      <c r="F56" s="88"/>
      <c r="G56" s="121"/>
      <c r="H56" s="15"/>
    </row>
    <row r="57" spans="1:8" x14ac:dyDescent="0.2">
      <c r="A57" s="16" t="s">
        <v>46</v>
      </c>
      <c r="B57" s="28"/>
      <c r="C57" s="14"/>
      <c r="D57" s="91"/>
      <c r="E57" s="111"/>
      <c r="F57" s="88"/>
      <c r="G57" s="121"/>
      <c r="H57" s="15"/>
    </row>
    <row r="58" spans="1:8" x14ac:dyDescent="0.2">
      <c r="A58" s="16" t="s">
        <v>29</v>
      </c>
      <c r="B58" s="28"/>
      <c r="C58" s="14"/>
      <c r="D58" s="91"/>
      <c r="E58" s="110"/>
      <c r="F58" s="88"/>
      <c r="G58" s="121"/>
      <c r="H58" s="15"/>
    </row>
    <row r="59" spans="1:8" x14ac:dyDescent="0.2">
      <c r="A59" s="16" t="s">
        <v>30</v>
      </c>
      <c r="B59" s="28"/>
      <c r="C59" s="14"/>
      <c r="D59" s="91"/>
      <c r="E59" s="110"/>
      <c r="F59" s="88"/>
      <c r="G59" s="121"/>
      <c r="H59" s="15"/>
    </row>
    <row r="60" spans="1:8" ht="15.75" x14ac:dyDescent="0.25">
      <c r="A60" s="32"/>
      <c r="B60" s="18"/>
      <c r="C60" s="14"/>
      <c r="D60" s="91"/>
      <c r="E60" s="94"/>
      <c r="F60" s="94"/>
      <c r="G60" s="121"/>
      <c r="H60" s="2"/>
    </row>
    <row r="61" spans="1:8" ht="15.75" x14ac:dyDescent="0.25">
      <c r="A61" s="20" t="s">
        <v>48</v>
      </c>
      <c r="B61" s="20"/>
      <c r="C61" s="21"/>
      <c r="D61" s="95">
        <f>SUM(D44:D57)</f>
        <v>2408</v>
      </c>
      <c r="E61" s="96">
        <f>SUM(E44:E60)</f>
        <v>210046620.23000002</v>
      </c>
      <c r="F61" s="96">
        <f>SUM(F44:F60)</f>
        <v>18972432.549999997</v>
      </c>
      <c r="G61" s="126">
        <f>1-(+F61/E61)</f>
        <v>0.90967513531412558</v>
      </c>
      <c r="H61" s="2"/>
    </row>
    <row r="62" spans="1:8" x14ac:dyDescent="0.2">
      <c r="A62" s="33"/>
      <c r="B62" s="33"/>
      <c r="C62" s="33"/>
      <c r="D62" s="106"/>
      <c r="E62" s="107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108"/>
      <c r="E63" s="108"/>
      <c r="F63" s="109">
        <f>F61+F39</f>
        <v>22538771.649999999</v>
      </c>
      <c r="G63" s="108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8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83" t="s">
        <v>10</v>
      </c>
      <c r="B9" s="13"/>
      <c r="C9" s="14"/>
      <c r="D9" s="87">
        <v>1</v>
      </c>
      <c r="E9" s="115">
        <v>74450</v>
      </c>
      <c r="F9" s="127">
        <v>21062.5</v>
      </c>
      <c r="G9" s="120">
        <f>F9/E9</f>
        <v>0.28290799194089994</v>
      </c>
      <c r="H9" s="15"/>
    </row>
    <row r="10" spans="1:8" ht="15.75" x14ac:dyDescent="0.25">
      <c r="A10" s="83" t="s">
        <v>11</v>
      </c>
      <c r="B10" s="13"/>
      <c r="C10" s="14"/>
      <c r="D10" s="87">
        <v>3</v>
      </c>
      <c r="E10" s="115">
        <v>526237</v>
      </c>
      <c r="F10" s="127">
        <v>83650.5</v>
      </c>
      <c r="G10" s="120">
        <f>F10/E10</f>
        <v>0.15895974627401721</v>
      </c>
      <c r="H10" s="15"/>
    </row>
    <row r="11" spans="1:8" ht="15.75" x14ac:dyDescent="0.25">
      <c r="A11" s="83" t="s">
        <v>140</v>
      </c>
      <c r="B11" s="13"/>
      <c r="C11" s="14"/>
      <c r="D11" s="87">
        <v>1</v>
      </c>
      <c r="E11" s="115">
        <v>12673</v>
      </c>
      <c r="F11" s="127">
        <v>770</v>
      </c>
      <c r="G11" s="120">
        <f>F11/E11</f>
        <v>6.0759094137141957E-2</v>
      </c>
      <c r="H11" s="15"/>
    </row>
    <row r="12" spans="1:8" ht="15.75" x14ac:dyDescent="0.25">
      <c r="A12" s="83" t="s">
        <v>25</v>
      </c>
      <c r="B12" s="13"/>
      <c r="C12" s="14"/>
      <c r="D12" s="87"/>
      <c r="E12" s="115"/>
      <c r="F12" s="127"/>
      <c r="G12" s="120"/>
      <c r="H12" s="15"/>
    </row>
    <row r="13" spans="1:8" ht="15.75" x14ac:dyDescent="0.25">
      <c r="A13" s="83" t="s">
        <v>81</v>
      </c>
      <c r="B13" s="13"/>
      <c r="C13" s="14"/>
      <c r="D13" s="87">
        <v>24</v>
      </c>
      <c r="E13" s="115">
        <v>3183091</v>
      </c>
      <c r="F13" s="127">
        <v>521227</v>
      </c>
      <c r="G13" s="120">
        <f>F13/E13</f>
        <v>0.16374869584312859</v>
      </c>
      <c r="H13" s="15"/>
    </row>
    <row r="14" spans="1:8" ht="15.75" x14ac:dyDescent="0.25">
      <c r="A14" s="83" t="s">
        <v>121</v>
      </c>
      <c r="B14" s="13"/>
      <c r="C14" s="14"/>
      <c r="D14" s="87"/>
      <c r="E14" s="115"/>
      <c r="F14" s="127"/>
      <c r="G14" s="120"/>
      <c r="H14" s="15"/>
    </row>
    <row r="15" spans="1:8" ht="15.75" x14ac:dyDescent="0.25">
      <c r="A15" s="83" t="s">
        <v>123</v>
      </c>
      <c r="B15" s="13"/>
      <c r="C15" s="14"/>
      <c r="D15" s="87"/>
      <c r="E15" s="115"/>
      <c r="F15" s="127"/>
      <c r="G15" s="120"/>
      <c r="H15" s="15"/>
    </row>
    <row r="16" spans="1:8" ht="15.75" x14ac:dyDescent="0.25">
      <c r="A16" s="83" t="s">
        <v>127</v>
      </c>
      <c r="B16" s="13"/>
      <c r="C16" s="14"/>
      <c r="D16" s="87"/>
      <c r="E16" s="115"/>
      <c r="F16" s="127"/>
      <c r="G16" s="120"/>
      <c r="H16" s="15"/>
    </row>
    <row r="17" spans="1:8" ht="15.75" x14ac:dyDescent="0.25">
      <c r="A17" s="83" t="s">
        <v>87</v>
      </c>
      <c r="B17" s="13"/>
      <c r="C17" s="14"/>
      <c r="D17" s="87">
        <v>2</v>
      </c>
      <c r="E17" s="115">
        <v>982634</v>
      </c>
      <c r="F17" s="127">
        <v>145172</v>
      </c>
      <c r="G17" s="120">
        <f>F17/E17</f>
        <v>0.14773761135885793</v>
      </c>
      <c r="H17" s="15"/>
    </row>
    <row r="18" spans="1:8" ht="15.75" x14ac:dyDescent="0.25">
      <c r="A18" s="85" t="s">
        <v>130</v>
      </c>
      <c r="B18" s="13"/>
      <c r="C18" s="14"/>
      <c r="D18" s="87">
        <v>2</v>
      </c>
      <c r="E18" s="115">
        <v>410460</v>
      </c>
      <c r="F18" s="127">
        <v>89132.26</v>
      </c>
      <c r="G18" s="120">
        <f>F18/E18</f>
        <v>0.2171521220094528</v>
      </c>
      <c r="H18" s="15"/>
    </row>
    <row r="19" spans="1:8" ht="15.75" x14ac:dyDescent="0.25">
      <c r="A19" s="83" t="s">
        <v>15</v>
      </c>
      <c r="B19" s="13"/>
      <c r="C19" s="14"/>
      <c r="D19" s="87">
        <v>2</v>
      </c>
      <c r="E19" s="115">
        <v>1041160</v>
      </c>
      <c r="F19" s="127">
        <v>324504</v>
      </c>
      <c r="G19" s="120">
        <f>F19/E19</f>
        <v>0.31167543893349725</v>
      </c>
      <c r="H19" s="15"/>
    </row>
    <row r="20" spans="1:8" ht="15.75" x14ac:dyDescent="0.25">
      <c r="A20" s="83" t="s">
        <v>63</v>
      </c>
      <c r="B20" s="13"/>
      <c r="C20" s="14"/>
      <c r="D20" s="87"/>
      <c r="E20" s="115"/>
      <c r="F20" s="127"/>
      <c r="G20" s="120"/>
      <c r="H20" s="15"/>
    </row>
    <row r="21" spans="1:8" ht="15.75" x14ac:dyDescent="0.25">
      <c r="A21" s="83" t="s">
        <v>112</v>
      </c>
      <c r="B21" s="13"/>
      <c r="C21" s="14"/>
      <c r="D21" s="87">
        <v>1</v>
      </c>
      <c r="E21" s="115">
        <v>116946</v>
      </c>
      <c r="F21" s="127">
        <v>48166</v>
      </c>
      <c r="G21" s="120">
        <f t="shared" ref="G21:G29" si="0">F21/E21</f>
        <v>0.41186530535460814</v>
      </c>
      <c r="H21" s="15"/>
    </row>
    <row r="22" spans="1:8" ht="15.75" x14ac:dyDescent="0.25">
      <c r="A22" s="83" t="s">
        <v>144</v>
      </c>
      <c r="B22" s="13"/>
      <c r="C22" s="14"/>
      <c r="D22" s="87"/>
      <c r="E22" s="115"/>
      <c r="F22" s="127"/>
      <c r="G22" s="120"/>
      <c r="H22" s="15"/>
    </row>
    <row r="23" spans="1:8" ht="15.75" x14ac:dyDescent="0.25">
      <c r="A23" s="83" t="s">
        <v>132</v>
      </c>
      <c r="B23" s="13"/>
      <c r="C23" s="14"/>
      <c r="D23" s="87">
        <v>3</v>
      </c>
      <c r="E23" s="115">
        <v>786731</v>
      </c>
      <c r="F23" s="127">
        <v>242190.66</v>
      </c>
      <c r="G23" s="120">
        <f t="shared" si="0"/>
        <v>0.30784430764772203</v>
      </c>
      <c r="H23" s="15"/>
    </row>
    <row r="24" spans="1:8" ht="15.75" x14ac:dyDescent="0.25">
      <c r="A24" s="83" t="s">
        <v>18</v>
      </c>
      <c r="B24" s="13"/>
      <c r="C24" s="14"/>
      <c r="D24" s="87">
        <v>2</v>
      </c>
      <c r="E24" s="115">
        <v>826180</v>
      </c>
      <c r="F24" s="127">
        <v>60147</v>
      </c>
      <c r="G24" s="120">
        <f t="shared" si="0"/>
        <v>7.2801326587426468E-2</v>
      </c>
      <c r="H24" s="15"/>
    </row>
    <row r="25" spans="1:8" ht="15.75" x14ac:dyDescent="0.25">
      <c r="A25" s="84" t="s">
        <v>20</v>
      </c>
      <c r="B25" s="13"/>
      <c r="C25" s="14"/>
      <c r="D25" s="87">
        <v>4</v>
      </c>
      <c r="E25" s="115">
        <v>760624</v>
      </c>
      <c r="F25" s="127">
        <v>197769</v>
      </c>
      <c r="G25" s="120">
        <f t="shared" si="0"/>
        <v>0.26000888743978628</v>
      </c>
      <c r="H25" s="15"/>
    </row>
    <row r="26" spans="1:8" ht="15.75" x14ac:dyDescent="0.25">
      <c r="A26" s="84" t="s">
        <v>21</v>
      </c>
      <c r="B26" s="13"/>
      <c r="C26" s="14"/>
      <c r="D26" s="87"/>
      <c r="E26" s="115"/>
      <c r="F26" s="127"/>
      <c r="G26" s="120"/>
      <c r="H26" s="15"/>
    </row>
    <row r="27" spans="1:8" ht="15.75" x14ac:dyDescent="0.25">
      <c r="A27" s="85" t="s">
        <v>22</v>
      </c>
      <c r="B27" s="13"/>
      <c r="C27" s="14"/>
      <c r="D27" s="87"/>
      <c r="E27" s="115"/>
      <c r="F27" s="127"/>
      <c r="G27" s="120"/>
      <c r="H27" s="15"/>
    </row>
    <row r="28" spans="1:8" ht="15.75" x14ac:dyDescent="0.25">
      <c r="A28" s="85" t="s">
        <v>23</v>
      </c>
      <c r="B28" s="13"/>
      <c r="C28" s="14"/>
      <c r="D28" s="87"/>
      <c r="E28" s="115"/>
      <c r="F28" s="127"/>
      <c r="G28" s="120"/>
      <c r="H28" s="15"/>
    </row>
    <row r="29" spans="1:8" ht="15.75" x14ac:dyDescent="0.25">
      <c r="A29" s="85" t="s">
        <v>24</v>
      </c>
      <c r="B29" s="13"/>
      <c r="C29" s="14"/>
      <c r="D29" s="87">
        <v>1</v>
      </c>
      <c r="E29" s="115">
        <v>131144</v>
      </c>
      <c r="F29" s="127">
        <v>29093</v>
      </c>
      <c r="G29" s="120">
        <f t="shared" si="0"/>
        <v>0.22184011468309645</v>
      </c>
      <c r="H29" s="15"/>
    </row>
    <row r="30" spans="1:8" ht="15.75" x14ac:dyDescent="0.25">
      <c r="A30" s="85" t="s">
        <v>73</v>
      </c>
      <c r="B30" s="13"/>
      <c r="C30" s="14"/>
      <c r="D30" s="87"/>
      <c r="E30" s="115"/>
      <c r="F30" s="127"/>
      <c r="G30" s="120"/>
      <c r="H30" s="15"/>
    </row>
    <row r="31" spans="1:8" ht="15.75" x14ac:dyDescent="0.25">
      <c r="A31" s="85" t="s">
        <v>89</v>
      </c>
      <c r="B31" s="13"/>
      <c r="C31" s="14"/>
      <c r="D31" s="87"/>
      <c r="E31" s="115"/>
      <c r="F31" s="127"/>
      <c r="G31" s="120"/>
      <c r="H31" s="15"/>
    </row>
    <row r="32" spans="1:8" ht="15.75" x14ac:dyDescent="0.25">
      <c r="A32" s="85" t="s">
        <v>125</v>
      </c>
      <c r="B32" s="13"/>
      <c r="C32" s="14"/>
      <c r="D32" s="87">
        <v>1</v>
      </c>
      <c r="E32" s="115">
        <v>215346</v>
      </c>
      <c r="F32" s="127">
        <v>65374</v>
      </c>
      <c r="G32" s="120">
        <f>F32/E32</f>
        <v>0.30357656979929976</v>
      </c>
      <c r="H32" s="15"/>
    </row>
    <row r="33" spans="1:8" ht="15.75" x14ac:dyDescent="0.25">
      <c r="A33" s="85" t="s">
        <v>27</v>
      </c>
      <c r="B33" s="13"/>
      <c r="C33" s="14"/>
      <c r="D33" s="87"/>
      <c r="E33" s="115"/>
      <c r="F33" s="127"/>
      <c r="G33" s="120"/>
      <c r="H33" s="15"/>
    </row>
    <row r="34" spans="1:8" ht="15.75" x14ac:dyDescent="0.25">
      <c r="A34" s="85" t="s">
        <v>85</v>
      </c>
      <c r="B34" s="13"/>
      <c r="C34" s="14"/>
      <c r="D34" s="87">
        <v>6</v>
      </c>
      <c r="E34" s="115">
        <v>3432166</v>
      </c>
      <c r="F34" s="127">
        <v>475861</v>
      </c>
      <c r="G34" s="120">
        <f>F34/E34</f>
        <v>0.13864743138880811</v>
      </c>
      <c r="H34" s="15"/>
    </row>
    <row r="35" spans="1:8" x14ac:dyDescent="0.2">
      <c r="A35" s="16" t="s">
        <v>28</v>
      </c>
      <c r="B35" s="13"/>
      <c r="C35" s="14"/>
      <c r="D35" s="91"/>
      <c r="E35" s="115"/>
      <c r="F35" s="127"/>
      <c r="G35" s="121"/>
      <c r="H35" s="15"/>
    </row>
    <row r="36" spans="1:8" x14ac:dyDescent="0.2">
      <c r="A36" s="16" t="s">
        <v>47</v>
      </c>
      <c r="B36" s="13"/>
      <c r="C36" s="14"/>
      <c r="D36" s="91"/>
      <c r="E36" s="115"/>
      <c r="F36" s="127">
        <v>1</v>
      </c>
      <c r="G36" s="121"/>
      <c r="H36" s="15"/>
    </row>
    <row r="37" spans="1:8" x14ac:dyDescent="0.2">
      <c r="A37" s="16" t="s">
        <v>30</v>
      </c>
      <c r="B37" s="13"/>
      <c r="C37" s="14"/>
      <c r="D37" s="91"/>
      <c r="E37" s="110"/>
      <c r="F37" s="88"/>
      <c r="G37" s="121"/>
      <c r="H37" s="15"/>
    </row>
    <row r="38" spans="1:8" x14ac:dyDescent="0.2">
      <c r="A38" s="17"/>
      <c r="B38" s="18"/>
      <c r="C38" s="14"/>
      <c r="D38" s="91"/>
      <c r="E38" s="111"/>
      <c r="F38" s="111"/>
      <c r="G38" s="121"/>
      <c r="H38" s="15"/>
    </row>
    <row r="39" spans="1:8" ht="15.75" x14ac:dyDescent="0.25">
      <c r="A39" s="19" t="s">
        <v>31</v>
      </c>
      <c r="B39" s="20"/>
      <c r="C39" s="21"/>
      <c r="D39" s="95">
        <f>SUM(D9:D38)</f>
        <v>53</v>
      </c>
      <c r="E39" s="96">
        <f>SUM(E9:E38)</f>
        <v>12499842</v>
      </c>
      <c r="F39" s="96">
        <f>SUM(F9:F38)</f>
        <v>2304119.92</v>
      </c>
      <c r="G39" s="122">
        <f>F39/E39</f>
        <v>0.18433192355551373</v>
      </c>
      <c r="H39" s="15"/>
    </row>
    <row r="40" spans="1:8" ht="15.75" x14ac:dyDescent="0.25">
      <c r="A40" s="22"/>
      <c r="B40" s="22"/>
      <c r="C40" s="22"/>
      <c r="D40" s="98"/>
      <c r="E40" s="99"/>
      <c r="F40" s="100"/>
      <c r="G40" s="100"/>
      <c r="H40" s="2"/>
    </row>
    <row r="41" spans="1:8" ht="18" x14ac:dyDescent="0.25">
      <c r="A41" s="23" t="s">
        <v>32</v>
      </c>
      <c r="B41" s="24"/>
      <c r="C41" s="24"/>
      <c r="D41" s="101"/>
      <c r="E41" s="102"/>
      <c r="F41" s="103"/>
      <c r="G41" s="123"/>
      <c r="H41" s="2"/>
    </row>
    <row r="42" spans="1:8" ht="15.75" x14ac:dyDescent="0.25">
      <c r="A42" s="26"/>
      <c r="B42" s="26"/>
      <c r="C42" s="26"/>
      <c r="D42" s="104"/>
      <c r="E42" s="101" t="s">
        <v>33</v>
      </c>
      <c r="F42" s="101" t="s">
        <v>33</v>
      </c>
      <c r="G42" s="124" t="s">
        <v>5</v>
      </c>
      <c r="H42" s="2"/>
    </row>
    <row r="43" spans="1:8" ht="15.75" x14ac:dyDescent="0.25">
      <c r="A43" s="26"/>
      <c r="B43" s="26"/>
      <c r="C43" s="26"/>
      <c r="D43" s="104" t="s">
        <v>6</v>
      </c>
      <c r="E43" s="105" t="s">
        <v>34</v>
      </c>
      <c r="F43" s="103" t="s">
        <v>8</v>
      </c>
      <c r="G43" s="125" t="s">
        <v>35</v>
      </c>
      <c r="H43" s="2"/>
    </row>
    <row r="44" spans="1:8" ht="15.75" x14ac:dyDescent="0.25">
      <c r="A44" s="27" t="s">
        <v>36</v>
      </c>
      <c r="B44" s="28"/>
      <c r="C44" s="14"/>
      <c r="D44" s="87">
        <v>157</v>
      </c>
      <c r="E44" s="88">
        <v>23698696.5</v>
      </c>
      <c r="F44" s="88">
        <v>1254687.47</v>
      </c>
      <c r="G44" s="120">
        <f>1-(+F44/E44)</f>
        <v>0.94705668853981062</v>
      </c>
      <c r="H44" s="15"/>
    </row>
    <row r="45" spans="1:8" ht="15.75" x14ac:dyDescent="0.25">
      <c r="A45" s="27" t="s">
        <v>37</v>
      </c>
      <c r="B45" s="28"/>
      <c r="C45" s="14"/>
      <c r="D45" s="87">
        <v>10</v>
      </c>
      <c r="E45" s="88">
        <v>4849196.93</v>
      </c>
      <c r="F45" s="88">
        <v>326759.44</v>
      </c>
      <c r="G45" s="120">
        <f t="shared" ref="G45:G54" si="1">1-(+F45/E45)</f>
        <v>0.93261576200824658</v>
      </c>
      <c r="H45" s="15"/>
    </row>
    <row r="46" spans="1:8" ht="15.75" x14ac:dyDescent="0.25">
      <c r="A46" s="27" t="s">
        <v>38</v>
      </c>
      <c r="B46" s="28"/>
      <c r="C46" s="14"/>
      <c r="D46" s="87">
        <v>158</v>
      </c>
      <c r="E46" s="88">
        <v>16608618.609999999</v>
      </c>
      <c r="F46" s="88">
        <v>959849.81</v>
      </c>
      <c r="G46" s="120">
        <f t="shared" si="1"/>
        <v>0.94220772765399785</v>
      </c>
      <c r="H46" s="15"/>
    </row>
    <row r="47" spans="1:8" ht="15.75" x14ac:dyDescent="0.25">
      <c r="A47" s="27" t="s">
        <v>39</v>
      </c>
      <c r="B47" s="28"/>
      <c r="C47" s="14"/>
      <c r="D47" s="87">
        <v>2</v>
      </c>
      <c r="E47" s="88">
        <v>795756</v>
      </c>
      <c r="F47" s="88">
        <v>-560</v>
      </c>
      <c r="G47" s="120">
        <f t="shared" si="1"/>
        <v>1.000703733305184</v>
      </c>
      <c r="H47" s="15"/>
    </row>
    <row r="48" spans="1:8" ht="15.75" x14ac:dyDescent="0.25">
      <c r="A48" s="27" t="s">
        <v>40</v>
      </c>
      <c r="B48" s="28"/>
      <c r="C48" s="14"/>
      <c r="D48" s="87">
        <v>114</v>
      </c>
      <c r="E48" s="88">
        <v>16722294.060000001</v>
      </c>
      <c r="F48" s="88">
        <v>1249898.54</v>
      </c>
      <c r="G48" s="120">
        <f t="shared" si="1"/>
        <v>0.92525555790878133</v>
      </c>
      <c r="H48" s="15"/>
    </row>
    <row r="49" spans="1:8" ht="15.75" x14ac:dyDescent="0.25">
      <c r="A49" s="27" t="s">
        <v>41</v>
      </c>
      <c r="B49" s="28"/>
      <c r="C49" s="14"/>
      <c r="D49" s="87"/>
      <c r="E49" s="88"/>
      <c r="F49" s="88"/>
      <c r="G49" s="120"/>
      <c r="H49" s="15"/>
    </row>
    <row r="50" spans="1:8" ht="15.75" x14ac:dyDescent="0.25">
      <c r="A50" s="27" t="s">
        <v>42</v>
      </c>
      <c r="B50" s="28"/>
      <c r="C50" s="14"/>
      <c r="D50" s="87">
        <v>11</v>
      </c>
      <c r="E50" s="88">
        <v>2010145</v>
      </c>
      <c r="F50" s="88">
        <v>138010</v>
      </c>
      <c r="G50" s="120">
        <f t="shared" si="1"/>
        <v>0.93134326130702016</v>
      </c>
      <c r="H50" s="15"/>
    </row>
    <row r="51" spans="1:8" ht="15.75" x14ac:dyDescent="0.25">
      <c r="A51" s="27" t="s">
        <v>43</v>
      </c>
      <c r="B51" s="28"/>
      <c r="C51" s="14"/>
      <c r="D51" s="87">
        <v>4</v>
      </c>
      <c r="E51" s="88">
        <v>1135285</v>
      </c>
      <c r="F51" s="88">
        <v>50626</v>
      </c>
      <c r="G51" s="120">
        <f t="shared" si="1"/>
        <v>0.95540679212708701</v>
      </c>
      <c r="H51" s="15"/>
    </row>
    <row r="52" spans="1:8" ht="15.75" x14ac:dyDescent="0.25">
      <c r="A52" s="54" t="s">
        <v>44</v>
      </c>
      <c r="B52" s="28"/>
      <c r="C52" s="14"/>
      <c r="D52" s="87">
        <v>2</v>
      </c>
      <c r="E52" s="88">
        <v>321600</v>
      </c>
      <c r="F52" s="88">
        <v>12200</v>
      </c>
      <c r="G52" s="120">
        <f t="shared" si="1"/>
        <v>0.96206467661691542</v>
      </c>
      <c r="H52" s="15"/>
    </row>
    <row r="53" spans="1:8" ht="15.75" x14ac:dyDescent="0.25">
      <c r="A53" s="55" t="s">
        <v>64</v>
      </c>
      <c r="B53" s="28"/>
      <c r="C53" s="14"/>
      <c r="D53" s="87"/>
      <c r="E53" s="88"/>
      <c r="F53" s="88"/>
      <c r="G53" s="120"/>
      <c r="H53" s="15"/>
    </row>
    <row r="54" spans="1:8" ht="15.75" x14ac:dyDescent="0.25">
      <c r="A54" s="27" t="s">
        <v>113</v>
      </c>
      <c r="B54" s="28"/>
      <c r="C54" s="14"/>
      <c r="D54" s="87">
        <v>1464</v>
      </c>
      <c r="E54" s="88">
        <v>95998216.150000006</v>
      </c>
      <c r="F54" s="88">
        <v>11384877.59</v>
      </c>
      <c r="G54" s="120">
        <f t="shared" si="1"/>
        <v>0.88140532140502703</v>
      </c>
      <c r="H54" s="15"/>
    </row>
    <row r="55" spans="1:8" ht="15.75" x14ac:dyDescent="0.25">
      <c r="A55" s="86" t="s">
        <v>114</v>
      </c>
      <c r="B55" s="30"/>
      <c r="C55" s="14"/>
      <c r="D55" s="87"/>
      <c r="E55" s="88"/>
      <c r="F55" s="88"/>
      <c r="G55" s="120"/>
      <c r="H55" s="15"/>
    </row>
    <row r="56" spans="1:8" ht="15.75" x14ac:dyDescent="0.25">
      <c r="A56" s="56"/>
      <c r="B56" s="30"/>
      <c r="C56" s="14"/>
      <c r="D56" s="87"/>
      <c r="E56" s="88"/>
      <c r="F56" s="88"/>
      <c r="G56" s="120"/>
      <c r="H56" s="15"/>
    </row>
    <row r="57" spans="1:8" x14ac:dyDescent="0.2">
      <c r="A57" s="16" t="s">
        <v>45</v>
      </c>
      <c r="B57" s="30"/>
      <c r="C57" s="14"/>
      <c r="D57" s="91"/>
      <c r="E57" s="111"/>
      <c r="F57" s="88"/>
      <c r="G57" s="121"/>
      <c r="H57" s="15"/>
    </row>
    <row r="58" spans="1:8" x14ac:dyDescent="0.2">
      <c r="A58" s="16" t="s">
        <v>46</v>
      </c>
      <c r="B58" s="28"/>
      <c r="C58" s="14"/>
      <c r="D58" s="91"/>
      <c r="E58" s="111"/>
      <c r="F58" s="88"/>
      <c r="G58" s="121"/>
      <c r="H58" s="15"/>
    </row>
    <row r="59" spans="1:8" x14ac:dyDescent="0.2">
      <c r="A59" s="16" t="s">
        <v>47</v>
      </c>
      <c r="B59" s="28"/>
      <c r="C59" s="14"/>
      <c r="D59" s="91"/>
      <c r="E59" s="110"/>
      <c r="F59" s="88"/>
      <c r="G59" s="121"/>
      <c r="H59" s="15"/>
    </row>
    <row r="60" spans="1:8" x14ac:dyDescent="0.2">
      <c r="A60" s="16" t="s">
        <v>30</v>
      </c>
      <c r="B60" s="28"/>
      <c r="C60" s="14"/>
      <c r="D60" s="91"/>
      <c r="E60" s="110"/>
      <c r="F60" s="88"/>
      <c r="G60" s="121"/>
      <c r="H60" s="15"/>
    </row>
    <row r="61" spans="1:8" ht="15.75" x14ac:dyDescent="0.25">
      <c r="A61" s="32"/>
      <c r="B61" s="18"/>
      <c r="C61" s="14"/>
      <c r="D61" s="91"/>
      <c r="E61" s="94"/>
      <c r="F61" s="94"/>
      <c r="G61" s="121"/>
      <c r="H61" s="2"/>
    </row>
    <row r="62" spans="1:8" ht="15.75" x14ac:dyDescent="0.25">
      <c r="A62" s="20" t="s">
        <v>48</v>
      </c>
      <c r="B62" s="20"/>
      <c r="C62" s="21"/>
      <c r="D62" s="95">
        <f>SUM(D44:D58)</f>
        <v>1922</v>
      </c>
      <c r="E62" s="96">
        <f>SUM(E44:E61)</f>
        <v>162139808.25</v>
      </c>
      <c r="F62" s="96">
        <f>SUM(F44:F61)</f>
        <v>15376348.85</v>
      </c>
      <c r="G62" s="126">
        <f>1-(+F62/E62)</f>
        <v>0.90516610932281649</v>
      </c>
      <c r="H62" s="2"/>
    </row>
    <row r="63" spans="1:8" x14ac:dyDescent="0.2">
      <c r="A63" s="33"/>
      <c r="B63" s="33"/>
      <c r="C63" s="33"/>
      <c r="D63" s="106"/>
      <c r="E63" s="107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108"/>
      <c r="E64" s="108"/>
      <c r="F64" s="109">
        <f>F62+F39</f>
        <v>17680468.77</v>
      </c>
      <c r="G64" s="108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8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2019-06-07T15:40:33Z</dcterms:modified>
</cp:coreProperties>
</file>